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ION\sch25nvr\2024-08-31_23-50-19 п\"/>
    </mc:Choice>
  </mc:AlternateContent>
  <xr:revisionPtr revIDLastSave="0" documentId="13_ncr:1_{C917B166-A456-4BB7-A784-EF6DEAC3387A}" xr6:coauthVersionLast="37" xr6:coauthVersionMax="37" xr10:uidLastSave="{00000000-0000-0000-0000-000000000000}"/>
  <bookViews>
    <workbookView xWindow="-120" yWindow="-120" windowWidth="20730" windowHeight="11760" tabRatio="544" firstSheet="3" activeTab="6" xr2:uid="{00000000-000D-0000-FFFF-FFFF00000000}"/>
  </bookViews>
  <sheets>
    <sheet name="таблица хим. состава" sheetId="29" r:id="rId1"/>
    <sheet name="12-18л. МЕНЮ " sheetId="14" r:id="rId2"/>
    <sheet name="12-18л. РАСКЛАДКА" sheetId="7" r:id="rId3"/>
    <sheet name="12-18л. ВЕДОМОСТЬ завтрак" sheetId="9" r:id="rId4"/>
    <sheet name="12-18л. ВЕДОМОСТЬ  обед" sheetId="24" r:id="rId5"/>
    <sheet name="12-18л. ВЕДОМОСТЬ  полдник" sheetId="26" r:id="rId6"/>
    <sheet name="12-18л. ВЕДОМОСТЬ завтрак обед" sheetId="25" r:id="rId7"/>
    <sheet name="12-18л. ВЕДОМОСТЬ обед  полдник" sheetId="27" r:id="rId8"/>
    <sheet name="12-18л. ВЕДОМОСТЬ единая" sheetId="28" r:id="rId9"/>
    <sheet name="компановка" sheetId="22" r:id="rId10"/>
  </sheets>
  <calcPr calcId="179021" iterateDelta="1E-4"/>
</workbook>
</file>

<file path=xl/calcChain.xml><?xml version="1.0" encoding="utf-8"?>
<calcChain xmlns="http://schemas.openxmlformats.org/spreadsheetml/2006/main">
  <c r="Q16" i="26" l="1"/>
  <c r="Q15" i="26" s="1"/>
  <c r="G564" i="14"/>
  <c r="F576" i="14"/>
  <c r="E576" i="14"/>
  <c r="E584" i="14"/>
  <c r="F362" i="14"/>
  <c r="F353" i="14"/>
  <c r="F341" i="14"/>
  <c r="F287" i="14"/>
  <c r="F298" i="14"/>
  <c r="F305" i="14"/>
  <c r="F189" i="14"/>
  <c r="F178" i="14"/>
  <c r="F143" i="14"/>
  <c r="F135" i="14"/>
  <c r="F124" i="14"/>
  <c r="F89" i="14"/>
  <c r="F82" i="14"/>
  <c r="H70" i="14"/>
  <c r="J590" i="29" l="1"/>
  <c r="J570" i="29"/>
  <c r="J541" i="29"/>
  <c r="J529" i="29"/>
  <c r="J516" i="29"/>
  <c r="I474" i="29"/>
  <c r="I463" i="29"/>
  <c r="I419" i="29"/>
  <c r="J407" i="29"/>
  <c r="J194" i="29"/>
  <c r="I183" i="29"/>
  <c r="J73" i="29"/>
  <c r="K570" i="29" l="1"/>
  <c r="K536" i="29"/>
  <c r="J482" i="29"/>
  <c r="K474" i="29"/>
  <c r="L463" i="29"/>
  <c r="I427" i="29"/>
  <c r="J419" i="29"/>
  <c r="K407" i="29"/>
  <c r="J370" i="29"/>
  <c r="I361" i="29"/>
  <c r="J349" i="29"/>
  <c r="K310" i="29"/>
  <c r="K303" i="29"/>
  <c r="J292" i="29"/>
  <c r="K259" i="29"/>
  <c r="J251" i="29"/>
  <c r="L239" i="29"/>
  <c r="J202" i="29"/>
  <c r="J183" i="29"/>
  <c r="K148" i="29"/>
  <c r="K140" i="29"/>
  <c r="I129" i="29"/>
  <c r="I85" i="29"/>
  <c r="I92" i="29"/>
  <c r="W400" i="7"/>
  <c r="S201" i="7" l="1"/>
  <c r="S145" i="7"/>
  <c r="S28" i="7"/>
  <c r="S219" i="7" l="1"/>
  <c r="R219" i="7"/>
  <c r="S271" i="7"/>
  <c r="R271" i="7"/>
  <c r="S273" i="7"/>
  <c r="R273" i="7"/>
  <c r="S477" i="7"/>
  <c r="R201" i="7"/>
  <c r="S209" i="7"/>
  <c r="R209" i="7"/>
  <c r="R477" i="7" l="1"/>
  <c r="T218" i="7"/>
  <c r="T547" i="7"/>
  <c r="U219" i="7"/>
  <c r="T219" i="7"/>
  <c r="H350" i="14" l="1"/>
  <c r="R378" i="7" l="1"/>
  <c r="S378" i="7"/>
  <c r="L570" i="29" l="1"/>
  <c r="F142" i="22" l="1"/>
  <c r="H142" i="22"/>
  <c r="H140" i="22"/>
  <c r="H137" i="22"/>
  <c r="G137" i="22"/>
  <c r="F137" i="22"/>
  <c r="H534" i="29"/>
  <c r="G534" i="29"/>
  <c r="F534" i="29"/>
  <c r="E534" i="29"/>
  <c r="D534" i="29"/>
  <c r="B534" i="29"/>
  <c r="Q527" i="29" l="1"/>
  <c r="I528" i="29"/>
  <c r="J528" i="29"/>
  <c r="K528" i="29"/>
  <c r="L528" i="29"/>
  <c r="M528" i="29"/>
  <c r="N528" i="29"/>
  <c r="O528" i="29"/>
  <c r="P528" i="29"/>
  <c r="H527" i="29"/>
  <c r="G527" i="29"/>
  <c r="F527" i="29"/>
  <c r="E527" i="29"/>
  <c r="D527" i="29"/>
  <c r="C527" i="29"/>
  <c r="B527" i="29"/>
  <c r="D520" i="14"/>
  <c r="E520" i="14"/>
  <c r="F520" i="14"/>
  <c r="G520" i="14"/>
  <c r="H520" i="14"/>
  <c r="D129" i="22"/>
  <c r="C129" i="22"/>
  <c r="B129" i="22"/>
  <c r="Q462" i="29"/>
  <c r="J463" i="29"/>
  <c r="K463" i="29"/>
  <c r="M463" i="29"/>
  <c r="N463" i="29"/>
  <c r="O463" i="29"/>
  <c r="P463" i="29"/>
  <c r="H462" i="29"/>
  <c r="G462" i="29"/>
  <c r="F462" i="29"/>
  <c r="E462" i="29"/>
  <c r="D462" i="29"/>
  <c r="C462" i="29"/>
  <c r="B462" i="29"/>
  <c r="D456" i="14"/>
  <c r="E456" i="14"/>
  <c r="F456" i="14"/>
  <c r="G456" i="14"/>
  <c r="H456" i="14"/>
  <c r="H467" i="14"/>
  <c r="H110" i="22"/>
  <c r="F110" i="22"/>
  <c r="H107" i="22"/>
  <c r="G107" i="22"/>
  <c r="F107" i="22"/>
  <c r="Q424" i="29"/>
  <c r="Q423" i="29"/>
  <c r="P427" i="29"/>
  <c r="H423" i="29"/>
  <c r="G423" i="29"/>
  <c r="F423" i="29"/>
  <c r="E423" i="29"/>
  <c r="D423" i="29"/>
  <c r="Q418" i="29"/>
  <c r="K419" i="29"/>
  <c r="L419" i="29"/>
  <c r="M419" i="29"/>
  <c r="N419" i="29"/>
  <c r="O419" i="29"/>
  <c r="P419" i="29"/>
  <c r="H418" i="29"/>
  <c r="G418" i="29"/>
  <c r="F418" i="29"/>
  <c r="E418" i="29"/>
  <c r="D418" i="29"/>
  <c r="C418" i="29"/>
  <c r="B418" i="29"/>
  <c r="D412" i="14"/>
  <c r="E412" i="14"/>
  <c r="F412" i="14"/>
  <c r="G412" i="14"/>
  <c r="H412" i="14"/>
  <c r="D400" i="14"/>
  <c r="D341" i="14"/>
  <c r="D303" i="7" l="1"/>
  <c r="D70" i="22"/>
  <c r="C70" i="22"/>
  <c r="B70" i="22"/>
  <c r="I292" i="29"/>
  <c r="K292" i="29"/>
  <c r="L292" i="29"/>
  <c r="M292" i="29"/>
  <c r="N292" i="29"/>
  <c r="O292" i="29"/>
  <c r="P292" i="29"/>
  <c r="Q291" i="29"/>
  <c r="H291" i="29"/>
  <c r="G291" i="29"/>
  <c r="F291" i="29"/>
  <c r="E291" i="29"/>
  <c r="D291" i="29"/>
  <c r="C291" i="29"/>
  <c r="B291" i="29"/>
  <c r="D263" i="7"/>
  <c r="D298" i="14"/>
  <c r="D287" i="14"/>
  <c r="E287" i="14"/>
  <c r="G287" i="14"/>
  <c r="AE272" i="7"/>
  <c r="AD272" i="7"/>
  <c r="AG543" i="7"/>
  <c r="AF543" i="7"/>
  <c r="I303" i="29"/>
  <c r="J303" i="29"/>
  <c r="L303" i="29"/>
  <c r="M303" i="29"/>
  <c r="N303" i="29"/>
  <c r="O303" i="29"/>
  <c r="P303" i="29"/>
  <c r="H283" i="14"/>
  <c r="H287" i="14" s="1"/>
  <c r="I194" i="29" l="1"/>
  <c r="G135" i="14"/>
  <c r="E135" i="14"/>
  <c r="D135" i="14"/>
  <c r="Q275" i="7" l="1"/>
  <c r="Q319" i="7"/>
  <c r="Q263" i="7"/>
  <c r="Q206" i="7"/>
  <c r="Q150" i="7"/>
  <c r="Q91" i="7"/>
  <c r="Q485" i="7"/>
  <c r="Q431" i="7"/>
  <c r="Q378" i="7" l="1"/>
  <c r="Q322" i="7"/>
  <c r="Q266" i="7"/>
  <c r="Q153" i="7"/>
  <c r="Q94" i="7"/>
  <c r="Q36" i="7"/>
  <c r="Q429" i="7" l="1"/>
  <c r="Q428" i="7"/>
  <c r="Q253" i="7" l="1"/>
  <c r="D247" i="7"/>
  <c r="Q530" i="7" l="1"/>
  <c r="P253" i="7"/>
  <c r="P266" i="7"/>
  <c r="P36" i="7" l="1"/>
  <c r="P153" i="7"/>
  <c r="R153" i="7"/>
  <c r="D188" i="7" l="1"/>
  <c r="U544" i="7" l="1"/>
  <c r="R536" i="7"/>
  <c r="S536" i="7"/>
  <c r="S551" i="7"/>
  <c r="R544" i="7"/>
  <c r="S544" i="7"/>
  <c r="AF526" i="7"/>
  <c r="AG526" i="7"/>
  <c r="S547" i="7"/>
  <c r="S538" i="7"/>
  <c r="S517" i="7"/>
  <c r="U517" i="7"/>
  <c r="AF527" i="7"/>
  <c r="AG527" i="7"/>
  <c r="AG538" i="7"/>
  <c r="S535" i="7"/>
  <c r="S525" i="7"/>
  <c r="R549" i="7"/>
  <c r="S549" i="7"/>
  <c r="AF525" i="7"/>
  <c r="AG525" i="7"/>
  <c r="R520" i="7"/>
  <c r="S520" i="7"/>
  <c r="U482" i="7"/>
  <c r="S486" i="7"/>
  <c r="S491" i="7"/>
  <c r="AF474" i="7"/>
  <c r="AG474" i="7"/>
  <c r="AF473" i="7"/>
  <c r="AG473" i="7"/>
  <c r="S482" i="7"/>
  <c r="S467" i="7"/>
  <c r="U428" i="7"/>
  <c r="S418" i="7"/>
  <c r="S437" i="7"/>
  <c r="S428" i="7"/>
  <c r="R413" i="7"/>
  <c r="S413" i="7"/>
  <c r="AF419" i="7"/>
  <c r="AG419" i="7"/>
  <c r="AG420" i="7"/>
  <c r="U384" i="7"/>
  <c r="U375" i="7"/>
  <c r="U370" i="7"/>
  <c r="S355" i="7"/>
  <c r="S375" i="7"/>
  <c r="S376" i="7"/>
  <c r="S384" i="7"/>
  <c r="S356" i="7"/>
  <c r="S370" i="7"/>
  <c r="AG376" i="7"/>
  <c r="AF365" i="7"/>
  <c r="AG365" i="7"/>
  <c r="AG366" i="7"/>
  <c r="AF366" i="7"/>
  <c r="S387" i="7"/>
  <c r="R376" i="7"/>
  <c r="S309" i="7"/>
  <c r="S328" i="7"/>
  <c r="S319" i="7"/>
  <c r="AF311" i="7"/>
  <c r="AG311" i="7"/>
  <c r="AF310" i="7"/>
  <c r="AG310" i="7"/>
  <c r="S320" i="7"/>
  <c r="S322" i="7"/>
  <c r="AG319" i="7"/>
  <c r="S321" i="7"/>
  <c r="S314" i="7"/>
  <c r="U264" i="7"/>
  <c r="S266" i="7"/>
  <c r="S263" i="7"/>
  <c r="S272" i="7"/>
  <c r="S265" i="7"/>
  <c r="S258" i="7"/>
  <c r="AG254" i="7"/>
  <c r="S264" i="7"/>
  <c r="AG271" i="7"/>
  <c r="AF255" i="7"/>
  <c r="AG255" i="7"/>
  <c r="R264" i="7"/>
  <c r="AF254" i="7"/>
  <c r="U215" i="7"/>
  <c r="U206" i="7"/>
  <c r="U207" i="7"/>
  <c r="S187" i="7"/>
  <c r="S215" i="7"/>
  <c r="S207" i="7"/>
  <c r="AF197" i="7"/>
  <c r="AG197" i="7"/>
  <c r="S206" i="7"/>
  <c r="U153" i="7"/>
  <c r="U145" i="7"/>
  <c r="U150" i="7"/>
  <c r="S159" i="7"/>
  <c r="S150" i="7"/>
  <c r="S151" i="7"/>
  <c r="S132" i="7"/>
  <c r="S153" i="7"/>
  <c r="U87" i="7"/>
  <c r="U100" i="7"/>
  <c r="U73" i="7"/>
  <c r="U91" i="7"/>
  <c r="S91" i="7"/>
  <c r="AF82" i="7"/>
  <c r="AG82" i="7"/>
  <c r="S103" i="7"/>
  <c r="S100" i="7"/>
  <c r="AF83" i="7"/>
  <c r="AG83" i="7"/>
  <c r="S92" i="7"/>
  <c r="U15" i="7"/>
  <c r="S33" i="7"/>
  <c r="S42" i="7"/>
  <c r="Q516" i="7"/>
  <c r="Q544" i="7"/>
  <c r="Q536" i="7"/>
  <c r="Q491" i="7"/>
  <c r="Q483" i="7"/>
  <c r="AD484" i="7"/>
  <c r="AE473" i="7"/>
  <c r="AE484" i="7"/>
  <c r="AD473" i="7"/>
  <c r="Q410" i="7"/>
  <c r="Q423" i="7"/>
  <c r="Q437" i="7"/>
  <c r="Q365" i="7"/>
  <c r="Q384" i="7"/>
  <c r="Q376" i="7"/>
  <c r="Q314" i="7"/>
  <c r="P319" i="7"/>
  <c r="Q272" i="7"/>
  <c r="AE255" i="7"/>
  <c r="AD255" i="7"/>
  <c r="Q244" i="7"/>
  <c r="Q196" i="7"/>
  <c r="Q215" i="7"/>
  <c r="P206" i="7"/>
  <c r="Q152" i="7"/>
  <c r="Q72" i="7"/>
  <c r="Q71" i="7"/>
  <c r="P100" i="7"/>
  <c r="P92" i="7"/>
  <c r="Q92" i="7"/>
  <c r="AE80" i="7"/>
  <c r="AD80" i="7"/>
  <c r="Q100" i="7"/>
  <c r="AE83" i="7"/>
  <c r="AD83" i="7"/>
  <c r="AD82" i="7"/>
  <c r="AE82" i="7"/>
  <c r="Q103" i="7"/>
  <c r="Q73" i="7"/>
  <c r="Q86" i="7"/>
  <c r="R207" i="7" l="1"/>
  <c r="S34" i="7"/>
  <c r="S440" i="7"/>
  <c r="U478" i="7"/>
  <c r="AG489" i="7"/>
  <c r="AG476" i="7"/>
  <c r="AG484" i="7"/>
  <c r="AG502" i="7"/>
  <c r="S494" i="7"/>
  <c r="R482" i="7"/>
  <c r="S466" i="7"/>
  <c r="S476" i="7"/>
  <c r="R33" i="7"/>
  <c r="R258" i="7"/>
  <c r="S35" i="7"/>
  <c r="G32" i="24"/>
  <c r="AE94" i="7"/>
  <c r="R476" i="7"/>
  <c r="Q276" i="7" l="1"/>
  <c r="U46" i="7"/>
  <c r="T46" i="7"/>
  <c r="U515" i="7"/>
  <c r="U530" i="7"/>
  <c r="R538" i="7"/>
  <c r="S495" i="7"/>
  <c r="R491" i="7"/>
  <c r="U409" i="7"/>
  <c r="U424" i="7"/>
  <c r="U429" i="7"/>
  <c r="S410" i="7"/>
  <c r="S429" i="7"/>
  <c r="S426" i="7"/>
  <c r="U356" i="7"/>
  <c r="U355" i="7"/>
  <c r="U378" i="7"/>
  <c r="U357" i="7"/>
  <c r="S276" i="7"/>
  <c r="S222" i="7"/>
  <c r="R222" i="7"/>
  <c r="T153" i="7"/>
  <c r="T145" i="7"/>
  <c r="R150" i="7"/>
  <c r="R151" i="7"/>
  <c r="R159" i="7"/>
  <c r="AG86" i="7"/>
  <c r="AG94" i="7"/>
  <c r="S104" i="7"/>
  <c r="AG66" i="7"/>
  <c r="AF66" i="7"/>
  <c r="AG17" i="7"/>
  <c r="R28" i="7"/>
  <c r="S32" i="7"/>
  <c r="S18" i="7"/>
  <c r="Q430" i="7"/>
  <c r="Q426" i="7"/>
  <c r="Q375" i="7"/>
  <c r="Q243" i="7"/>
  <c r="Q264" i="7"/>
  <c r="Q186" i="7"/>
  <c r="Q159" i="7"/>
  <c r="Q89" i="7"/>
  <c r="Q105" i="7"/>
  <c r="Q46" i="7"/>
  <c r="P46" i="7"/>
  <c r="S73" i="7"/>
  <c r="Q245" i="7"/>
  <c r="Q188" i="7"/>
  <c r="Q482" i="7"/>
  <c r="Q370" i="7"/>
  <c r="Q258" i="7"/>
  <c r="Q145" i="7"/>
  <c r="D205" i="7"/>
  <c r="D132" i="7"/>
  <c r="S545" i="7" l="1"/>
  <c r="AG550" i="7"/>
  <c r="AF550" i="7"/>
  <c r="U463" i="7"/>
  <c r="T463" i="7"/>
  <c r="T482" i="7"/>
  <c r="U498" i="7"/>
  <c r="T498" i="7"/>
  <c r="U491" i="7"/>
  <c r="T491" i="7"/>
  <c r="AH474" i="7"/>
  <c r="AI474" i="7"/>
  <c r="AI473" i="7"/>
  <c r="AH473" i="7"/>
  <c r="U484" i="7"/>
  <c r="U467" i="7"/>
  <c r="T467" i="7"/>
  <c r="T478" i="7"/>
  <c r="D486" i="7"/>
  <c r="AF489" i="7"/>
  <c r="R486" i="7"/>
  <c r="AF476" i="7"/>
  <c r="AF484" i="7"/>
  <c r="R495" i="7"/>
  <c r="R494" i="7"/>
  <c r="AG228" i="7"/>
  <c r="AF228" i="7"/>
  <c r="AG462" i="7"/>
  <c r="AF462" i="7"/>
  <c r="Q515" i="7"/>
  <c r="Q535" i="7"/>
  <c r="P530" i="7"/>
  <c r="D509" i="7"/>
  <c r="AE435" i="7"/>
  <c r="AD435" i="7"/>
  <c r="AE510" i="7"/>
  <c r="AD510" i="7"/>
  <c r="P544" i="7"/>
  <c r="P536" i="7"/>
  <c r="T355" i="7"/>
  <c r="T378" i="7"/>
  <c r="AI388" i="7"/>
  <c r="AH388" i="7"/>
  <c r="U380" i="7"/>
  <c r="T380" i="7"/>
  <c r="T384" i="7"/>
  <c r="T357" i="7"/>
  <c r="T375" i="7"/>
  <c r="T370" i="7"/>
  <c r="U391" i="7"/>
  <c r="T391" i="7"/>
  <c r="T356" i="7"/>
  <c r="AI394" i="7"/>
  <c r="AH394" i="7"/>
  <c r="D386" i="7"/>
  <c r="D494" i="7"/>
  <c r="AF368" i="7"/>
  <c r="AG368" i="7"/>
  <c r="R356" i="7"/>
  <c r="R375" i="7"/>
  <c r="AG381" i="7"/>
  <c r="AF381" i="7"/>
  <c r="AE369" i="7"/>
  <c r="AE364" i="7"/>
  <c r="AF376" i="7"/>
  <c r="D378" i="7"/>
  <c r="P384" i="7"/>
  <c r="P376" i="7"/>
  <c r="AD364" i="7"/>
  <c r="AD369" i="7"/>
  <c r="D359" i="7"/>
  <c r="R320" i="7"/>
  <c r="AF277" i="7"/>
  <c r="R266" i="7"/>
  <c r="AG277" i="7"/>
  <c r="S269" i="7"/>
  <c r="R269" i="7"/>
  <c r="S205" i="7"/>
  <c r="R206" i="7"/>
  <c r="R205" i="7"/>
  <c r="P145" i="7" l="1"/>
  <c r="D16" i="7"/>
  <c r="AE44" i="7"/>
  <c r="AD44" i="7"/>
  <c r="AG41" i="7"/>
  <c r="F619" i="29" l="1"/>
  <c r="F679" i="29" s="1"/>
  <c r="G619" i="29"/>
  <c r="G679" i="29" s="1"/>
  <c r="H619" i="29"/>
  <c r="H679" i="29" s="1"/>
  <c r="E619" i="29"/>
  <c r="P679" i="29"/>
  <c r="I679" i="29"/>
  <c r="J679" i="29"/>
  <c r="K679" i="29"/>
  <c r="L679" i="29"/>
  <c r="M679" i="29"/>
  <c r="N679" i="29"/>
  <c r="O679" i="29"/>
  <c r="E679" i="29" l="1"/>
  <c r="H672" i="14"/>
  <c r="F672" i="14"/>
  <c r="G672" i="14"/>
  <c r="E672" i="14"/>
  <c r="E589" i="14"/>
  <c r="E565" i="14"/>
  <c r="E420" i="14"/>
  <c r="E299" i="14" l="1"/>
  <c r="E625" i="29"/>
  <c r="E533" i="14"/>
  <c r="E633" i="29"/>
  <c r="E509" i="14"/>
  <c r="E621" i="29"/>
  <c r="E597" i="14"/>
  <c r="E641" i="29"/>
  <c r="E585" i="14"/>
  <c r="E629" i="29"/>
  <c r="E422" i="14"/>
  <c r="E354" i="14"/>
  <c r="E425" i="14"/>
  <c r="E413" i="14"/>
  <c r="E433" i="14"/>
  <c r="E457" i="14"/>
  <c r="E480" i="14"/>
  <c r="E401" i="14"/>
  <c r="E468" i="14"/>
  <c r="E577" i="14"/>
  <c r="E421" i="14"/>
  <c r="E521" i="14"/>
  <c r="E247" i="14"/>
  <c r="E476" i="14"/>
  <c r="E488" i="14"/>
  <c r="E529" i="14"/>
  <c r="E541" i="14"/>
  <c r="E678" i="14"/>
  <c r="E83" i="14"/>
  <c r="E644" i="14"/>
  <c r="E136" i="14"/>
  <c r="E190" i="14"/>
  <c r="Q565" i="29" l="1"/>
  <c r="Q566" i="29"/>
  <c r="Q567" i="29"/>
  <c r="Q568" i="29"/>
  <c r="Q569" i="29"/>
  <c r="D508" i="14" l="1"/>
  <c r="D516" i="29" s="1"/>
  <c r="I516" i="29"/>
  <c r="K516" i="29"/>
  <c r="L516" i="29"/>
  <c r="M516" i="29"/>
  <c r="N516" i="29"/>
  <c r="O516" i="29"/>
  <c r="P516" i="29"/>
  <c r="E508" i="14"/>
  <c r="F508" i="14"/>
  <c r="G508" i="14"/>
  <c r="H508" i="14"/>
  <c r="D513" i="29"/>
  <c r="D514" i="29"/>
  <c r="D515" i="29"/>
  <c r="H515" i="29"/>
  <c r="G515" i="29"/>
  <c r="F515" i="29"/>
  <c r="E515" i="29"/>
  <c r="C515" i="29"/>
  <c r="B515" i="29"/>
  <c r="F111" i="22"/>
  <c r="H96" i="22"/>
  <c r="H97" i="22"/>
  <c r="G96" i="22"/>
  <c r="G97" i="22"/>
  <c r="F96" i="22"/>
  <c r="F97" i="22"/>
  <c r="F420" i="14"/>
  <c r="G400" i="14"/>
  <c r="K427" i="29"/>
  <c r="L407" i="29"/>
  <c r="I407" i="29"/>
  <c r="M407" i="29"/>
  <c r="N407" i="29"/>
  <c r="O407" i="29"/>
  <c r="P407" i="29"/>
  <c r="Q406" i="29"/>
  <c r="H405" i="29"/>
  <c r="H406" i="29"/>
  <c r="G405" i="29"/>
  <c r="G406" i="29"/>
  <c r="F405" i="29"/>
  <c r="F406" i="29"/>
  <c r="E405" i="29"/>
  <c r="E406" i="29"/>
  <c r="D405" i="29"/>
  <c r="D406" i="29"/>
  <c r="C405" i="29"/>
  <c r="C406" i="29"/>
  <c r="B405" i="29"/>
  <c r="B406" i="29"/>
  <c r="E400" i="14"/>
  <c r="F400" i="14"/>
  <c r="H400" i="14"/>
  <c r="D353" i="14"/>
  <c r="D362" i="14"/>
  <c r="D305" i="14"/>
  <c r="H42" i="22"/>
  <c r="F42" i="22"/>
  <c r="G246" i="14"/>
  <c r="D246" i="14"/>
  <c r="I251" i="29"/>
  <c r="D244" i="29"/>
  <c r="D245" i="29"/>
  <c r="D246" i="29"/>
  <c r="D247" i="29"/>
  <c r="D248" i="29"/>
  <c r="D249" i="29"/>
  <c r="D250" i="29"/>
  <c r="B244" i="29"/>
  <c r="B245" i="29"/>
  <c r="B246" i="29"/>
  <c r="B247" i="29"/>
  <c r="Q243" i="29"/>
  <c r="H243" i="29"/>
  <c r="G243" i="29"/>
  <c r="F243" i="29"/>
  <c r="E243" i="29"/>
  <c r="D243" i="29"/>
  <c r="B243" i="29"/>
  <c r="H532" i="14" l="1"/>
  <c r="E234" i="14"/>
  <c r="D178" i="14"/>
  <c r="H22" i="22"/>
  <c r="H23" i="22"/>
  <c r="G22" i="22"/>
  <c r="G23" i="22"/>
  <c r="F22" i="22"/>
  <c r="F23" i="22"/>
  <c r="D124" i="14"/>
  <c r="D143" i="14"/>
  <c r="I140" i="29"/>
  <c r="J140" i="29"/>
  <c r="L140" i="29"/>
  <c r="M140" i="29"/>
  <c r="N140" i="29"/>
  <c r="O140" i="29"/>
  <c r="P140" i="29"/>
  <c r="Q139" i="29"/>
  <c r="H139" i="29"/>
  <c r="G139" i="29"/>
  <c r="F139" i="29"/>
  <c r="E139" i="29"/>
  <c r="D138" i="29"/>
  <c r="D139" i="29"/>
  <c r="C138" i="29"/>
  <c r="C139" i="29"/>
  <c r="B138" i="29"/>
  <c r="B139" i="29"/>
  <c r="L129" i="29"/>
  <c r="J129" i="29"/>
  <c r="E124" i="14"/>
  <c r="G124" i="14"/>
  <c r="H124" i="14"/>
  <c r="D128" i="29"/>
  <c r="C128" i="29"/>
  <c r="B128" i="29"/>
  <c r="K129" i="29"/>
  <c r="M129" i="29"/>
  <c r="N129" i="29"/>
  <c r="O129" i="29"/>
  <c r="P129" i="29"/>
  <c r="D70" i="14"/>
  <c r="D82" i="14"/>
  <c r="D89" i="14"/>
  <c r="D32" i="7" l="1"/>
  <c r="AH538" i="7" l="1"/>
  <c r="AF538" i="7"/>
  <c r="S516" i="7"/>
  <c r="AG519" i="7"/>
  <c r="R535" i="7"/>
  <c r="S534" i="7"/>
  <c r="AG423" i="7"/>
  <c r="S427" i="7"/>
  <c r="R428" i="7"/>
  <c r="S357" i="7"/>
  <c r="S300" i="7"/>
  <c r="S335" i="7"/>
  <c r="AI212" i="7"/>
  <c r="AH212" i="7"/>
  <c r="S186" i="7"/>
  <c r="S218" i="7"/>
  <c r="S220" i="7"/>
  <c r="S163" i="7"/>
  <c r="S162" i="7"/>
  <c r="U93" i="7"/>
  <c r="AG85" i="7"/>
  <c r="S94" i="7"/>
  <c r="S45" i="7"/>
  <c r="AE471" i="7" l="1"/>
  <c r="AE482" i="7"/>
  <c r="P428" i="7"/>
  <c r="P423" i="7"/>
  <c r="Q368" i="7"/>
  <c r="Q300" i="7"/>
  <c r="Q328" i="7"/>
  <c r="AD254" i="7"/>
  <c r="Q187" i="7"/>
  <c r="AE191" i="7"/>
  <c r="AD191" i="7"/>
  <c r="Q149" i="7"/>
  <c r="Q165" i="7"/>
  <c r="Q13" i="7"/>
  <c r="Q14" i="7"/>
  <c r="Q42" i="7"/>
  <c r="Q34" i="7"/>
  <c r="P535" i="7"/>
  <c r="AE494" i="7" l="1"/>
  <c r="D472" i="7"/>
  <c r="P491" i="7"/>
  <c r="Q496" i="7"/>
  <c r="P496" i="7"/>
  <c r="P485" i="7"/>
  <c r="P483" i="7"/>
  <c r="AE475" i="7"/>
  <c r="AD475" i="7"/>
  <c r="P272" i="7"/>
  <c r="P264" i="7"/>
  <c r="P263" i="7"/>
  <c r="AE266" i="7"/>
  <c r="AD266" i="7"/>
  <c r="AE254" i="7"/>
  <c r="P215" i="7"/>
  <c r="P188" i="7"/>
  <c r="P218" i="7"/>
  <c r="Q218" i="7"/>
  <c r="R220" i="7"/>
  <c r="AE197" i="7"/>
  <c r="AD197" i="7"/>
  <c r="AG99" i="7"/>
  <c r="AF99" i="7"/>
  <c r="D82" i="7"/>
  <c r="P105" i="7"/>
  <c r="P94" i="7"/>
  <c r="R37" i="7"/>
  <c r="AF17" i="7"/>
  <c r="R42" i="7"/>
  <c r="S36" i="7"/>
  <c r="R36" i="7"/>
  <c r="R34" i="7"/>
  <c r="AG24" i="7"/>
  <c r="AF24" i="7"/>
  <c r="AE24" i="7"/>
  <c r="R215" i="7"/>
  <c r="AG209" i="7"/>
  <c r="AF209" i="7"/>
  <c r="AG199" i="7"/>
  <c r="AF199" i="7"/>
  <c r="R466" i="7" l="1"/>
  <c r="AF502" i="7"/>
  <c r="R384" i="7" l="1"/>
  <c r="S359" i="7"/>
  <c r="R387" i="7"/>
  <c r="S374" i="7"/>
  <c r="R374" i="7"/>
  <c r="R357" i="7"/>
  <c r="S304" i="7" l="1"/>
  <c r="R304" i="7"/>
  <c r="R32" i="7"/>
  <c r="AI538" i="7" l="1"/>
  <c r="AE376" i="7"/>
  <c r="P71" i="7" l="1"/>
  <c r="Q84" i="29" l="1"/>
  <c r="B479" i="29"/>
  <c r="Q233" i="29" l="1"/>
  <c r="H162" i="22" l="1"/>
  <c r="G162" i="22"/>
  <c r="F162" i="22"/>
  <c r="AI271" i="7" l="1"/>
  <c r="AH271" i="7"/>
  <c r="AF271" i="7"/>
  <c r="Q581" i="29"/>
  <c r="I582" i="29"/>
  <c r="J582" i="29"/>
  <c r="K582" i="29"/>
  <c r="L582" i="29"/>
  <c r="M582" i="29"/>
  <c r="N582" i="29"/>
  <c r="O582" i="29"/>
  <c r="P582" i="29"/>
  <c r="H581" i="29"/>
  <c r="G581" i="29"/>
  <c r="F581" i="29"/>
  <c r="E581" i="29"/>
  <c r="D581" i="29"/>
  <c r="C581" i="29"/>
  <c r="B581" i="29"/>
  <c r="I570" i="29"/>
  <c r="M570" i="29"/>
  <c r="N570" i="29"/>
  <c r="O570" i="29"/>
  <c r="P570" i="29"/>
  <c r="E569" i="29"/>
  <c r="H569" i="29"/>
  <c r="G569" i="29"/>
  <c r="F569" i="29"/>
  <c r="D569" i="29"/>
  <c r="C569" i="29"/>
  <c r="B569" i="29"/>
  <c r="I370" i="29" l="1"/>
  <c r="K370" i="29"/>
  <c r="L370" i="29"/>
  <c r="M370" i="29"/>
  <c r="N370" i="29"/>
  <c r="O370" i="29"/>
  <c r="P370" i="29"/>
  <c r="H131" i="14" l="1"/>
  <c r="H135" i="14" s="1"/>
  <c r="H168" i="22" l="1"/>
  <c r="G168" i="22"/>
  <c r="F168" i="22"/>
  <c r="H167" i="22"/>
  <c r="G167" i="22"/>
  <c r="F167" i="22"/>
  <c r="H166" i="22"/>
  <c r="G166" i="22"/>
  <c r="F166" i="22"/>
  <c r="H165" i="22"/>
  <c r="G165" i="22"/>
  <c r="F165" i="22"/>
  <c r="H161" i="22"/>
  <c r="G161" i="22"/>
  <c r="F161" i="22"/>
  <c r="H160" i="22"/>
  <c r="G160" i="22"/>
  <c r="F160" i="22"/>
  <c r="H159" i="22"/>
  <c r="G159" i="22"/>
  <c r="F159" i="22"/>
  <c r="H158" i="22"/>
  <c r="G158" i="22"/>
  <c r="F158" i="22"/>
  <c r="H157" i="22"/>
  <c r="G157" i="22"/>
  <c r="F157" i="22"/>
  <c r="H156" i="22"/>
  <c r="G156" i="22"/>
  <c r="F156" i="22"/>
  <c r="H155" i="22"/>
  <c r="G155" i="22"/>
  <c r="F155" i="22"/>
  <c r="H152" i="22"/>
  <c r="G152" i="22"/>
  <c r="F152" i="22"/>
  <c r="H151" i="22"/>
  <c r="G151" i="22"/>
  <c r="F151" i="22"/>
  <c r="H150" i="22"/>
  <c r="G150" i="22"/>
  <c r="F150" i="22"/>
  <c r="H149" i="22"/>
  <c r="G149" i="22"/>
  <c r="F149" i="22"/>
  <c r="H148" i="22"/>
  <c r="G148" i="22"/>
  <c r="F148" i="22"/>
  <c r="D584" i="14"/>
  <c r="H169" i="22" s="1"/>
  <c r="F584" i="14"/>
  <c r="F564" i="14"/>
  <c r="D576" i="14"/>
  <c r="H163" i="22" s="1"/>
  <c r="E582" i="29"/>
  <c r="F582" i="29"/>
  <c r="G576" i="14"/>
  <c r="G582" i="29" s="1"/>
  <c r="H576" i="14"/>
  <c r="H582" i="29" s="1"/>
  <c r="D564" i="14"/>
  <c r="E564" i="14"/>
  <c r="E570" i="29" s="1"/>
  <c r="H564" i="14"/>
  <c r="H533" i="29"/>
  <c r="H535" i="29"/>
  <c r="G533" i="29"/>
  <c r="G535" i="29"/>
  <c r="F533" i="29"/>
  <c r="F535" i="29"/>
  <c r="E533" i="29"/>
  <c r="E535" i="29"/>
  <c r="D533" i="29"/>
  <c r="D535" i="29"/>
  <c r="B533" i="29"/>
  <c r="B535" i="29"/>
  <c r="C533" i="29"/>
  <c r="C534" i="29"/>
  <c r="C535" i="29"/>
  <c r="B522" i="29"/>
  <c r="C522" i="29"/>
  <c r="D522" i="29"/>
  <c r="E522" i="29"/>
  <c r="F522" i="29"/>
  <c r="G522" i="29"/>
  <c r="H522" i="29"/>
  <c r="Q522" i="29"/>
  <c r="D144" i="22"/>
  <c r="C144" i="22"/>
  <c r="B144" i="22"/>
  <c r="H143" i="22"/>
  <c r="G143" i="22"/>
  <c r="F143" i="22"/>
  <c r="D143" i="22"/>
  <c r="C143" i="22"/>
  <c r="B143" i="22"/>
  <c r="G142" i="22"/>
  <c r="D142" i="22"/>
  <c r="C142" i="22"/>
  <c r="H141" i="22"/>
  <c r="G141" i="22"/>
  <c r="F141" i="22"/>
  <c r="C141" i="22"/>
  <c r="B141" i="22"/>
  <c r="G140" i="22"/>
  <c r="F140" i="22"/>
  <c r="H136" i="22"/>
  <c r="G136" i="22"/>
  <c r="F136" i="22"/>
  <c r="D138" i="22"/>
  <c r="C138" i="22"/>
  <c r="B138" i="22"/>
  <c r="H135" i="22"/>
  <c r="G135" i="22"/>
  <c r="F135" i="22"/>
  <c r="D137" i="22"/>
  <c r="C137" i="22"/>
  <c r="B137" i="22"/>
  <c r="H134" i="22"/>
  <c r="G134" i="22"/>
  <c r="F134" i="22"/>
  <c r="D136" i="22"/>
  <c r="C136" i="22"/>
  <c r="B136" i="22"/>
  <c r="H133" i="22"/>
  <c r="G133" i="22"/>
  <c r="F133" i="22"/>
  <c r="D135" i="22"/>
  <c r="C135" i="22"/>
  <c r="B135" i="22"/>
  <c r="D134" i="22"/>
  <c r="C134" i="22"/>
  <c r="B134" i="22"/>
  <c r="H132" i="22"/>
  <c r="G132" i="22"/>
  <c r="F132" i="22"/>
  <c r="D133" i="22"/>
  <c r="C133" i="22"/>
  <c r="B133" i="22"/>
  <c r="H131" i="22"/>
  <c r="G131" i="22"/>
  <c r="F131" i="22"/>
  <c r="D132" i="22"/>
  <c r="C132" i="22"/>
  <c r="B132" i="22"/>
  <c r="H130" i="22"/>
  <c r="G130" i="22"/>
  <c r="F130" i="22"/>
  <c r="D128" i="22"/>
  <c r="C128" i="22"/>
  <c r="B128" i="22"/>
  <c r="H127" i="22"/>
  <c r="G127" i="22"/>
  <c r="F127" i="22"/>
  <c r="D127" i="22"/>
  <c r="C127" i="22"/>
  <c r="B127" i="22"/>
  <c r="H126" i="22"/>
  <c r="G126" i="22"/>
  <c r="F126" i="22"/>
  <c r="D126" i="22"/>
  <c r="C126" i="22"/>
  <c r="B126" i="22"/>
  <c r="H125" i="22"/>
  <c r="G125" i="22"/>
  <c r="F125" i="22"/>
  <c r="D125" i="22"/>
  <c r="C125" i="22"/>
  <c r="B125" i="22"/>
  <c r="H124" i="22"/>
  <c r="G124" i="22"/>
  <c r="F124" i="22"/>
  <c r="D124" i="22"/>
  <c r="C124" i="22"/>
  <c r="B124" i="22"/>
  <c r="H123" i="22"/>
  <c r="G123" i="22"/>
  <c r="F123" i="22"/>
  <c r="D123" i="22"/>
  <c r="C123" i="22"/>
  <c r="B123" i="22"/>
  <c r="H128" i="22"/>
  <c r="H138" i="22"/>
  <c r="I482" i="29"/>
  <c r="J474" i="29"/>
  <c r="L474" i="29"/>
  <c r="M474" i="29"/>
  <c r="N474" i="29"/>
  <c r="O474" i="29"/>
  <c r="P474" i="29"/>
  <c r="D130" i="22"/>
  <c r="D475" i="14"/>
  <c r="D145" i="22" s="1"/>
  <c r="D467" i="14"/>
  <c r="D139" i="22" s="1"/>
  <c r="E467" i="14"/>
  <c r="F467" i="14"/>
  <c r="G467" i="14"/>
  <c r="B417" i="29"/>
  <c r="G118" i="22"/>
  <c r="D114" i="22"/>
  <c r="C114" i="22"/>
  <c r="B114" i="22"/>
  <c r="H113" i="22"/>
  <c r="G113" i="22"/>
  <c r="F113" i="22"/>
  <c r="D113" i="22"/>
  <c r="C113" i="22"/>
  <c r="B113" i="22"/>
  <c r="H112" i="22"/>
  <c r="G112" i="22"/>
  <c r="F112" i="22"/>
  <c r="D112" i="22"/>
  <c r="C112" i="22"/>
  <c r="B112" i="22"/>
  <c r="H111" i="22"/>
  <c r="G111" i="22"/>
  <c r="D111" i="22"/>
  <c r="C111" i="22"/>
  <c r="B111" i="22"/>
  <c r="G110" i="22"/>
  <c r="D110" i="22"/>
  <c r="C110" i="22"/>
  <c r="B110" i="22"/>
  <c r="D107" i="22"/>
  <c r="C107" i="22"/>
  <c r="B107" i="22"/>
  <c r="H106" i="22"/>
  <c r="G106" i="22"/>
  <c r="F106" i="22"/>
  <c r="D106" i="22"/>
  <c r="C106" i="22"/>
  <c r="B106" i="22"/>
  <c r="H105" i="22"/>
  <c r="G105" i="22"/>
  <c r="F105" i="22"/>
  <c r="D105" i="22"/>
  <c r="C105" i="22"/>
  <c r="B105" i="22"/>
  <c r="H104" i="22"/>
  <c r="G104" i="22"/>
  <c r="F104" i="22"/>
  <c r="D104" i="22"/>
  <c r="C104" i="22"/>
  <c r="B104" i="22"/>
  <c r="H103" i="22"/>
  <c r="G103" i="22"/>
  <c r="F103" i="22"/>
  <c r="D103" i="22"/>
  <c r="C103" i="22"/>
  <c r="B103" i="22"/>
  <c r="H102" i="22"/>
  <c r="G102" i="22"/>
  <c r="F102" i="22"/>
  <c r="D102" i="22"/>
  <c r="C102" i="22"/>
  <c r="B102" i="22"/>
  <c r="C101" i="22"/>
  <c r="B101" i="22"/>
  <c r="H101" i="22"/>
  <c r="G101" i="22"/>
  <c r="F101" i="22"/>
  <c r="D100" i="22"/>
  <c r="C100" i="22"/>
  <c r="B100" i="22"/>
  <c r="H100" i="22"/>
  <c r="G100" i="22"/>
  <c r="F100" i="22"/>
  <c r="D97" i="22"/>
  <c r="C97" i="22"/>
  <c r="B97" i="22"/>
  <c r="D96" i="22"/>
  <c r="C96" i="22"/>
  <c r="B96" i="22"/>
  <c r="H95" i="22"/>
  <c r="G95" i="22"/>
  <c r="F95" i="22"/>
  <c r="D95" i="22"/>
  <c r="C95" i="22"/>
  <c r="B95" i="22"/>
  <c r="H94" i="22"/>
  <c r="G94" i="22"/>
  <c r="F94" i="22"/>
  <c r="D94" i="22"/>
  <c r="C94" i="22"/>
  <c r="B94" i="22"/>
  <c r="H93" i="22"/>
  <c r="G93" i="22"/>
  <c r="F93" i="22"/>
  <c r="D93" i="22"/>
  <c r="C93" i="22"/>
  <c r="B93" i="22"/>
  <c r="H92" i="22"/>
  <c r="G92" i="22"/>
  <c r="F92" i="22"/>
  <c r="D92" i="22"/>
  <c r="C92" i="22"/>
  <c r="B92" i="22"/>
  <c r="D420" i="14"/>
  <c r="H114" i="22" s="1"/>
  <c r="H108" i="22"/>
  <c r="H98" i="22"/>
  <c r="H420" i="14"/>
  <c r="H366" i="29"/>
  <c r="H367" i="29"/>
  <c r="H368" i="29"/>
  <c r="H369" i="29"/>
  <c r="G366" i="29"/>
  <c r="G367" i="29"/>
  <c r="G368" i="29"/>
  <c r="G369" i="29"/>
  <c r="F366" i="29"/>
  <c r="F367" i="29"/>
  <c r="F368" i="29"/>
  <c r="F369" i="29"/>
  <c r="E366" i="29"/>
  <c r="E367" i="29"/>
  <c r="E368" i="29"/>
  <c r="E369" i="29"/>
  <c r="Q369" i="29"/>
  <c r="Q368" i="29"/>
  <c r="Q367" i="29"/>
  <c r="Q366" i="29"/>
  <c r="D366" i="29"/>
  <c r="D367" i="29"/>
  <c r="D368" i="29"/>
  <c r="D369" i="29"/>
  <c r="C366" i="29"/>
  <c r="C367" i="29"/>
  <c r="C368" i="29"/>
  <c r="C369" i="29"/>
  <c r="B366" i="29"/>
  <c r="B368" i="29"/>
  <c r="B369" i="29"/>
  <c r="L361" i="29"/>
  <c r="N349" i="29"/>
  <c r="K361" i="29"/>
  <c r="D344" i="29"/>
  <c r="D98" i="22"/>
  <c r="D370" i="29"/>
  <c r="E362" i="14"/>
  <c r="E370" i="29" s="1"/>
  <c r="F370" i="29"/>
  <c r="G362" i="14"/>
  <c r="G370" i="29" s="1"/>
  <c r="H362" i="14"/>
  <c r="H370" i="29" s="1"/>
  <c r="D307" i="29"/>
  <c r="C307" i="29"/>
  <c r="Q302" i="29"/>
  <c r="H302" i="29"/>
  <c r="G302" i="29"/>
  <c r="F302" i="29"/>
  <c r="E302" i="29"/>
  <c r="D302" i="29"/>
  <c r="C302" i="29"/>
  <c r="B302" i="29"/>
  <c r="D84" i="22"/>
  <c r="C84" i="22"/>
  <c r="B84" i="22"/>
  <c r="D83" i="22"/>
  <c r="C83" i="22"/>
  <c r="B83" i="22"/>
  <c r="D82" i="22"/>
  <c r="C82" i="22"/>
  <c r="B82" i="22"/>
  <c r="D79" i="22"/>
  <c r="C79" i="22"/>
  <c r="B79" i="22"/>
  <c r="D78" i="22"/>
  <c r="C78" i="22"/>
  <c r="B78" i="22"/>
  <c r="D77" i="22"/>
  <c r="C77" i="22"/>
  <c r="B77" i="22"/>
  <c r="D76" i="22"/>
  <c r="C76" i="22"/>
  <c r="B76" i="22"/>
  <c r="D75" i="22"/>
  <c r="C75" i="22"/>
  <c r="B75" i="22"/>
  <c r="D74" i="22"/>
  <c r="C74" i="22"/>
  <c r="B74" i="22"/>
  <c r="D73" i="22"/>
  <c r="C73" i="22"/>
  <c r="B73" i="22"/>
  <c r="D69" i="22"/>
  <c r="C69" i="22"/>
  <c r="B69" i="22"/>
  <c r="D68" i="22"/>
  <c r="C68" i="22"/>
  <c r="B68" i="22"/>
  <c r="D67" i="22"/>
  <c r="C67" i="22"/>
  <c r="B67" i="22"/>
  <c r="D66" i="22"/>
  <c r="C66" i="22"/>
  <c r="B66" i="22"/>
  <c r="D65" i="22"/>
  <c r="C65" i="22"/>
  <c r="B65" i="22"/>
  <c r="H305" i="14"/>
  <c r="D85" i="22"/>
  <c r="E305" i="14"/>
  <c r="G305" i="14"/>
  <c r="H298" i="14"/>
  <c r="G298" i="14"/>
  <c r="D80" i="22"/>
  <c r="E298" i="14"/>
  <c r="D71" i="22"/>
  <c r="O259" i="29"/>
  <c r="P251" i="29"/>
  <c r="K251" i="29"/>
  <c r="L251" i="29"/>
  <c r="M251" i="29"/>
  <c r="N251" i="29"/>
  <c r="O251" i="29"/>
  <c r="E233" i="29"/>
  <c r="E234" i="29"/>
  <c r="E235" i="29"/>
  <c r="E236" i="29"/>
  <c r="E237" i="29"/>
  <c r="H233" i="29"/>
  <c r="G233" i="29"/>
  <c r="F233" i="29"/>
  <c r="D233" i="29"/>
  <c r="K239" i="29"/>
  <c r="I239" i="29"/>
  <c r="J239" i="29"/>
  <c r="M239" i="29"/>
  <c r="N239" i="29"/>
  <c r="O239" i="29"/>
  <c r="P239" i="29"/>
  <c r="Q238" i="29"/>
  <c r="H238" i="29"/>
  <c r="G238" i="29"/>
  <c r="F238" i="29"/>
  <c r="E238" i="29"/>
  <c r="D238" i="29"/>
  <c r="C238" i="29"/>
  <c r="B238" i="29"/>
  <c r="B233" i="29"/>
  <c r="H55" i="22"/>
  <c r="G55" i="22"/>
  <c r="F55" i="22"/>
  <c r="H54" i="22"/>
  <c r="G54" i="22"/>
  <c r="F54" i="22"/>
  <c r="H53" i="22"/>
  <c r="G53" i="22"/>
  <c r="F53" i="22"/>
  <c r="H52" i="22"/>
  <c r="G52" i="22"/>
  <c r="F52" i="22"/>
  <c r="D53" i="22"/>
  <c r="C53" i="22"/>
  <c r="B53" i="22"/>
  <c r="D52" i="22"/>
  <c r="C52" i="22"/>
  <c r="B52" i="22"/>
  <c r="D51" i="22"/>
  <c r="C51" i="22"/>
  <c r="B51" i="22"/>
  <c r="D50" i="22"/>
  <c r="C50" i="22"/>
  <c r="B50" i="22"/>
  <c r="H49" i="22"/>
  <c r="G49" i="22"/>
  <c r="F49" i="22"/>
  <c r="H48" i="22"/>
  <c r="G48" i="22"/>
  <c r="F48" i="22"/>
  <c r="H47" i="22"/>
  <c r="G47" i="22"/>
  <c r="F47" i="22"/>
  <c r="D47" i="22"/>
  <c r="C47" i="22"/>
  <c r="B47" i="22"/>
  <c r="H46" i="22"/>
  <c r="G46" i="22"/>
  <c r="F46" i="22"/>
  <c r="D46" i="22"/>
  <c r="C46" i="22"/>
  <c r="B46" i="22"/>
  <c r="H45" i="22"/>
  <c r="G45" i="22"/>
  <c r="F45" i="22"/>
  <c r="D45" i="22"/>
  <c r="C45" i="22"/>
  <c r="B45" i="22"/>
  <c r="H44" i="22"/>
  <c r="G44" i="22"/>
  <c r="F44" i="22"/>
  <c r="D44" i="22"/>
  <c r="C44" i="22"/>
  <c r="B44" i="22"/>
  <c r="H43" i="22"/>
  <c r="G43" i="22"/>
  <c r="F43" i="22"/>
  <c r="D43" i="22"/>
  <c r="C43" i="22"/>
  <c r="B43" i="22"/>
  <c r="G42" i="22"/>
  <c r="D42" i="22"/>
  <c r="C42" i="22"/>
  <c r="B42" i="22"/>
  <c r="D41" i="22"/>
  <c r="C41" i="22"/>
  <c r="B41" i="22"/>
  <c r="H39" i="22"/>
  <c r="G39" i="22"/>
  <c r="F39" i="22"/>
  <c r="H38" i="22"/>
  <c r="G38" i="22"/>
  <c r="F38" i="22"/>
  <c r="H37" i="22"/>
  <c r="G37" i="22"/>
  <c r="F37" i="22"/>
  <c r="D38" i="22"/>
  <c r="C38" i="22"/>
  <c r="B38" i="22"/>
  <c r="H36" i="22"/>
  <c r="G36" i="22"/>
  <c r="F36" i="22"/>
  <c r="D37" i="22"/>
  <c r="C37" i="22"/>
  <c r="B37" i="22"/>
  <c r="H35" i="22"/>
  <c r="G35" i="22"/>
  <c r="F35" i="22"/>
  <c r="D36" i="22"/>
  <c r="C36" i="22"/>
  <c r="B36" i="22"/>
  <c r="H34" i="22"/>
  <c r="G34" i="22"/>
  <c r="F34" i="22"/>
  <c r="D35" i="22"/>
  <c r="C35" i="22"/>
  <c r="B35" i="22"/>
  <c r="D34" i="22"/>
  <c r="C34" i="22"/>
  <c r="B34" i="22"/>
  <c r="D254" i="14"/>
  <c r="H56" i="22" s="1"/>
  <c r="D251" i="29"/>
  <c r="D234" i="14"/>
  <c r="H40" i="22" s="1"/>
  <c r="F234" i="14"/>
  <c r="G234" i="14"/>
  <c r="H234" i="14"/>
  <c r="F254" i="14"/>
  <c r="E246" i="14"/>
  <c r="F246" i="14"/>
  <c r="H246" i="14"/>
  <c r="K202" i="29"/>
  <c r="O183" i="29"/>
  <c r="L183" i="29"/>
  <c r="H197" i="14"/>
  <c r="D197" i="14"/>
  <c r="D54" i="22" s="1"/>
  <c r="F197" i="14"/>
  <c r="H189" i="14"/>
  <c r="D189" i="14"/>
  <c r="E189" i="14"/>
  <c r="D39" i="22"/>
  <c r="E178" i="14"/>
  <c r="G178" i="14"/>
  <c r="H178" i="14"/>
  <c r="D27" i="22"/>
  <c r="C27" i="22"/>
  <c r="B27" i="22"/>
  <c r="H29" i="22"/>
  <c r="G29" i="22"/>
  <c r="F29" i="22"/>
  <c r="D26" i="22"/>
  <c r="C26" i="22"/>
  <c r="B26" i="22"/>
  <c r="H28" i="22"/>
  <c r="G28" i="22"/>
  <c r="F28" i="22"/>
  <c r="D25" i="22"/>
  <c r="C25" i="22"/>
  <c r="B25" i="22"/>
  <c r="H27" i="22"/>
  <c r="G27" i="22"/>
  <c r="F27" i="22"/>
  <c r="H26" i="22"/>
  <c r="G26" i="22"/>
  <c r="F26" i="22"/>
  <c r="D22" i="22"/>
  <c r="C22" i="22"/>
  <c r="B22" i="22"/>
  <c r="D21" i="22"/>
  <c r="C21" i="22"/>
  <c r="B21" i="22"/>
  <c r="D20" i="22"/>
  <c r="C20" i="22"/>
  <c r="B20" i="22"/>
  <c r="H21" i="22"/>
  <c r="G21" i="22"/>
  <c r="F21" i="22"/>
  <c r="D19" i="22"/>
  <c r="C19" i="22"/>
  <c r="B19" i="22"/>
  <c r="H20" i="22"/>
  <c r="G20" i="22"/>
  <c r="F20" i="22"/>
  <c r="D18" i="22"/>
  <c r="C18" i="22"/>
  <c r="B18" i="22"/>
  <c r="H19" i="22"/>
  <c r="G19" i="22"/>
  <c r="F19" i="22"/>
  <c r="H18" i="22"/>
  <c r="G18" i="22"/>
  <c r="F18" i="22"/>
  <c r="D17" i="22"/>
  <c r="C17" i="22"/>
  <c r="B17" i="22"/>
  <c r="H17" i="22"/>
  <c r="G17" i="22"/>
  <c r="F17" i="22"/>
  <c r="D16" i="22"/>
  <c r="C16" i="22"/>
  <c r="B16" i="22"/>
  <c r="D15" i="22"/>
  <c r="C15" i="22"/>
  <c r="B15" i="22"/>
  <c r="H14" i="22"/>
  <c r="G14" i="22"/>
  <c r="F14" i="22"/>
  <c r="H13" i="22"/>
  <c r="G13" i="22"/>
  <c r="F13" i="22"/>
  <c r="D12" i="22"/>
  <c r="C12" i="22"/>
  <c r="B12" i="22"/>
  <c r="H12" i="22"/>
  <c r="G12" i="22"/>
  <c r="F12" i="22"/>
  <c r="D11" i="22"/>
  <c r="C11" i="22"/>
  <c r="B11" i="22"/>
  <c r="H11" i="22"/>
  <c r="G11" i="22"/>
  <c r="F11" i="22"/>
  <c r="H10" i="22"/>
  <c r="G10" i="22"/>
  <c r="F10" i="22"/>
  <c r="D10" i="22"/>
  <c r="C10" i="22"/>
  <c r="B10" i="22"/>
  <c r="H9" i="22"/>
  <c r="G9" i="22"/>
  <c r="F9" i="22"/>
  <c r="D9" i="22"/>
  <c r="C9" i="22"/>
  <c r="B9" i="22"/>
  <c r="D8" i="22"/>
  <c r="C8" i="22"/>
  <c r="B8" i="22"/>
  <c r="B146" i="29"/>
  <c r="I148" i="29"/>
  <c r="D148" i="29"/>
  <c r="H24" i="22"/>
  <c r="D124" i="29"/>
  <c r="H15" i="22"/>
  <c r="J92" i="29"/>
  <c r="L85" i="29"/>
  <c r="J85" i="29"/>
  <c r="K85" i="29"/>
  <c r="M85" i="29"/>
  <c r="N85" i="29"/>
  <c r="O85" i="29"/>
  <c r="P85" i="29"/>
  <c r="H84" i="29"/>
  <c r="G84" i="29"/>
  <c r="F84" i="29"/>
  <c r="E84" i="29"/>
  <c r="D84" i="29"/>
  <c r="C84" i="29"/>
  <c r="B84" i="29"/>
  <c r="D28" i="22"/>
  <c r="H82" i="14"/>
  <c r="E82" i="14"/>
  <c r="D23" i="22"/>
  <c r="G82" i="14"/>
  <c r="D13" i="22"/>
  <c r="E70" i="14"/>
  <c r="F70" i="14"/>
  <c r="G70" i="14"/>
  <c r="D48" i="22" l="1"/>
  <c r="D194" i="29"/>
  <c r="H153" i="22"/>
  <c r="D570" i="29"/>
  <c r="D463" i="29"/>
  <c r="D108" i="22"/>
  <c r="D115" i="22"/>
  <c r="H50" i="22"/>
  <c r="H30" i="22"/>
  <c r="P314" i="7"/>
  <c r="P322" i="7"/>
  <c r="Q326" i="7"/>
  <c r="P326" i="7"/>
  <c r="Q97" i="7"/>
  <c r="P97" i="7"/>
  <c r="S40" i="7"/>
  <c r="R40" i="7"/>
  <c r="U201" i="7"/>
  <c r="T206" i="7"/>
  <c r="P244" i="7" l="1"/>
  <c r="AF315" i="7" l="1"/>
  <c r="AF153" i="7"/>
  <c r="AF94" i="7"/>
  <c r="AF87" i="7"/>
  <c r="U209" i="7"/>
  <c r="U94" i="7"/>
  <c r="T429" i="7"/>
  <c r="U266" i="7" l="1"/>
  <c r="AI274" i="7"/>
  <c r="T268" i="7"/>
  <c r="AH274" i="7"/>
  <c r="U268" i="7" l="1"/>
  <c r="T544" i="7" l="1"/>
  <c r="U245" i="7"/>
  <c r="T245" i="7"/>
  <c r="T150" i="7"/>
  <c r="T159" i="7"/>
  <c r="T215" i="7"/>
  <c r="U218" i="7"/>
  <c r="U188" i="7"/>
  <c r="T188" i="7"/>
  <c r="T201" i="7"/>
  <c r="D217" i="7"/>
  <c r="T94" i="7"/>
  <c r="T100" i="7"/>
  <c r="U106" i="7"/>
  <c r="T106" i="7"/>
  <c r="T73" i="7"/>
  <c r="T91" i="7"/>
  <c r="U86" i="7"/>
  <c r="T86" i="7"/>
  <c r="D106" i="7"/>
  <c r="T515" i="7"/>
  <c r="T530" i="7"/>
  <c r="U538" i="7"/>
  <c r="T538" i="7"/>
  <c r="U542" i="7"/>
  <c r="T542" i="7"/>
  <c r="U547" i="7"/>
  <c r="T517" i="7"/>
  <c r="U534" i="7"/>
  <c r="T534" i="7"/>
  <c r="U536" i="7"/>
  <c r="T536" i="7"/>
  <c r="U551" i="7"/>
  <c r="T551" i="7"/>
  <c r="U537" i="7"/>
  <c r="U535" i="7"/>
  <c r="T535" i="7"/>
  <c r="U519" i="7"/>
  <c r="T519" i="7"/>
  <c r="U516" i="7"/>
  <c r="T516" i="7"/>
  <c r="AI552" i="7"/>
  <c r="AH552" i="7"/>
  <c r="D543" i="7"/>
  <c r="T409" i="7"/>
  <c r="T424" i="7"/>
  <c r="T428" i="7"/>
  <c r="U444" i="7"/>
  <c r="T444" i="7"/>
  <c r="U425" i="7"/>
  <c r="T425" i="7"/>
  <c r="U430" i="7"/>
  <c r="U437" i="7"/>
  <c r="T437" i="7"/>
  <c r="AI404" i="7"/>
  <c r="AH404" i="7"/>
  <c r="U423" i="7"/>
  <c r="T423" i="7"/>
  <c r="AI420" i="7"/>
  <c r="AH420" i="7"/>
  <c r="D429" i="7"/>
  <c r="T323" i="7"/>
  <c r="U323" i="7"/>
  <c r="U300" i="7"/>
  <c r="T300" i="7"/>
  <c r="U322" i="7"/>
  <c r="T322" i="7"/>
  <c r="AI327" i="7"/>
  <c r="AH327" i="7"/>
  <c r="U324" i="7"/>
  <c r="T324" i="7"/>
  <c r="AI328" i="7"/>
  <c r="AH328" i="7"/>
  <c r="U317" i="7"/>
  <c r="T317" i="7"/>
  <c r="D327" i="7"/>
  <c r="U244" i="7"/>
  <c r="T244" i="7"/>
  <c r="T266" i="7"/>
  <c r="U272" i="7"/>
  <c r="T272" i="7"/>
  <c r="T264" i="7"/>
  <c r="U279" i="7"/>
  <c r="T279" i="7"/>
  <c r="U265" i="7"/>
  <c r="AI254" i="7"/>
  <c r="AH254" i="7"/>
  <c r="U256" i="7"/>
  <c r="T256" i="7"/>
  <c r="D272" i="7"/>
  <c r="U186" i="7"/>
  <c r="T186" i="7"/>
  <c r="U216" i="7"/>
  <c r="T216" i="7"/>
  <c r="T209" i="7"/>
  <c r="AI214" i="7"/>
  <c r="AH214" i="7"/>
  <c r="T207" i="7"/>
  <c r="U222" i="7"/>
  <c r="T222" i="7"/>
  <c r="U208" i="7"/>
  <c r="AI198" i="7"/>
  <c r="AH198" i="7"/>
  <c r="AI186" i="7"/>
  <c r="AH186" i="7"/>
  <c r="U200" i="7"/>
  <c r="T200" i="7"/>
  <c r="U130" i="7" l="1"/>
  <c r="T130" i="7"/>
  <c r="AI158" i="7"/>
  <c r="AH158" i="7"/>
  <c r="U155" i="7"/>
  <c r="T155" i="7"/>
  <c r="U159" i="7"/>
  <c r="U156" i="7"/>
  <c r="T156" i="7"/>
  <c r="U166" i="7"/>
  <c r="T166" i="7"/>
  <c r="U152" i="7"/>
  <c r="AI142" i="7"/>
  <c r="AH142" i="7"/>
  <c r="AI130" i="7"/>
  <c r="AH130" i="7"/>
  <c r="D159" i="7"/>
  <c r="U72" i="7"/>
  <c r="T72" i="7"/>
  <c r="T87" i="7"/>
  <c r="U92" i="7"/>
  <c r="T92" i="7"/>
  <c r="U107" i="7"/>
  <c r="T107" i="7"/>
  <c r="U88" i="7"/>
  <c r="T88" i="7"/>
  <c r="U76" i="7"/>
  <c r="T76" i="7"/>
  <c r="U23" i="7" l="1"/>
  <c r="T23" i="7"/>
  <c r="U14" i="7"/>
  <c r="T14" i="7"/>
  <c r="U28" i="7"/>
  <c r="T28" i="7"/>
  <c r="T15" i="7"/>
  <c r="U32" i="7"/>
  <c r="T32" i="7"/>
  <c r="U34" i="7"/>
  <c r="T34" i="7"/>
  <c r="U42" i="7"/>
  <c r="T42" i="7"/>
  <c r="U33" i="7"/>
  <c r="T33" i="7"/>
  <c r="AI24" i="7"/>
  <c r="AH24" i="7"/>
  <c r="AI13" i="7"/>
  <c r="AH13" i="7"/>
  <c r="AI23" i="7"/>
  <c r="AH23" i="7"/>
  <c r="AI50" i="7"/>
  <c r="AH50" i="7"/>
  <c r="D41" i="7"/>
  <c r="R91" i="7" l="1"/>
  <c r="R92" i="7"/>
  <c r="R547" i="7" l="1"/>
  <c r="R517" i="7"/>
  <c r="S537" i="7"/>
  <c r="R551" i="7"/>
  <c r="S528" i="7"/>
  <c r="R528" i="7"/>
  <c r="AF528" i="7"/>
  <c r="S515" i="7" l="1"/>
  <c r="R516" i="7"/>
  <c r="R515" i="7"/>
  <c r="S548" i="7"/>
  <c r="R548" i="7"/>
  <c r="AF519" i="7"/>
  <c r="R534" i="7"/>
  <c r="AG528" i="7"/>
  <c r="R525" i="7"/>
  <c r="R545" i="7"/>
  <c r="D532" i="7"/>
  <c r="S463" i="7"/>
  <c r="S462" i="7"/>
  <c r="R463" i="7"/>
  <c r="R462" i="7"/>
  <c r="R467" i="7"/>
  <c r="R418" i="7"/>
  <c r="S409" i="7"/>
  <c r="S408" i="7"/>
  <c r="R409" i="7"/>
  <c r="R408" i="7"/>
  <c r="AF423" i="7"/>
  <c r="R437" i="7"/>
  <c r="S423" i="7"/>
  <c r="R423" i="7"/>
  <c r="R410" i="7"/>
  <c r="R427" i="7"/>
  <c r="R429" i="7"/>
  <c r="R426" i="7"/>
  <c r="AG408" i="7"/>
  <c r="AF408" i="7"/>
  <c r="AG444" i="7"/>
  <c r="AF444" i="7"/>
  <c r="AG418" i="7"/>
  <c r="AF418" i="7"/>
  <c r="R440" i="7"/>
  <c r="AG415" i="7"/>
  <c r="AF415" i="7"/>
  <c r="AF420" i="7"/>
  <c r="AG402" i="7"/>
  <c r="AF402" i="7"/>
  <c r="D421" i="7"/>
  <c r="R355" i="7"/>
  <c r="R370" i="7"/>
  <c r="S382" i="7"/>
  <c r="R382" i="7"/>
  <c r="R359" i="7"/>
  <c r="S369" i="7"/>
  <c r="R369" i="7"/>
  <c r="R388" i="7"/>
  <c r="S388" i="7"/>
  <c r="AG362" i="7"/>
  <c r="AF362" i="7"/>
  <c r="AG364" i="7"/>
  <c r="AF364" i="7"/>
  <c r="R309" i="7"/>
  <c r="S299" i="7"/>
  <c r="R300" i="7"/>
  <c r="R299" i="7"/>
  <c r="R328" i="7"/>
  <c r="R319" i="7"/>
  <c r="AG315" i="7"/>
  <c r="AG304" i="7"/>
  <c r="AF304" i="7"/>
  <c r="AG299" i="7"/>
  <c r="AF299" i="7"/>
  <c r="R322" i="7"/>
  <c r="AF319" i="7"/>
  <c r="R335" i="7"/>
  <c r="AG340" i="7"/>
  <c r="AF340" i="7"/>
  <c r="R314" i="7"/>
  <c r="S301" i="7"/>
  <c r="R301" i="7"/>
  <c r="S331" i="7"/>
  <c r="R331" i="7"/>
  <c r="D319" i="7"/>
  <c r="S244" i="7"/>
  <c r="S243" i="7"/>
  <c r="R244" i="7"/>
  <c r="R243" i="7"/>
  <c r="R272" i="7"/>
  <c r="R263" i="7"/>
  <c r="S245" i="7"/>
  <c r="R245" i="7"/>
  <c r="S260" i="7"/>
  <c r="R260" i="7"/>
  <c r="AG280" i="7"/>
  <c r="AF280" i="7"/>
  <c r="R276" i="7"/>
  <c r="S275" i="7"/>
  <c r="R275" i="7"/>
  <c r="AG242" i="7"/>
  <c r="AF242" i="7"/>
  <c r="R186" i="7"/>
  <c r="AG181" i="7"/>
  <c r="AF181" i="7"/>
  <c r="AG214" i="7"/>
  <c r="AF214" i="7"/>
  <c r="R187" i="7"/>
  <c r="AG224" i="7"/>
  <c r="AF224" i="7"/>
  <c r="R218" i="7"/>
  <c r="AG190" i="7"/>
  <c r="AF190" i="7"/>
  <c r="AG198" i="7"/>
  <c r="AF198" i="7"/>
  <c r="S191" i="7"/>
  <c r="R191" i="7"/>
  <c r="AG196" i="7"/>
  <c r="AF196" i="7"/>
  <c r="S131" i="7"/>
  <c r="S130" i="7"/>
  <c r="R131" i="7"/>
  <c r="R130" i="7"/>
  <c r="AG144" i="7"/>
  <c r="AF144" i="7"/>
  <c r="R145" i="7"/>
  <c r="S135" i="7"/>
  <c r="R135" i="7"/>
  <c r="R132" i="7"/>
  <c r="S143" i="7"/>
  <c r="R143" i="7"/>
  <c r="AG163" i="7"/>
  <c r="AF163" i="7"/>
  <c r="S149" i="7"/>
  <c r="R149" i="7"/>
  <c r="R163" i="7"/>
  <c r="R162" i="7"/>
  <c r="AG138" i="7"/>
  <c r="AF138" i="7"/>
  <c r="S164" i="7"/>
  <c r="R164" i="7"/>
  <c r="AG153" i="7"/>
  <c r="AG141" i="7"/>
  <c r="AF141" i="7"/>
  <c r="AG142" i="7"/>
  <c r="AF142" i="7"/>
  <c r="AG140" i="7"/>
  <c r="AF140" i="7"/>
  <c r="AG143" i="7"/>
  <c r="AF143" i="7"/>
  <c r="D148" i="7"/>
  <c r="S72" i="7"/>
  <c r="S71" i="7"/>
  <c r="S81" i="7"/>
  <c r="R81" i="7"/>
  <c r="R72" i="7"/>
  <c r="R71" i="7"/>
  <c r="AG87" i="7"/>
  <c r="AF85" i="7"/>
  <c r="S105" i="7"/>
  <c r="R105" i="7"/>
  <c r="R103" i="7"/>
  <c r="R94" i="7"/>
  <c r="AF86" i="7"/>
  <c r="R100" i="7"/>
  <c r="R73" i="7"/>
  <c r="AG81" i="7"/>
  <c r="AF81" i="7"/>
  <c r="AG108" i="7"/>
  <c r="AF108" i="7"/>
  <c r="R104" i="7"/>
  <c r="S76" i="7"/>
  <c r="R76" i="7"/>
  <c r="D96" i="7"/>
  <c r="S37" i="7"/>
  <c r="S14" i="7"/>
  <c r="S13" i="7"/>
  <c r="R14" i="7"/>
  <c r="R13" i="7"/>
  <c r="S31" i="7"/>
  <c r="R31" i="7"/>
  <c r="R46" i="7"/>
  <c r="S46" i="7"/>
  <c r="R45" i="7"/>
  <c r="AG10" i="7"/>
  <c r="AF10" i="7"/>
  <c r="AG34" i="7"/>
  <c r="AF34" i="7"/>
  <c r="AG25" i="7"/>
  <c r="AF25" i="7"/>
  <c r="R18" i="7"/>
  <c r="AF41" i="7"/>
  <c r="P86" i="7" l="1"/>
  <c r="P196" i="7"/>
  <c r="Q385" i="7"/>
  <c r="P385" i="7"/>
  <c r="P365" i="7"/>
  <c r="P378" i="7"/>
  <c r="AE387" i="7"/>
  <c r="AD387" i="7"/>
  <c r="P370" i="7"/>
  <c r="AE164" i="7"/>
  <c r="AD164" i="7"/>
  <c r="Q494" i="7" l="1"/>
  <c r="P494" i="7"/>
  <c r="AE468" i="7"/>
  <c r="AD468" i="7"/>
  <c r="AE27" i="7"/>
  <c r="AE13" i="7"/>
  <c r="Q463" i="7"/>
  <c r="Q462" i="7"/>
  <c r="P463" i="7"/>
  <c r="P462" i="7"/>
  <c r="AD494" i="7"/>
  <c r="Q495" i="7"/>
  <c r="P495" i="7"/>
  <c r="AD471" i="7"/>
  <c r="AD482" i="7"/>
  <c r="Q467" i="7"/>
  <c r="P467" i="7"/>
  <c r="Q464" i="7"/>
  <c r="P464" i="7"/>
  <c r="P482" i="7"/>
  <c r="AE498" i="7"/>
  <c r="AD498" i="7"/>
  <c r="P515" i="7"/>
  <c r="Q551" i="7"/>
  <c r="P551" i="7"/>
  <c r="P516" i="7"/>
  <c r="AE553" i="7"/>
  <c r="AD553" i="7"/>
  <c r="AE552" i="7"/>
  <c r="AD552" i="7"/>
  <c r="P89" i="7"/>
  <c r="P91" i="7"/>
  <c r="Q76" i="7"/>
  <c r="P76" i="7"/>
  <c r="P103" i="7"/>
  <c r="AD94" i="7"/>
  <c r="P73" i="7"/>
  <c r="P72" i="7"/>
  <c r="AE108" i="7"/>
  <c r="AD108" i="7"/>
  <c r="P426" i="7"/>
  <c r="Q321" i="7"/>
  <c r="Q408" i="7"/>
  <c r="P408" i="7"/>
  <c r="P429" i="7"/>
  <c r="P410" i="7"/>
  <c r="P437" i="7"/>
  <c r="Q436" i="7"/>
  <c r="P436" i="7"/>
  <c r="P431" i="7"/>
  <c r="Q433" i="7"/>
  <c r="P433" i="7"/>
  <c r="AE408" i="7"/>
  <c r="AD408" i="7"/>
  <c r="D405" i="7"/>
  <c r="Q356" i="7"/>
  <c r="Q355" i="7"/>
  <c r="P356" i="7"/>
  <c r="P355" i="7"/>
  <c r="P375" i="7"/>
  <c r="Q360" i="7"/>
  <c r="P360" i="7"/>
  <c r="AD376" i="7"/>
  <c r="AE365" i="7"/>
  <c r="AD365" i="7"/>
  <c r="AE366" i="7"/>
  <c r="AD366" i="7"/>
  <c r="P368" i="7"/>
  <c r="AE303" i="7"/>
  <c r="AE327" i="7"/>
  <c r="Q299" i="7"/>
  <c r="P300" i="7"/>
  <c r="P299" i="7"/>
  <c r="P328" i="7"/>
  <c r="AD327" i="7"/>
  <c r="AD303" i="7"/>
  <c r="P243" i="7"/>
  <c r="P258" i="7"/>
  <c r="P256" i="7"/>
  <c r="Q256" i="7"/>
  <c r="P275" i="7"/>
  <c r="P245" i="7"/>
  <c r="P276" i="7"/>
  <c r="AE247" i="7"/>
  <c r="AD247" i="7"/>
  <c r="AE253" i="7"/>
  <c r="AD253" i="7"/>
  <c r="Q248" i="7"/>
  <c r="P248" i="7"/>
  <c r="P187" i="7"/>
  <c r="P186" i="7"/>
  <c r="Q190" i="7"/>
  <c r="P190" i="7"/>
  <c r="Q205" i="7"/>
  <c r="P205" i="7"/>
  <c r="Q200" i="7"/>
  <c r="P200" i="7"/>
  <c r="AE158" i="7"/>
  <c r="AD158" i="7"/>
  <c r="Q155" i="7"/>
  <c r="P155" i="7"/>
  <c r="Q154" i="7"/>
  <c r="P154" i="7"/>
  <c r="P149" i="7"/>
  <c r="Q166" i="7"/>
  <c r="P166" i="7"/>
  <c r="P165" i="7"/>
  <c r="P150" i="7"/>
  <c r="P159" i="7"/>
  <c r="AE126" i="7"/>
  <c r="AD126" i="7"/>
  <c r="Q147" i="7"/>
  <c r="P147" i="7"/>
  <c r="AE54" i="7" l="1"/>
  <c r="T537" i="7" l="1"/>
  <c r="R537" i="7"/>
  <c r="P537" i="7"/>
  <c r="T484" i="7"/>
  <c r="R484" i="7"/>
  <c r="P484" i="7"/>
  <c r="T430" i="7"/>
  <c r="R430" i="7"/>
  <c r="P430" i="7"/>
  <c r="T377" i="7"/>
  <c r="R377" i="7"/>
  <c r="P377" i="7"/>
  <c r="T321" i="7"/>
  <c r="R321" i="7"/>
  <c r="P321" i="7"/>
  <c r="T265" i="7"/>
  <c r="R265" i="7"/>
  <c r="P265" i="7"/>
  <c r="T208" i="7"/>
  <c r="R208" i="7"/>
  <c r="P208" i="7"/>
  <c r="T152" i="7"/>
  <c r="R152" i="7"/>
  <c r="P152" i="7"/>
  <c r="P14" i="7"/>
  <c r="P13" i="7"/>
  <c r="Q38" i="7"/>
  <c r="P38" i="7"/>
  <c r="P42" i="7"/>
  <c r="P34" i="7"/>
  <c r="AE36" i="7"/>
  <c r="AD36" i="7"/>
  <c r="AD27" i="7"/>
  <c r="AD24" i="7"/>
  <c r="AE25" i="7"/>
  <c r="AD25" i="7"/>
  <c r="AD13" i="7" l="1"/>
  <c r="AD54" i="7"/>
  <c r="T93" i="7" l="1"/>
  <c r="R93" i="7"/>
  <c r="P93" i="7"/>
  <c r="T35" i="7"/>
  <c r="P35" i="7"/>
  <c r="AH554" i="7"/>
  <c r="AI558" i="7"/>
  <c r="AD558" i="7"/>
  <c r="AE558" i="7"/>
  <c r="AF558" i="7"/>
  <c r="AG558" i="7"/>
  <c r="AH558" i="7"/>
  <c r="AD551" i="7"/>
  <c r="AE551" i="7"/>
  <c r="AF551" i="7"/>
  <c r="AG551" i="7"/>
  <c r="AH551" i="7"/>
  <c r="AI551" i="7"/>
  <c r="AM546" i="7"/>
  <c r="AK546" i="7"/>
  <c r="AF547" i="7"/>
  <c r="AG539" i="7"/>
  <c r="AI532" i="7"/>
  <c r="AH517" i="7"/>
  <c r="AG504" i="7"/>
  <c r="S474" i="7" s="1"/>
  <c r="AI500" i="7"/>
  <c r="AI497" i="7"/>
  <c r="AM492" i="7"/>
  <c r="AK492" i="7"/>
  <c r="AI504" i="7"/>
  <c r="AD504" i="7"/>
  <c r="AE504" i="7"/>
  <c r="AF504" i="7"/>
  <c r="AH504" i="7"/>
  <c r="AJ498" i="7"/>
  <c r="AD497" i="7"/>
  <c r="AE497" i="7"/>
  <c r="AF497" i="7"/>
  <c r="AG497" i="7"/>
  <c r="AH497" i="7"/>
  <c r="AD493" i="7"/>
  <c r="AE493" i="7"/>
  <c r="AF493" i="7"/>
  <c r="AG493" i="7"/>
  <c r="AH493" i="7"/>
  <c r="AI493" i="7"/>
  <c r="AO488" i="7"/>
  <c r="AN488" i="7"/>
  <c r="AM488" i="7"/>
  <c r="AL488" i="7"/>
  <c r="AK488" i="7"/>
  <c r="AJ488" i="7"/>
  <c r="AO487" i="7"/>
  <c r="AN487" i="7"/>
  <c r="AM487" i="7"/>
  <c r="AL487" i="7"/>
  <c r="AK487" i="7"/>
  <c r="AJ487" i="7"/>
  <c r="AM505" i="7"/>
  <c r="W507" i="7"/>
  <c r="AK506" i="7" s="1"/>
  <c r="AI485" i="7"/>
  <c r="AD485" i="7"/>
  <c r="AI479" i="7"/>
  <c r="AH464" i="7"/>
  <c r="AD450" i="7"/>
  <c r="AE450" i="7"/>
  <c r="AF450" i="7"/>
  <c r="AG450" i="7"/>
  <c r="AH450" i="7"/>
  <c r="AI450" i="7"/>
  <c r="AJ444" i="7"/>
  <c r="AD443" i="7"/>
  <c r="AE443" i="7"/>
  <c r="AF443" i="7"/>
  <c r="AG443" i="7"/>
  <c r="AH443" i="7"/>
  <c r="AI443" i="7"/>
  <c r="AM438" i="7"/>
  <c r="AK438" i="7"/>
  <c r="AI439" i="7"/>
  <c r="AI425" i="7"/>
  <c r="AI410" i="7"/>
  <c r="AI389" i="7"/>
  <c r="AH392" i="7"/>
  <c r="AI396" i="7"/>
  <c r="AD396" i="7"/>
  <c r="AE396" i="7"/>
  <c r="AF396" i="7"/>
  <c r="AG396" i="7"/>
  <c r="AH396" i="7"/>
  <c r="AD389" i="7"/>
  <c r="AE389" i="7"/>
  <c r="AF389" i="7"/>
  <c r="AG389" i="7"/>
  <c r="AH389" i="7"/>
  <c r="AI385" i="7"/>
  <c r="AD385" i="7"/>
  <c r="AK384" i="7"/>
  <c r="AM384" i="7"/>
  <c r="AH377" i="7"/>
  <c r="AI371" i="7"/>
  <c r="AI356" i="7"/>
  <c r="AJ336" i="7"/>
  <c r="AI342" i="7"/>
  <c r="AH338" i="7"/>
  <c r="AI335" i="7"/>
  <c r="AI331" i="7"/>
  <c r="AD342" i="7"/>
  <c r="AE342" i="7"/>
  <c r="AF342" i="7"/>
  <c r="AG342" i="7"/>
  <c r="AH342" i="7"/>
  <c r="AD335" i="7"/>
  <c r="AE335" i="7"/>
  <c r="AF335" i="7"/>
  <c r="AG335" i="7"/>
  <c r="AH335" i="7"/>
  <c r="AD331" i="7"/>
  <c r="AE331" i="7"/>
  <c r="AF331" i="7"/>
  <c r="AG331" i="7"/>
  <c r="AH331" i="7"/>
  <c r="AM330" i="7"/>
  <c r="AK330" i="7"/>
  <c r="AI316" i="7"/>
  <c r="AH301" i="7"/>
  <c r="AD286" i="7"/>
  <c r="AE286" i="7"/>
  <c r="AF286" i="7"/>
  <c r="AG286" i="7"/>
  <c r="AH286" i="7"/>
  <c r="AI286" i="7"/>
  <c r="AH282" i="7"/>
  <c r="AH279" i="7"/>
  <c r="AD279" i="7"/>
  <c r="AE279" i="7"/>
  <c r="AF279" i="7"/>
  <c r="AG279" i="7"/>
  <c r="AI279" i="7"/>
  <c r="AJ280" i="7"/>
  <c r="AM274" i="7"/>
  <c r="AK274" i="7"/>
  <c r="AI275" i="7"/>
  <c r="AI267" i="7"/>
  <c r="AI260" i="7"/>
  <c r="AI245" i="7"/>
  <c r="AI230" i="7"/>
  <c r="AM217" i="7"/>
  <c r="AM218" i="7"/>
  <c r="AK217" i="7"/>
  <c r="AK218" i="7"/>
  <c r="AD223" i="7"/>
  <c r="AE223" i="7"/>
  <c r="AF223" i="7"/>
  <c r="AG223" i="7"/>
  <c r="AH223" i="7"/>
  <c r="AI223" i="7"/>
  <c r="AD230" i="7"/>
  <c r="AE230" i="7"/>
  <c r="AF230" i="7"/>
  <c r="AG230" i="7"/>
  <c r="AH230" i="7"/>
  <c r="AI219" i="7"/>
  <c r="AI210" i="7"/>
  <c r="AI203" i="7"/>
  <c r="AI188" i="7"/>
  <c r="AI173" i="7"/>
  <c r="AI169" i="7"/>
  <c r="AI166" i="7"/>
  <c r="AI162" i="7"/>
  <c r="AO542" i="7"/>
  <c r="AN542" i="7"/>
  <c r="AM542" i="7"/>
  <c r="AL542" i="7"/>
  <c r="AK542" i="7"/>
  <c r="AJ542" i="7"/>
  <c r="AO541" i="7"/>
  <c r="AN541" i="7"/>
  <c r="AM541" i="7"/>
  <c r="AL541" i="7"/>
  <c r="AK541" i="7"/>
  <c r="AJ541" i="7"/>
  <c r="AO434" i="7"/>
  <c r="AN434" i="7"/>
  <c r="AM434" i="7"/>
  <c r="AL434" i="7"/>
  <c r="AK434" i="7"/>
  <c r="AJ434" i="7"/>
  <c r="AO433" i="7"/>
  <c r="AN433" i="7"/>
  <c r="AM433" i="7"/>
  <c r="AL433" i="7"/>
  <c r="AK433" i="7"/>
  <c r="AJ433" i="7"/>
  <c r="AO380" i="7"/>
  <c r="AN380" i="7"/>
  <c r="AM380" i="7"/>
  <c r="AL380" i="7"/>
  <c r="AK380" i="7"/>
  <c r="AJ380" i="7"/>
  <c r="AO379" i="7"/>
  <c r="AN379" i="7"/>
  <c r="AM379" i="7"/>
  <c r="AL379" i="7"/>
  <c r="AK379" i="7"/>
  <c r="AJ379" i="7"/>
  <c r="AO326" i="7"/>
  <c r="AN326" i="7"/>
  <c r="AM326" i="7"/>
  <c r="AL326" i="7"/>
  <c r="AK326" i="7"/>
  <c r="AJ326" i="7"/>
  <c r="AO325" i="7"/>
  <c r="AN325" i="7"/>
  <c r="AM325" i="7"/>
  <c r="AL325" i="7"/>
  <c r="AK325" i="7"/>
  <c r="AJ325" i="7"/>
  <c r="AO270" i="7"/>
  <c r="AN270" i="7"/>
  <c r="AM270" i="7"/>
  <c r="AL270" i="7"/>
  <c r="AK270" i="7"/>
  <c r="AJ270" i="7"/>
  <c r="AO269" i="7"/>
  <c r="AN269" i="7"/>
  <c r="AM269" i="7"/>
  <c r="AL269" i="7"/>
  <c r="AK269" i="7"/>
  <c r="AJ269" i="7"/>
  <c r="AO213" i="7"/>
  <c r="AN213" i="7"/>
  <c r="AM213" i="7"/>
  <c r="AL213" i="7"/>
  <c r="AK213" i="7"/>
  <c r="AJ213" i="7"/>
  <c r="AO212" i="7"/>
  <c r="AN212" i="7"/>
  <c r="AM212" i="7"/>
  <c r="AL212" i="7"/>
  <c r="AK212" i="7"/>
  <c r="AJ212" i="7"/>
  <c r="AO98" i="7"/>
  <c r="AN98" i="7"/>
  <c r="AM98" i="7"/>
  <c r="AL98" i="7"/>
  <c r="AK98" i="7"/>
  <c r="AJ98" i="7"/>
  <c r="AO97" i="7"/>
  <c r="AN97" i="7"/>
  <c r="AM97" i="7"/>
  <c r="AL97" i="7"/>
  <c r="AK97" i="7"/>
  <c r="AJ97" i="7"/>
  <c r="AO40" i="7"/>
  <c r="AN40" i="7"/>
  <c r="AM40" i="7"/>
  <c r="AL40" i="7"/>
  <c r="AK40" i="7"/>
  <c r="AJ40" i="7"/>
  <c r="AO39" i="7"/>
  <c r="AN39" i="7"/>
  <c r="AM39" i="7"/>
  <c r="AL39" i="7"/>
  <c r="AK39" i="7"/>
  <c r="AJ39" i="7"/>
  <c r="AO156" i="7"/>
  <c r="AN156" i="7"/>
  <c r="AM156" i="7"/>
  <c r="AL156" i="7"/>
  <c r="AK156" i="7"/>
  <c r="AJ156" i="7"/>
  <c r="AE210" i="7"/>
  <c r="AD166" i="7"/>
  <c r="AE166" i="7"/>
  <c r="AF166" i="7"/>
  <c r="AG166" i="7"/>
  <c r="AH166" i="7"/>
  <c r="AD173" i="7"/>
  <c r="P142" i="7" s="1"/>
  <c r="AE173" i="7"/>
  <c r="Q142" i="7" s="1"/>
  <c r="AF173" i="7"/>
  <c r="AG173" i="7"/>
  <c r="AH173" i="7"/>
  <c r="AH162" i="7"/>
  <c r="AD162" i="7"/>
  <c r="AG162" i="7"/>
  <c r="AI147" i="7"/>
  <c r="AI132" i="7"/>
  <c r="AG114" i="7"/>
  <c r="AH110" i="7"/>
  <c r="AG95" i="7"/>
  <c r="AG107" i="7"/>
  <c r="AD103" i="7"/>
  <c r="AD45" i="7"/>
  <c r="AE45" i="7"/>
  <c r="AF45" i="7"/>
  <c r="AG45" i="7"/>
  <c r="AH45" i="7"/>
  <c r="AI45" i="7"/>
  <c r="AE103" i="7"/>
  <c r="AF103" i="7"/>
  <c r="AG103" i="7"/>
  <c r="S79" i="7" s="1"/>
  <c r="AH103" i="7"/>
  <c r="AI103" i="7"/>
  <c r="AH114" i="7"/>
  <c r="AI110" i="7"/>
  <c r="AI107" i="7"/>
  <c r="AD114" i="7"/>
  <c r="AE114" i="7"/>
  <c r="AF114" i="7"/>
  <c r="AI114" i="7"/>
  <c r="AD107" i="7"/>
  <c r="AE107" i="7"/>
  <c r="AF107" i="7"/>
  <c r="AH107" i="7"/>
  <c r="AJ108" i="7"/>
  <c r="AI95" i="7"/>
  <c r="AI88" i="7"/>
  <c r="AG73" i="7"/>
  <c r="AL50" i="7"/>
  <c r="AK50" i="7"/>
  <c r="AJ50" i="7"/>
  <c r="AD56" i="7"/>
  <c r="AE56" i="7"/>
  <c r="Q25" i="7" s="1"/>
  <c r="AF56" i="7"/>
  <c r="AG56" i="7"/>
  <c r="AH56" i="7"/>
  <c r="AI56" i="7"/>
  <c r="AD49" i="7"/>
  <c r="AE49" i="7"/>
  <c r="AF49" i="7"/>
  <c r="AG49" i="7"/>
  <c r="AH49" i="7"/>
  <c r="AI49" i="7"/>
  <c r="AM44" i="7"/>
  <c r="AK44" i="7"/>
  <c r="AM53" i="7"/>
  <c r="AL53" i="7"/>
  <c r="AK53" i="7"/>
  <c r="AJ53" i="7"/>
  <c r="AM111" i="7"/>
  <c r="AL111" i="7"/>
  <c r="AK111" i="7"/>
  <c r="AJ111" i="7"/>
  <c r="AM170" i="7"/>
  <c r="AL170" i="7"/>
  <c r="AK170" i="7"/>
  <c r="AJ170" i="7"/>
  <c r="AM227" i="7"/>
  <c r="AL227" i="7"/>
  <c r="AK227" i="7"/>
  <c r="AJ227" i="7"/>
  <c r="AM283" i="7"/>
  <c r="AL283" i="7"/>
  <c r="AK283" i="7"/>
  <c r="AJ283" i="7"/>
  <c r="AM339" i="7"/>
  <c r="AL339" i="7"/>
  <c r="AK339" i="7"/>
  <c r="AJ339" i="7"/>
  <c r="AM393" i="7"/>
  <c r="AL393" i="7"/>
  <c r="AK393" i="7"/>
  <c r="AJ393" i="7"/>
  <c r="AM447" i="7"/>
  <c r="AL447" i="7"/>
  <c r="AK447" i="7"/>
  <c r="AJ447" i="7"/>
  <c r="AM501" i="7"/>
  <c r="AL501" i="7"/>
  <c r="AK501" i="7"/>
  <c r="AJ501" i="7"/>
  <c r="AL552" i="7"/>
  <c r="AK552" i="7"/>
  <c r="AJ552" i="7"/>
  <c r="AM555" i="7"/>
  <c r="AL555" i="7"/>
  <c r="AK555" i="7"/>
  <c r="AJ555" i="7"/>
  <c r="AM548" i="7"/>
  <c r="AL548" i="7"/>
  <c r="AK548" i="7"/>
  <c r="AJ548" i="7"/>
  <c r="AM494" i="7"/>
  <c r="AL494" i="7"/>
  <c r="AK494" i="7"/>
  <c r="AJ494" i="7"/>
  <c r="AM440" i="7"/>
  <c r="AL440" i="7"/>
  <c r="AK440" i="7"/>
  <c r="AJ440" i="7"/>
  <c r="AM386" i="7"/>
  <c r="AL386" i="7"/>
  <c r="AK386" i="7"/>
  <c r="AJ386" i="7"/>
  <c r="AM332" i="7"/>
  <c r="AL332" i="7"/>
  <c r="AK332" i="7"/>
  <c r="AJ332" i="7"/>
  <c r="AM276" i="7"/>
  <c r="AL276" i="7"/>
  <c r="AK276" i="7"/>
  <c r="AJ276" i="7"/>
  <c r="AM220" i="7"/>
  <c r="AL220" i="7"/>
  <c r="AK220" i="7"/>
  <c r="AJ220" i="7"/>
  <c r="AM163" i="7"/>
  <c r="AL163" i="7"/>
  <c r="AK163" i="7"/>
  <c r="AJ163" i="7"/>
  <c r="AM104" i="7"/>
  <c r="AL104" i="7"/>
  <c r="AK104" i="7"/>
  <c r="AJ104" i="7"/>
  <c r="AM46" i="7"/>
  <c r="AL46" i="7"/>
  <c r="AK46" i="7"/>
  <c r="AJ46" i="7"/>
  <c r="AG37" i="7"/>
  <c r="AG30" i="7"/>
  <c r="AG15" i="7"/>
  <c r="AI96" i="7" l="1"/>
  <c r="AG38" i="7"/>
  <c r="AI486" i="7"/>
  <c r="Q244" i="29" l="1"/>
  <c r="H244" i="29"/>
  <c r="G244" i="29"/>
  <c r="F244" i="29"/>
  <c r="E244" i="29"/>
  <c r="C244" i="29"/>
  <c r="D528" i="14" l="1"/>
  <c r="D536" i="29" l="1"/>
  <c r="H144" i="22"/>
  <c r="D287" i="29"/>
  <c r="D288" i="29"/>
  <c r="D289" i="29"/>
  <c r="C287" i="29"/>
  <c r="C288" i="29"/>
  <c r="C289" i="29"/>
  <c r="B287" i="29"/>
  <c r="B288" i="29"/>
  <c r="B289" i="29"/>
  <c r="Q288" i="29"/>
  <c r="H288" i="29"/>
  <c r="G288" i="29"/>
  <c r="F288" i="29"/>
  <c r="E288" i="29"/>
  <c r="G254" i="14"/>
  <c r="B188" i="29"/>
  <c r="B189" i="29"/>
  <c r="B190" i="29"/>
  <c r="B191" i="29"/>
  <c r="B192" i="29"/>
  <c r="C188" i="29"/>
  <c r="C189" i="29"/>
  <c r="C190" i="29"/>
  <c r="C191" i="29"/>
  <c r="C192" i="29"/>
  <c r="K183" i="29"/>
  <c r="M183" i="29"/>
  <c r="N183" i="29"/>
  <c r="P183" i="29"/>
  <c r="H182" i="29"/>
  <c r="G182" i="29"/>
  <c r="F182" i="29"/>
  <c r="E183" i="29"/>
  <c r="F183" i="29"/>
  <c r="G183" i="29"/>
  <c r="H183" i="29"/>
  <c r="H133" i="29"/>
  <c r="Q124" i="29"/>
  <c r="Q125" i="29"/>
  <c r="Q126" i="29"/>
  <c r="H124" i="29"/>
  <c r="G124" i="29"/>
  <c r="F124" i="29"/>
  <c r="E124" i="29"/>
  <c r="C124" i="29"/>
  <c r="B124" i="29"/>
  <c r="Q79" i="29"/>
  <c r="H79" i="29"/>
  <c r="G79" i="29"/>
  <c r="F79" i="29"/>
  <c r="E79" i="29"/>
  <c r="D79" i="29"/>
  <c r="C79" i="29"/>
  <c r="B79" i="29"/>
  <c r="S161" i="7" l="1"/>
  <c r="O507" i="7"/>
  <c r="R35" i="7" l="1"/>
  <c r="Q588" i="29" l="1"/>
  <c r="Q344" i="29"/>
  <c r="Q457" i="29" l="1"/>
  <c r="Q458" i="29"/>
  <c r="D425" i="29"/>
  <c r="Q146" i="29"/>
  <c r="D588" i="29"/>
  <c r="H588" i="29"/>
  <c r="H589" i="29"/>
  <c r="G588" i="29"/>
  <c r="G589" i="29"/>
  <c r="F588" i="29"/>
  <c r="F589" i="29"/>
  <c r="E588" i="29"/>
  <c r="E589" i="29"/>
  <c r="H565" i="29"/>
  <c r="H566" i="29"/>
  <c r="H567" i="29"/>
  <c r="H568" i="29"/>
  <c r="G565" i="29"/>
  <c r="G566" i="29"/>
  <c r="G567" i="29"/>
  <c r="G568" i="29"/>
  <c r="F565" i="29"/>
  <c r="F566" i="29"/>
  <c r="F567" i="29"/>
  <c r="F568" i="29"/>
  <c r="E566" i="29"/>
  <c r="E567" i="29"/>
  <c r="E568" i="29"/>
  <c r="D565" i="29"/>
  <c r="D566" i="29"/>
  <c r="D567" i="29"/>
  <c r="D568" i="29"/>
  <c r="C566" i="29"/>
  <c r="C567" i="29"/>
  <c r="C568" i="29"/>
  <c r="B566" i="29"/>
  <c r="B567" i="29"/>
  <c r="B568" i="29"/>
  <c r="F570" i="29"/>
  <c r="G570" i="29"/>
  <c r="H570" i="29"/>
  <c r="H526" i="29"/>
  <c r="G526" i="29"/>
  <c r="F526" i="29"/>
  <c r="H528" i="29"/>
  <c r="E528" i="29"/>
  <c r="C521" i="29"/>
  <c r="C523" i="29"/>
  <c r="C524" i="29"/>
  <c r="C525" i="29"/>
  <c r="C526" i="29"/>
  <c r="H513" i="29"/>
  <c r="H514" i="29"/>
  <c r="G513" i="29"/>
  <c r="G514" i="29"/>
  <c r="F513" i="29"/>
  <c r="F514" i="29"/>
  <c r="E513" i="29"/>
  <c r="E514" i="29"/>
  <c r="Q513" i="29"/>
  <c r="E516" i="29"/>
  <c r="F516" i="29"/>
  <c r="G516" i="29"/>
  <c r="H516" i="29"/>
  <c r="Q470" i="29"/>
  <c r="H473" i="29"/>
  <c r="G473" i="29"/>
  <c r="F473" i="29"/>
  <c r="E473" i="29"/>
  <c r="D470" i="29"/>
  <c r="H461" i="29"/>
  <c r="G461" i="29"/>
  <c r="F461" i="29"/>
  <c r="E461" i="29"/>
  <c r="Q480" i="29"/>
  <c r="H480" i="29"/>
  <c r="H481" i="29"/>
  <c r="G480" i="29"/>
  <c r="G481" i="29"/>
  <c r="F480" i="29"/>
  <c r="F481" i="29"/>
  <c r="E480" i="29"/>
  <c r="E481" i="29"/>
  <c r="D480" i="29"/>
  <c r="C480" i="29"/>
  <c r="B480" i="29"/>
  <c r="J427" i="29"/>
  <c r="H424" i="29"/>
  <c r="H425" i="29"/>
  <c r="H426" i="29"/>
  <c r="G424" i="29"/>
  <c r="G425" i="29"/>
  <c r="G426" i="29"/>
  <c r="F424" i="29"/>
  <c r="F425" i="29"/>
  <c r="F426" i="29"/>
  <c r="E424" i="29"/>
  <c r="E425" i="29"/>
  <c r="E426" i="29"/>
  <c r="H417" i="29"/>
  <c r="G417" i="29"/>
  <c r="F417" i="29"/>
  <c r="E417" i="29"/>
  <c r="H348" i="29" l="1"/>
  <c r="G348" i="29"/>
  <c r="F347" i="29"/>
  <c r="F348" i="29"/>
  <c r="E348" i="29"/>
  <c r="H300" i="29"/>
  <c r="H301" i="29"/>
  <c r="G300" i="29"/>
  <c r="G301" i="29"/>
  <c r="F300" i="29"/>
  <c r="F301" i="29"/>
  <c r="E301" i="29"/>
  <c r="H309" i="29"/>
  <c r="G309" i="29"/>
  <c r="F309" i="29"/>
  <c r="E309" i="29"/>
  <c r="H292" i="29"/>
  <c r="H289" i="29"/>
  <c r="H290" i="29"/>
  <c r="G289" i="29"/>
  <c r="G290" i="29"/>
  <c r="F289" i="29"/>
  <c r="F290" i="29"/>
  <c r="E289" i="29"/>
  <c r="E290" i="29"/>
  <c r="H246" i="29"/>
  <c r="H247" i="29"/>
  <c r="H248" i="29"/>
  <c r="H249" i="29"/>
  <c r="H250" i="29"/>
  <c r="G246" i="29"/>
  <c r="G247" i="29"/>
  <c r="G248" i="29"/>
  <c r="G249" i="29"/>
  <c r="G250" i="29"/>
  <c r="F246" i="29"/>
  <c r="F247" i="29"/>
  <c r="F248" i="29"/>
  <c r="F249" i="29"/>
  <c r="F250" i="29"/>
  <c r="E246" i="29"/>
  <c r="E247" i="29"/>
  <c r="E248" i="29"/>
  <c r="E249" i="29"/>
  <c r="E250" i="29"/>
  <c r="H257" i="29"/>
  <c r="H258" i="29"/>
  <c r="G257" i="29"/>
  <c r="G258" i="29"/>
  <c r="F257" i="29"/>
  <c r="F258" i="29"/>
  <c r="E257" i="29"/>
  <c r="E258" i="29"/>
  <c r="O604" i="29" l="1"/>
  <c r="O549" i="29"/>
  <c r="O495" i="29"/>
  <c r="O440" i="29"/>
  <c r="O383" i="29"/>
  <c r="O323" i="29"/>
  <c r="O272" i="29"/>
  <c r="O217" i="29"/>
  <c r="N591" i="29"/>
  <c r="N537" i="29"/>
  <c r="N483" i="29"/>
  <c r="N428" i="29"/>
  <c r="N371" i="29"/>
  <c r="N311" i="29"/>
  <c r="N260" i="29"/>
  <c r="N203" i="29"/>
  <c r="N209" i="29"/>
  <c r="N596" i="29"/>
  <c r="N541" i="29"/>
  <c r="N487" i="29"/>
  <c r="N432" i="29"/>
  <c r="N375" i="29"/>
  <c r="N315" i="29"/>
  <c r="N264" i="29"/>
  <c r="N600" i="29"/>
  <c r="N545" i="29"/>
  <c r="N491" i="29"/>
  <c r="N436" i="29"/>
  <c r="N379" i="29"/>
  <c r="N319" i="29"/>
  <c r="N268" i="29"/>
  <c r="N213" i="29"/>
  <c r="N604" i="29"/>
  <c r="N549" i="29"/>
  <c r="N495" i="29"/>
  <c r="N440" i="29"/>
  <c r="N383" i="29"/>
  <c r="N323" i="29"/>
  <c r="N272" i="29"/>
  <c r="N217" i="29"/>
  <c r="P591" i="29"/>
  <c r="P537" i="29"/>
  <c r="P483" i="29"/>
  <c r="P428" i="29"/>
  <c r="P371" i="29"/>
  <c r="P311" i="29"/>
  <c r="P260" i="29"/>
  <c r="P203" i="29"/>
  <c r="M591" i="29"/>
  <c r="M537" i="29"/>
  <c r="M483" i="29"/>
  <c r="M428" i="29"/>
  <c r="M371" i="29"/>
  <c r="M311" i="29"/>
  <c r="M260" i="29"/>
  <c r="M203" i="29"/>
  <c r="M596" i="29"/>
  <c r="M541" i="29"/>
  <c r="M487" i="29"/>
  <c r="M432" i="29"/>
  <c r="M375" i="29"/>
  <c r="M315" i="29"/>
  <c r="M264" i="29"/>
  <c r="M209" i="29"/>
  <c r="M600" i="29"/>
  <c r="M545" i="29"/>
  <c r="M491" i="29"/>
  <c r="M436" i="29"/>
  <c r="M379" i="29"/>
  <c r="M319" i="29"/>
  <c r="M268" i="29"/>
  <c r="M213" i="29"/>
  <c r="M604" i="29"/>
  <c r="M549" i="29"/>
  <c r="M495" i="29"/>
  <c r="M440" i="29"/>
  <c r="M383" i="29"/>
  <c r="M323" i="29"/>
  <c r="M272" i="29"/>
  <c r="M217" i="29"/>
  <c r="P600" i="29"/>
  <c r="P545" i="29"/>
  <c r="P491" i="29"/>
  <c r="P436" i="29"/>
  <c r="P379" i="29"/>
  <c r="P319" i="29"/>
  <c r="P268" i="29"/>
  <c r="P213" i="29"/>
  <c r="L195" i="29"/>
  <c r="L529" i="29"/>
  <c r="L252" i="29"/>
  <c r="L362" i="29"/>
  <c r="L583" i="29"/>
  <c r="L304" i="29"/>
  <c r="L475" i="29"/>
  <c r="L420" i="29"/>
  <c r="L591" i="29"/>
  <c r="L537" i="29"/>
  <c r="L483" i="29"/>
  <c r="L428" i="29"/>
  <c r="L371" i="29"/>
  <c r="L311" i="29"/>
  <c r="L260" i="29"/>
  <c r="L203" i="29"/>
  <c r="L209" i="29"/>
  <c r="L596" i="29"/>
  <c r="L541" i="29"/>
  <c r="L487" i="29"/>
  <c r="L432" i="29"/>
  <c r="L375" i="29"/>
  <c r="L315" i="29"/>
  <c r="L264" i="29"/>
  <c r="L213" i="29"/>
  <c r="L600" i="29"/>
  <c r="L545" i="29"/>
  <c r="L491" i="29"/>
  <c r="L436" i="29"/>
  <c r="L379" i="29"/>
  <c r="L319" i="29"/>
  <c r="L268" i="29"/>
  <c r="L604" i="29"/>
  <c r="L549" i="29"/>
  <c r="L495" i="29"/>
  <c r="L440" i="29"/>
  <c r="L383" i="29"/>
  <c r="L323" i="29"/>
  <c r="L272" i="29"/>
  <c r="L217" i="29"/>
  <c r="O600" i="29"/>
  <c r="O545" i="29"/>
  <c r="O491" i="29"/>
  <c r="O436" i="29"/>
  <c r="O379" i="29"/>
  <c r="O319" i="29"/>
  <c r="O268" i="29"/>
  <c r="O213" i="29"/>
  <c r="K583" i="29"/>
  <c r="K529" i="29"/>
  <c r="K475" i="29"/>
  <c r="K420" i="29"/>
  <c r="K362" i="29"/>
  <c r="K304" i="29"/>
  <c r="K252" i="29"/>
  <c r="K195" i="29"/>
  <c r="K591" i="29"/>
  <c r="K537" i="29"/>
  <c r="K483" i="29"/>
  <c r="K428" i="29"/>
  <c r="K371" i="29"/>
  <c r="K311" i="29"/>
  <c r="K260" i="29"/>
  <c r="K203" i="29"/>
  <c r="K596" i="29"/>
  <c r="K541" i="29"/>
  <c r="K487" i="29"/>
  <c r="K432" i="29"/>
  <c r="K375" i="29"/>
  <c r="K315" i="29"/>
  <c r="K264" i="29"/>
  <c r="K209" i="29"/>
  <c r="K213" i="29"/>
  <c r="K491" i="29"/>
  <c r="K436" i="29"/>
  <c r="K545" i="29"/>
  <c r="K600" i="29"/>
  <c r="K319" i="29"/>
  <c r="K268" i="29"/>
  <c r="K379" i="29"/>
  <c r="K604" i="29"/>
  <c r="K549" i="29"/>
  <c r="K495" i="29"/>
  <c r="K440" i="29"/>
  <c r="K383" i="29"/>
  <c r="K323" i="29"/>
  <c r="K272" i="29"/>
  <c r="K217" i="29"/>
  <c r="O432" i="29"/>
  <c r="O209" i="29"/>
  <c r="O375" i="29"/>
  <c r="O315" i="29"/>
  <c r="O541" i="29"/>
  <c r="O264" i="29"/>
  <c r="O596" i="29"/>
  <c r="O487" i="29"/>
  <c r="J195" i="29"/>
  <c r="J583" i="29"/>
  <c r="J475" i="29"/>
  <c r="J420" i="29"/>
  <c r="J362" i="29"/>
  <c r="J304" i="29"/>
  <c r="J252" i="29"/>
  <c r="J591" i="29"/>
  <c r="J537" i="29"/>
  <c r="J483" i="29"/>
  <c r="J428" i="29"/>
  <c r="J371" i="29"/>
  <c r="J311" i="29"/>
  <c r="J260" i="29"/>
  <c r="J203" i="29"/>
  <c r="J596" i="29"/>
  <c r="J487" i="29"/>
  <c r="J432" i="29"/>
  <c r="J375" i="29"/>
  <c r="J315" i="29"/>
  <c r="J264" i="29"/>
  <c r="J209" i="29"/>
  <c r="J213" i="29"/>
  <c r="J600" i="29"/>
  <c r="J545" i="29"/>
  <c r="J491" i="29"/>
  <c r="J436" i="29"/>
  <c r="J379" i="29"/>
  <c r="J319" i="29"/>
  <c r="J268" i="29"/>
  <c r="J604" i="29"/>
  <c r="J549" i="29"/>
  <c r="J495" i="29"/>
  <c r="J440" i="29"/>
  <c r="J383" i="29"/>
  <c r="J323" i="29"/>
  <c r="J272" i="29"/>
  <c r="J217" i="29"/>
  <c r="P583" i="29"/>
  <c r="P529" i="29"/>
  <c r="P475" i="29"/>
  <c r="P420" i="29"/>
  <c r="P362" i="29"/>
  <c r="P304" i="29"/>
  <c r="P252" i="29"/>
  <c r="P195" i="29"/>
  <c r="O583" i="29"/>
  <c r="O529" i="29"/>
  <c r="O475" i="29"/>
  <c r="O420" i="29"/>
  <c r="O362" i="29"/>
  <c r="O304" i="29"/>
  <c r="O252" i="29"/>
  <c r="O195" i="29"/>
  <c r="M195" i="29"/>
  <c r="M583" i="29"/>
  <c r="M529" i="29"/>
  <c r="M475" i="29"/>
  <c r="M420" i="29"/>
  <c r="M362" i="29"/>
  <c r="M304" i="29"/>
  <c r="M252" i="29"/>
  <c r="I195" i="29"/>
  <c r="I583" i="29"/>
  <c r="I529" i="29"/>
  <c r="I475" i="29"/>
  <c r="I420" i="29"/>
  <c r="I362" i="29"/>
  <c r="I304" i="29"/>
  <c r="I252" i="29"/>
  <c r="I203" i="29"/>
  <c r="I591" i="29"/>
  <c r="I537" i="29"/>
  <c r="I483" i="29"/>
  <c r="I428" i="29"/>
  <c r="I371" i="29"/>
  <c r="I311" i="29"/>
  <c r="I260" i="29"/>
  <c r="I596" i="29"/>
  <c r="I541" i="29"/>
  <c r="I487" i="29"/>
  <c r="I432" i="29"/>
  <c r="I375" i="29"/>
  <c r="I315" i="29"/>
  <c r="I264" i="29"/>
  <c r="I209" i="29"/>
  <c r="I600" i="29"/>
  <c r="I545" i="29"/>
  <c r="I491" i="29"/>
  <c r="I436" i="29"/>
  <c r="I379" i="29"/>
  <c r="I319" i="29"/>
  <c r="I268" i="29"/>
  <c r="I213" i="29"/>
  <c r="I604" i="29"/>
  <c r="I549" i="29"/>
  <c r="I495" i="29"/>
  <c r="I440" i="29"/>
  <c r="I383" i="29"/>
  <c r="I323" i="29"/>
  <c r="I272" i="29"/>
  <c r="I217" i="29"/>
  <c r="O591" i="29"/>
  <c r="O537" i="29"/>
  <c r="O483" i="29"/>
  <c r="O428" i="29"/>
  <c r="O371" i="29"/>
  <c r="O311" i="29"/>
  <c r="O260" i="29"/>
  <c r="O203" i="29"/>
  <c r="P604" i="29"/>
  <c r="P549" i="29"/>
  <c r="P495" i="29"/>
  <c r="P440" i="29"/>
  <c r="P383" i="29"/>
  <c r="P323" i="29"/>
  <c r="P272" i="29"/>
  <c r="P217" i="29"/>
  <c r="N583" i="29"/>
  <c r="N529" i="29"/>
  <c r="N475" i="29"/>
  <c r="N420" i="29"/>
  <c r="N362" i="29"/>
  <c r="N304" i="29"/>
  <c r="N252" i="29"/>
  <c r="N195" i="29"/>
  <c r="P209" i="29"/>
  <c r="P596" i="29"/>
  <c r="P541" i="29"/>
  <c r="P487" i="29"/>
  <c r="P432" i="29"/>
  <c r="P375" i="29"/>
  <c r="P315" i="29"/>
  <c r="P264" i="29"/>
  <c r="E487" i="29"/>
  <c r="E432" i="29"/>
  <c r="E375" i="29"/>
  <c r="E693" i="29"/>
  <c r="E209" i="29"/>
  <c r="E658" i="29"/>
  <c r="E596" i="29"/>
  <c r="E541" i="29"/>
  <c r="E315" i="29"/>
  <c r="E264" i="29"/>
  <c r="E701" i="29"/>
  <c r="E217" i="29"/>
  <c r="E666" i="29"/>
  <c r="E272" i="29"/>
  <c r="E604" i="29"/>
  <c r="E549" i="29"/>
  <c r="E495" i="29"/>
  <c r="E440" i="29"/>
  <c r="E383" i="29"/>
  <c r="E323" i="29"/>
  <c r="E689" i="29"/>
  <c r="E654" i="29"/>
  <c r="E685" i="29"/>
  <c r="E650" i="29"/>
  <c r="E646" i="29"/>
  <c r="E681" i="29"/>
  <c r="E97" i="29"/>
  <c r="E153" i="29"/>
  <c r="E161" i="29"/>
  <c r="E105" i="29"/>
  <c r="P141" i="29"/>
  <c r="P86" i="29"/>
  <c r="P101" i="29"/>
  <c r="P157" i="29"/>
  <c r="P105" i="29"/>
  <c r="P161" i="29"/>
  <c r="O97" i="29"/>
  <c r="O153" i="29"/>
  <c r="O101" i="29"/>
  <c r="O157" i="29"/>
  <c r="O105" i="29"/>
  <c r="O161" i="29"/>
  <c r="N149" i="29"/>
  <c r="N93" i="29"/>
  <c r="N97" i="29"/>
  <c r="N153" i="29"/>
  <c r="N157" i="29"/>
  <c r="N101" i="29"/>
  <c r="N105" i="29"/>
  <c r="N161" i="29"/>
  <c r="O149" i="29"/>
  <c r="O93" i="29"/>
  <c r="M86" i="29"/>
  <c r="M141" i="29"/>
  <c r="M149" i="29"/>
  <c r="M93" i="29"/>
  <c r="M153" i="29"/>
  <c r="M97" i="29"/>
  <c r="M101" i="29"/>
  <c r="M157" i="29"/>
  <c r="M161" i="29"/>
  <c r="M105" i="29"/>
  <c r="L86" i="29"/>
  <c r="L141" i="29"/>
  <c r="L149" i="29"/>
  <c r="L93" i="29"/>
  <c r="L153" i="29"/>
  <c r="L97" i="29"/>
  <c r="L101" i="29"/>
  <c r="L157" i="29"/>
  <c r="L105" i="29"/>
  <c r="L161" i="29"/>
  <c r="O141" i="29"/>
  <c r="O86" i="29"/>
  <c r="K141" i="29"/>
  <c r="K86" i="29"/>
  <c r="K149" i="29"/>
  <c r="K93" i="29"/>
  <c r="K97" i="29"/>
  <c r="K153" i="29"/>
  <c r="K101" i="29"/>
  <c r="K157" i="29"/>
  <c r="K161" i="29"/>
  <c r="K105" i="29"/>
  <c r="J86" i="29"/>
  <c r="J141" i="29"/>
  <c r="J149" i="29"/>
  <c r="J93" i="29"/>
  <c r="J97" i="29"/>
  <c r="J153" i="29"/>
  <c r="J101" i="29"/>
  <c r="J157" i="29"/>
  <c r="J161" i="29"/>
  <c r="J105" i="29"/>
  <c r="I141" i="29"/>
  <c r="I86" i="29"/>
  <c r="I93" i="29"/>
  <c r="I149" i="29"/>
  <c r="I153" i="29"/>
  <c r="I97" i="29"/>
  <c r="I157" i="29"/>
  <c r="I101" i="29"/>
  <c r="I161" i="29"/>
  <c r="I105" i="29"/>
  <c r="P153" i="29"/>
  <c r="P97" i="29"/>
  <c r="P93" i="29"/>
  <c r="P149" i="29"/>
  <c r="N141" i="29"/>
  <c r="N86" i="29"/>
  <c r="P685" i="29"/>
  <c r="P650" i="29"/>
  <c r="P662" i="29"/>
  <c r="P697" i="29"/>
  <c r="P701" i="29"/>
  <c r="P666" i="29"/>
  <c r="O689" i="29"/>
  <c r="O654" i="29"/>
  <c r="O697" i="29"/>
  <c r="O662" i="29"/>
  <c r="O701" i="29"/>
  <c r="O666" i="29"/>
  <c r="N689" i="29"/>
  <c r="N654" i="29"/>
  <c r="N658" i="29"/>
  <c r="N693" i="29"/>
  <c r="N697" i="29"/>
  <c r="N662" i="29"/>
  <c r="N701" i="29"/>
  <c r="N666" i="29"/>
  <c r="P654" i="29"/>
  <c r="P689" i="29"/>
  <c r="M685" i="29"/>
  <c r="M650" i="29"/>
  <c r="M689" i="29"/>
  <c r="M654" i="29"/>
  <c r="M693" i="29"/>
  <c r="M658" i="29"/>
  <c r="M697" i="29"/>
  <c r="M662" i="29"/>
  <c r="M701" i="29"/>
  <c r="M666" i="29"/>
  <c r="L650" i="29"/>
  <c r="L685" i="29"/>
  <c r="L654" i="29"/>
  <c r="L689" i="29"/>
  <c r="L658" i="29"/>
  <c r="L693" i="29"/>
  <c r="L662" i="29"/>
  <c r="L697" i="29"/>
  <c r="L701" i="29"/>
  <c r="L666" i="29"/>
  <c r="O693" i="29"/>
  <c r="O658" i="29"/>
  <c r="K650" i="29"/>
  <c r="K685" i="29"/>
  <c r="K654" i="29"/>
  <c r="K689" i="29"/>
  <c r="K658" i="29"/>
  <c r="K693" i="29"/>
  <c r="K662" i="29"/>
  <c r="K697" i="29"/>
  <c r="K701" i="29"/>
  <c r="K666" i="29"/>
  <c r="O685" i="29"/>
  <c r="O650" i="29"/>
  <c r="J650" i="29"/>
  <c r="J685" i="29"/>
  <c r="J654" i="29"/>
  <c r="J689" i="29"/>
  <c r="J658" i="29"/>
  <c r="J693" i="29"/>
  <c r="J697" i="29"/>
  <c r="J662" i="29"/>
  <c r="J701" i="29"/>
  <c r="J666" i="29"/>
  <c r="P658" i="29"/>
  <c r="P693" i="29"/>
  <c r="I685" i="29"/>
  <c r="I650" i="29"/>
  <c r="I689" i="29"/>
  <c r="I654" i="29"/>
  <c r="I693" i="29"/>
  <c r="I658" i="29"/>
  <c r="I697" i="29"/>
  <c r="I662" i="29"/>
  <c r="I701" i="29"/>
  <c r="I666" i="29"/>
  <c r="N650" i="29"/>
  <c r="N685" i="29"/>
  <c r="H236" i="29"/>
  <c r="H237" i="29"/>
  <c r="G236" i="29"/>
  <c r="G237" i="29"/>
  <c r="F236" i="29"/>
  <c r="F237" i="29"/>
  <c r="E420" i="29" l="1"/>
  <c r="F641" i="29"/>
  <c r="G641" i="29"/>
  <c r="H641" i="29"/>
  <c r="F637" i="29"/>
  <c r="G637" i="29"/>
  <c r="H637" i="29"/>
  <c r="E637" i="29"/>
  <c r="F633" i="29"/>
  <c r="G633" i="29"/>
  <c r="H633" i="29"/>
  <c r="F629" i="29"/>
  <c r="G629" i="29"/>
  <c r="H629" i="29"/>
  <c r="F625" i="29"/>
  <c r="G625" i="29"/>
  <c r="H625" i="29"/>
  <c r="Q200" i="29"/>
  <c r="H200" i="29"/>
  <c r="G200" i="29"/>
  <c r="F200" i="29"/>
  <c r="E200" i="29"/>
  <c r="D200" i="29"/>
  <c r="H188" i="29"/>
  <c r="H189" i="29"/>
  <c r="H190" i="29"/>
  <c r="H191" i="29"/>
  <c r="H192" i="29"/>
  <c r="H193" i="29"/>
  <c r="G188" i="29"/>
  <c r="G189" i="29"/>
  <c r="G190" i="29"/>
  <c r="G191" i="29"/>
  <c r="G192" i="29"/>
  <c r="G193" i="29"/>
  <c r="F188" i="29"/>
  <c r="F189" i="29"/>
  <c r="F190" i="29"/>
  <c r="F191" i="29"/>
  <c r="F192" i="29"/>
  <c r="F193" i="29"/>
  <c r="E188" i="29"/>
  <c r="E189" i="29"/>
  <c r="E190" i="29"/>
  <c r="E191" i="29"/>
  <c r="E192" i="29"/>
  <c r="E193" i="29"/>
  <c r="H179" i="29"/>
  <c r="H180" i="29"/>
  <c r="H181" i="29"/>
  <c r="G179" i="29"/>
  <c r="G180" i="29"/>
  <c r="G181" i="29"/>
  <c r="F179" i="29"/>
  <c r="F180" i="29"/>
  <c r="F181" i="29"/>
  <c r="E179" i="29"/>
  <c r="E180" i="29"/>
  <c r="E181" i="29"/>
  <c r="E182" i="29"/>
  <c r="H146" i="29"/>
  <c r="G146" i="29"/>
  <c r="F146" i="29"/>
  <c r="E146" i="29"/>
  <c r="D146" i="29"/>
  <c r="H134" i="29"/>
  <c r="H135" i="29"/>
  <c r="H136" i="29"/>
  <c r="H137" i="29"/>
  <c r="H138" i="29"/>
  <c r="G134" i="29"/>
  <c r="G135" i="29"/>
  <c r="G136" i="29"/>
  <c r="G137" i="29"/>
  <c r="G138" i="29"/>
  <c r="F134" i="29"/>
  <c r="F135" i="29"/>
  <c r="F136" i="29"/>
  <c r="F137" i="29"/>
  <c r="F138" i="29"/>
  <c r="E134" i="29"/>
  <c r="E135" i="29"/>
  <c r="E136" i="29"/>
  <c r="E137" i="29"/>
  <c r="E138" i="29"/>
  <c r="H125" i="29"/>
  <c r="H126" i="29"/>
  <c r="H127" i="29"/>
  <c r="H128" i="29"/>
  <c r="G125" i="29"/>
  <c r="G126" i="29"/>
  <c r="G127" i="29"/>
  <c r="G128" i="29"/>
  <c r="F125" i="29"/>
  <c r="F126" i="29"/>
  <c r="F127" i="29"/>
  <c r="F128" i="29"/>
  <c r="E125" i="29"/>
  <c r="E126" i="29"/>
  <c r="E127" i="29"/>
  <c r="E128" i="29"/>
  <c r="H90" i="29"/>
  <c r="H91" i="29"/>
  <c r="G90" i="29"/>
  <c r="G91" i="29"/>
  <c r="F90" i="29"/>
  <c r="F91" i="29"/>
  <c r="E90" i="29"/>
  <c r="E91" i="29"/>
  <c r="H78" i="29"/>
  <c r="H80" i="29"/>
  <c r="H81" i="29"/>
  <c r="H82" i="29"/>
  <c r="H83" i="29"/>
  <c r="G78" i="29"/>
  <c r="G80" i="29"/>
  <c r="G81" i="29"/>
  <c r="G82" i="29"/>
  <c r="G83" i="29"/>
  <c r="F78" i="29"/>
  <c r="F80" i="29"/>
  <c r="F81" i="29"/>
  <c r="F82" i="29"/>
  <c r="F83" i="29"/>
  <c r="E78" i="29"/>
  <c r="E80" i="29"/>
  <c r="E81" i="29"/>
  <c r="E82" i="29"/>
  <c r="E83" i="29"/>
  <c r="H69" i="29"/>
  <c r="H70" i="29"/>
  <c r="H71" i="29"/>
  <c r="H72" i="29"/>
  <c r="G69" i="29"/>
  <c r="G70" i="29"/>
  <c r="G71" i="29"/>
  <c r="G72" i="29"/>
  <c r="F69" i="29"/>
  <c r="F70" i="29"/>
  <c r="F71" i="29"/>
  <c r="F72" i="29"/>
  <c r="E69" i="29"/>
  <c r="E70" i="29"/>
  <c r="E71" i="29"/>
  <c r="E72" i="29"/>
  <c r="H129" i="29"/>
  <c r="E140" i="29"/>
  <c r="E143" i="14"/>
  <c r="E148" i="29" s="1"/>
  <c r="H140" i="29"/>
  <c r="F689" i="29" l="1"/>
  <c r="F654" i="29"/>
  <c r="H209" i="29"/>
  <c r="H693" i="29"/>
  <c r="H264" i="29"/>
  <c r="H658" i="29"/>
  <c r="H153" i="29"/>
  <c r="H97" i="29"/>
  <c r="H541" i="29"/>
  <c r="H315" i="29"/>
  <c r="H432" i="29"/>
  <c r="H487" i="29"/>
  <c r="H596" i="29"/>
  <c r="H375" i="29"/>
  <c r="G209" i="29"/>
  <c r="G693" i="29"/>
  <c r="G541" i="29"/>
  <c r="G658" i="29"/>
  <c r="G315" i="29"/>
  <c r="G596" i="29"/>
  <c r="G375" i="29"/>
  <c r="G432" i="29"/>
  <c r="G487" i="29"/>
  <c r="G153" i="29"/>
  <c r="G264" i="29"/>
  <c r="G97" i="29"/>
  <c r="F541" i="29"/>
  <c r="F315" i="29"/>
  <c r="F596" i="29"/>
  <c r="F375" i="29"/>
  <c r="F209" i="29"/>
  <c r="F153" i="29"/>
  <c r="F264" i="29"/>
  <c r="F97" i="29"/>
  <c r="F432" i="29"/>
  <c r="F693" i="29"/>
  <c r="F487" i="29"/>
  <c r="F658" i="29"/>
  <c r="E600" i="29"/>
  <c r="E491" i="29"/>
  <c r="E436" i="29"/>
  <c r="E379" i="29"/>
  <c r="E545" i="29"/>
  <c r="E319" i="29"/>
  <c r="E697" i="29"/>
  <c r="E101" i="29"/>
  <c r="E213" i="29"/>
  <c r="E157" i="29"/>
  <c r="E662" i="29"/>
  <c r="E268" i="29"/>
  <c r="H268" i="29"/>
  <c r="H697" i="29"/>
  <c r="H213" i="29"/>
  <c r="H662" i="29"/>
  <c r="H545" i="29"/>
  <c r="H157" i="29"/>
  <c r="H319" i="29"/>
  <c r="H101" i="29"/>
  <c r="H600" i="29"/>
  <c r="H379" i="29"/>
  <c r="H436" i="29"/>
  <c r="H491" i="29"/>
  <c r="G157" i="29"/>
  <c r="G101" i="29"/>
  <c r="G213" i="29"/>
  <c r="G697" i="29"/>
  <c r="G545" i="29"/>
  <c r="G662" i="29"/>
  <c r="G319" i="29"/>
  <c r="G436" i="29"/>
  <c r="G600" i="29"/>
  <c r="G379" i="29"/>
  <c r="G491" i="29"/>
  <c r="G268" i="29"/>
  <c r="H685" i="29"/>
  <c r="H650" i="29"/>
  <c r="F697" i="29"/>
  <c r="F662" i="29"/>
  <c r="F545" i="29"/>
  <c r="F600" i="29"/>
  <c r="F379" i="29"/>
  <c r="F436" i="29"/>
  <c r="F491" i="29"/>
  <c r="F268" i="29"/>
  <c r="F213" i="29"/>
  <c r="F319" i="29"/>
  <c r="F157" i="29"/>
  <c r="F101" i="29"/>
  <c r="G685" i="29"/>
  <c r="G650" i="29"/>
  <c r="H323" i="29"/>
  <c r="H272" i="29"/>
  <c r="H604" i="29"/>
  <c r="H383" i="29"/>
  <c r="H440" i="29"/>
  <c r="H701" i="29"/>
  <c r="H495" i="29"/>
  <c r="H666" i="29"/>
  <c r="H161" i="29"/>
  <c r="H105" i="29"/>
  <c r="H217" i="29"/>
  <c r="H549" i="29"/>
  <c r="F685" i="29"/>
  <c r="F650" i="29"/>
  <c r="G272" i="29"/>
  <c r="G604" i="29"/>
  <c r="G383" i="29"/>
  <c r="G161" i="29"/>
  <c r="G440" i="29"/>
  <c r="G105" i="29"/>
  <c r="G495" i="29"/>
  <c r="G701" i="29"/>
  <c r="G217" i="29"/>
  <c r="G666" i="29"/>
  <c r="G549" i="29"/>
  <c r="G323" i="29"/>
  <c r="H689" i="29"/>
  <c r="H654" i="29"/>
  <c r="F272" i="29"/>
  <c r="F161" i="29"/>
  <c r="F217" i="29"/>
  <c r="F105" i="29"/>
  <c r="F440" i="29"/>
  <c r="F701" i="29"/>
  <c r="F495" i="29"/>
  <c r="F666" i="29"/>
  <c r="F604" i="29"/>
  <c r="F383" i="29"/>
  <c r="F549" i="29"/>
  <c r="F323" i="29"/>
  <c r="G689" i="29"/>
  <c r="G654" i="29"/>
  <c r="H533" i="14"/>
  <c r="H425" i="14"/>
  <c r="H589" i="14"/>
  <c r="H480" i="14"/>
  <c r="G480" i="14"/>
  <c r="G589" i="14"/>
  <c r="G533" i="14"/>
  <c r="G425" i="14"/>
  <c r="F589" i="14"/>
  <c r="F533" i="14"/>
  <c r="F480" i="14"/>
  <c r="F425" i="14"/>
  <c r="F529" i="14"/>
  <c r="F421" i="14"/>
  <c r="F476" i="14"/>
  <c r="F585" i="14"/>
  <c r="E537" i="14"/>
  <c r="E429" i="14"/>
  <c r="E484" i="14"/>
  <c r="E593" i="14"/>
  <c r="H429" i="14"/>
  <c r="H593" i="14"/>
  <c r="H537" i="14"/>
  <c r="H484" i="14"/>
  <c r="G593" i="14"/>
  <c r="G537" i="14"/>
  <c r="G484" i="14"/>
  <c r="G429" i="14"/>
  <c r="H413" i="14"/>
  <c r="H468" i="14"/>
  <c r="H577" i="14"/>
  <c r="H521" i="14"/>
  <c r="F593" i="14"/>
  <c r="F537" i="14"/>
  <c r="F484" i="14"/>
  <c r="F429" i="14"/>
  <c r="G577" i="14"/>
  <c r="G521" i="14"/>
  <c r="G468" i="14"/>
  <c r="G413" i="14"/>
  <c r="H597" i="14"/>
  <c r="H541" i="14"/>
  <c r="H488" i="14"/>
  <c r="H433" i="14"/>
  <c r="F577" i="14"/>
  <c r="F521" i="14"/>
  <c r="F468" i="14"/>
  <c r="F413" i="14"/>
  <c r="G597" i="14"/>
  <c r="G433" i="14"/>
  <c r="G488" i="14"/>
  <c r="G541" i="14"/>
  <c r="H585" i="14"/>
  <c r="H529" i="14"/>
  <c r="H476" i="14"/>
  <c r="H421" i="14"/>
  <c r="F541" i="14"/>
  <c r="F433" i="14"/>
  <c r="F597" i="14"/>
  <c r="F488" i="14"/>
  <c r="G421" i="14"/>
  <c r="G476" i="14"/>
  <c r="G585" i="14"/>
  <c r="G529" i="14"/>
  <c r="H367" i="14"/>
  <c r="H310" i="14"/>
  <c r="G310" i="14"/>
  <c r="G367" i="14"/>
  <c r="F367" i="14"/>
  <c r="F310" i="14"/>
  <c r="E342" i="14"/>
  <c r="E288" i="14"/>
  <c r="E314" i="14"/>
  <c r="E371" i="14"/>
  <c r="H299" i="14"/>
  <c r="H354" i="14"/>
  <c r="H314" i="14"/>
  <c r="H371" i="14"/>
  <c r="G299" i="14"/>
  <c r="G354" i="14"/>
  <c r="G314" i="14"/>
  <c r="G371" i="14"/>
  <c r="F299" i="14"/>
  <c r="F354" i="14"/>
  <c r="F314" i="14"/>
  <c r="F371" i="14"/>
  <c r="E363" i="14"/>
  <c r="E306" i="14"/>
  <c r="E318" i="14"/>
  <c r="E375" i="14"/>
  <c r="H363" i="14"/>
  <c r="H306" i="14"/>
  <c r="H318" i="14"/>
  <c r="H375" i="14"/>
  <c r="G363" i="14"/>
  <c r="G306" i="14"/>
  <c r="G375" i="14"/>
  <c r="G318" i="14"/>
  <c r="F363" i="14"/>
  <c r="F306" i="14"/>
  <c r="F375" i="14"/>
  <c r="F318" i="14"/>
  <c r="E367" i="14"/>
  <c r="E310" i="14"/>
  <c r="H686" i="14"/>
  <c r="H652" i="14"/>
  <c r="H94" i="14"/>
  <c r="H148" i="14"/>
  <c r="H259" i="14"/>
  <c r="H202" i="14"/>
  <c r="G652" i="14"/>
  <c r="G148" i="14"/>
  <c r="G686" i="14"/>
  <c r="G94" i="14"/>
  <c r="G259" i="14"/>
  <c r="G202" i="14"/>
  <c r="F686" i="14"/>
  <c r="F259" i="14"/>
  <c r="F202" i="14"/>
  <c r="F148" i="14"/>
  <c r="F94" i="14"/>
  <c r="F652" i="14"/>
  <c r="E71" i="14"/>
  <c r="E125" i="14"/>
  <c r="E674" i="14"/>
  <c r="E640" i="14"/>
  <c r="E235" i="14"/>
  <c r="E179" i="14"/>
  <c r="E690" i="14"/>
  <c r="E656" i="14"/>
  <c r="E263" i="14"/>
  <c r="E206" i="14"/>
  <c r="E152" i="14"/>
  <c r="E98" i="14"/>
  <c r="H678" i="14"/>
  <c r="H644" i="14"/>
  <c r="H247" i="14"/>
  <c r="H190" i="14"/>
  <c r="H136" i="14"/>
  <c r="H83" i="14"/>
  <c r="H263" i="14"/>
  <c r="H206" i="14"/>
  <c r="H152" i="14"/>
  <c r="H98" i="14"/>
  <c r="H690" i="14"/>
  <c r="H656" i="14"/>
  <c r="G644" i="14"/>
  <c r="G247" i="14"/>
  <c r="G190" i="14"/>
  <c r="G136" i="14"/>
  <c r="G83" i="14"/>
  <c r="G678" i="14"/>
  <c r="G656" i="14"/>
  <c r="G263" i="14"/>
  <c r="G206" i="14"/>
  <c r="G152" i="14"/>
  <c r="G98" i="14"/>
  <c r="G690" i="14"/>
  <c r="F644" i="14"/>
  <c r="F247" i="14"/>
  <c r="F190" i="14"/>
  <c r="F136" i="14"/>
  <c r="F83" i="14"/>
  <c r="F678" i="14"/>
  <c r="F690" i="14"/>
  <c r="F656" i="14"/>
  <c r="F263" i="14"/>
  <c r="F206" i="14"/>
  <c r="F152" i="14"/>
  <c r="F98" i="14"/>
  <c r="E648" i="14"/>
  <c r="E255" i="14"/>
  <c r="E198" i="14"/>
  <c r="E144" i="14"/>
  <c r="E90" i="14"/>
  <c r="E682" i="14"/>
  <c r="E267" i="14"/>
  <c r="E210" i="14"/>
  <c r="E156" i="14"/>
  <c r="E102" i="14"/>
  <c r="E694" i="14"/>
  <c r="E660" i="14"/>
  <c r="H255" i="14"/>
  <c r="H198" i="14"/>
  <c r="H144" i="14"/>
  <c r="H90" i="14"/>
  <c r="H682" i="14"/>
  <c r="H648" i="14"/>
  <c r="H267" i="14"/>
  <c r="H210" i="14"/>
  <c r="H156" i="14"/>
  <c r="H102" i="14"/>
  <c r="H694" i="14"/>
  <c r="H660" i="14"/>
  <c r="G255" i="14"/>
  <c r="G198" i="14"/>
  <c r="G144" i="14"/>
  <c r="G90" i="14"/>
  <c r="G682" i="14"/>
  <c r="G648" i="14"/>
  <c r="G267" i="14"/>
  <c r="G210" i="14"/>
  <c r="G156" i="14"/>
  <c r="G102" i="14"/>
  <c r="G694" i="14"/>
  <c r="G660" i="14"/>
  <c r="F255" i="14"/>
  <c r="F198" i="14"/>
  <c r="F144" i="14"/>
  <c r="F90" i="14"/>
  <c r="F682" i="14"/>
  <c r="F648" i="14"/>
  <c r="F267" i="14"/>
  <c r="F210" i="14"/>
  <c r="F156" i="14"/>
  <c r="F102" i="14"/>
  <c r="F694" i="14"/>
  <c r="F660" i="14"/>
  <c r="E652" i="14"/>
  <c r="E686" i="14"/>
  <c r="E259" i="14"/>
  <c r="E202" i="14"/>
  <c r="E148" i="14"/>
  <c r="E94" i="14"/>
  <c r="K14" i="24"/>
  <c r="AC506" i="7"/>
  <c r="O454" i="7"/>
  <c r="AC453" i="7" s="1"/>
  <c r="AN534" i="7" l="1"/>
  <c r="AN480" i="7"/>
  <c r="AN372" i="7"/>
  <c r="AO218" i="7"/>
  <c r="AN218" i="7"/>
  <c r="AO41" i="7"/>
  <c r="AA550" i="7"/>
  <c r="Z550" i="7"/>
  <c r="AA443" i="7"/>
  <c r="Z443" i="7"/>
  <c r="AA334" i="7"/>
  <c r="Z334" i="7"/>
  <c r="AA221" i="7"/>
  <c r="Z221" i="7"/>
  <c r="AA165" i="7"/>
  <c r="Z165" i="7"/>
  <c r="AA106" i="7"/>
  <c r="Z106" i="7"/>
  <c r="AA48" i="7"/>
  <c r="Z48" i="7"/>
  <c r="AK453" i="7" l="1"/>
  <c r="W454" i="7"/>
  <c r="AK399" i="7"/>
  <c r="AK345" i="7"/>
  <c r="W347" i="7"/>
  <c r="AK289" i="7"/>
  <c r="W291" i="7"/>
  <c r="AK233" i="7"/>
  <c r="W235" i="7"/>
  <c r="AK176" i="7"/>
  <c r="W178" i="7"/>
  <c r="AK120" i="7"/>
  <c r="W122" i="7"/>
  <c r="AK61" i="7"/>
  <c r="W63" i="7"/>
  <c r="AK3" i="7"/>
  <c r="W5" i="7"/>
  <c r="R16" i="27" l="1"/>
  <c r="R15" i="27" s="1"/>
  <c r="R16" i="25"/>
  <c r="R15" i="25" s="1"/>
  <c r="R16" i="26"/>
  <c r="R15" i="26" s="1"/>
  <c r="R16" i="24"/>
  <c r="R15" i="24" s="1"/>
  <c r="R16" i="9"/>
  <c r="R15" i="9" s="1"/>
  <c r="H470" i="29"/>
  <c r="G470" i="29"/>
  <c r="F470" i="29"/>
  <c r="E470" i="29"/>
  <c r="C470" i="29"/>
  <c r="B470" i="29"/>
  <c r="C354" i="29"/>
  <c r="E353" i="14"/>
  <c r="C233" i="29"/>
  <c r="R16" i="28" l="1"/>
  <c r="R15" i="28" s="1"/>
  <c r="D427" i="29" l="1"/>
  <c r="D310" i="29"/>
  <c r="D92" i="29" l="1"/>
  <c r="F362" i="29" l="1"/>
  <c r="G362" i="29"/>
  <c r="H362" i="29"/>
  <c r="E362" i="29"/>
  <c r="F591" i="29"/>
  <c r="G591" i="29"/>
  <c r="H591" i="29"/>
  <c r="E591" i="29"/>
  <c r="F583" i="29"/>
  <c r="G583" i="29"/>
  <c r="H583" i="29"/>
  <c r="E583" i="29"/>
  <c r="E571" i="29"/>
  <c r="F537" i="29"/>
  <c r="G537" i="29"/>
  <c r="H537" i="29"/>
  <c r="E537" i="29"/>
  <c r="F529" i="29"/>
  <c r="G529" i="29"/>
  <c r="H529" i="29"/>
  <c r="E529" i="29"/>
  <c r="E517" i="29"/>
  <c r="F483" i="29"/>
  <c r="G483" i="29"/>
  <c r="H483" i="29"/>
  <c r="E483" i="29"/>
  <c r="F475" i="29"/>
  <c r="G475" i="29"/>
  <c r="H475" i="29"/>
  <c r="E475" i="29"/>
  <c r="E464" i="29"/>
  <c r="F428" i="29"/>
  <c r="G428" i="29"/>
  <c r="H428" i="29"/>
  <c r="E428" i="29"/>
  <c r="F420" i="29"/>
  <c r="G420" i="29"/>
  <c r="H420" i="29"/>
  <c r="E408" i="29"/>
  <c r="F371" i="29"/>
  <c r="G371" i="29"/>
  <c r="H371" i="29"/>
  <c r="E371" i="29"/>
  <c r="E350" i="29"/>
  <c r="F311" i="29"/>
  <c r="G311" i="29"/>
  <c r="H311" i="29"/>
  <c r="E311" i="29"/>
  <c r="F304" i="29"/>
  <c r="G304" i="29"/>
  <c r="H304" i="29"/>
  <c r="E304" i="29"/>
  <c r="E293" i="29"/>
  <c r="F260" i="29"/>
  <c r="G260" i="29"/>
  <c r="H260" i="29"/>
  <c r="E260" i="29"/>
  <c r="F252" i="29"/>
  <c r="G252" i="29"/>
  <c r="H252" i="29"/>
  <c r="E252" i="29"/>
  <c r="E240" i="29"/>
  <c r="F203" i="29"/>
  <c r="G203" i="29"/>
  <c r="H203" i="29"/>
  <c r="E203" i="29"/>
  <c r="F195" i="29"/>
  <c r="G195" i="29"/>
  <c r="H195" i="29"/>
  <c r="E195" i="29"/>
  <c r="E184" i="29"/>
  <c r="F149" i="29"/>
  <c r="G149" i="29"/>
  <c r="H149" i="29"/>
  <c r="E149" i="29"/>
  <c r="F141" i="29"/>
  <c r="G141" i="29"/>
  <c r="H141" i="29"/>
  <c r="E141" i="29"/>
  <c r="E130" i="29"/>
  <c r="F93" i="29"/>
  <c r="G93" i="29"/>
  <c r="H93" i="29"/>
  <c r="E93" i="29"/>
  <c r="E86" i="29"/>
  <c r="F86" i="29"/>
  <c r="G86" i="29"/>
  <c r="H86" i="29"/>
  <c r="E74" i="29"/>
  <c r="Q589" i="29" l="1"/>
  <c r="Q587" i="29"/>
  <c r="Q586" i="29"/>
  <c r="F587" i="29"/>
  <c r="G587" i="29"/>
  <c r="H587" i="29"/>
  <c r="E587" i="29"/>
  <c r="F586" i="29"/>
  <c r="G586" i="29"/>
  <c r="H586" i="29"/>
  <c r="E586" i="29"/>
  <c r="D587" i="29"/>
  <c r="D589" i="29"/>
  <c r="D586" i="29"/>
  <c r="C587" i="29"/>
  <c r="C588" i="29"/>
  <c r="C589" i="29"/>
  <c r="C586" i="29"/>
  <c r="B589" i="29"/>
  <c r="B587" i="29"/>
  <c r="B586" i="29"/>
  <c r="Q575" i="29"/>
  <c r="Q576" i="29"/>
  <c r="Q577" i="29"/>
  <c r="Q578" i="29"/>
  <c r="Q579" i="29"/>
  <c r="Q580" i="29"/>
  <c r="Q574" i="29"/>
  <c r="H580" i="29"/>
  <c r="H579" i="29"/>
  <c r="H578" i="29"/>
  <c r="H577" i="29"/>
  <c r="H575" i="29"/>
  <c r="H574" i="29"/>
  <c r="G580" i="29"/>
  <c r="G579" i="29"/>
  <c r="G578" i="29"/>
  <c r="G577" i="29"/>
  <c r="G576" i="29"/>
  <c r="G575" i="29"/>
  <c r="G574" i="29"/>
  <c r="F580" i="29"/>
  <c r="F579" i="29"/>
  <c r="F578" i="29"/>
  <c r="F577" i="29"/>
  <c r="F576" i="29"/>
  <c r="F575" i="29"/>
  <c r="F574" i="29"/>
  <c r="E575" i="29"/>
  <c r="E576" i="29"/>
  <c r="E577" i="29"/>
  <c r="E578" i="29"/>
  <c r="E579" i="29"/>
  <c r="E580" i="29"/>
  <c r="E574" i="29"/>
  <c r="D575" i="29"/>
  <c r="D576" i="29"/>
  <c r="D577" i="29"/>
  <c r="D578" i="29"/>
  <c r="D579" i="29"/>
  <c r="D580" i="29"/>
  <c r="D574" i="29"/>
  <c r="C575" i="29"/>
  <c r="C576" i="29"/>
  <c r="C577" i="29"/>
  <c r="C578" i="29"/>
  <c r="C579" i="29"/>
  <c r="C580" i="29"/>
  <c r="C574" i="29"/>
  <c r="B575" i="29"/>
  <c r="B576" i="29"/>
  <c r="B577" i="29"/>
  <c r="B578" i="29"/>
  <c r="B579" i="29"/>
  <c r="B580" i="29"/>
  <c r="B574" i="29"/>
  <c r="E565" i="29"/>
  <c r="C565" i="29"/>
  <c r="B565" i="29"/>
  <c r="Q535" i="29"/>
  <c r="Q533" i="29"/>
  <c r="Q532" i="29"/>
  <c r="F532" i="29"/>
  <c r="G532" i="29"/>
  <c r="H532" i="29"/>
  <c r="E532" i="29"/>
  <c r="D532" i="29"/>
  <c r="C532" i="29"/>
  <c r="B532" i="29"/>
  <c r="Q521" i="29"/>
  <c r="Q523" i="29"/>
  <c r="Q524" i="29"/>
  <c r="Q525" i="29"/>
  <c r="Q526" i="29"/>
  <c r="Q520" i="29"/>
  <c r="H521" i="29"/>
  <c r="H523" i="29"/>
  <c r="H524" i="29"/>
  <c r="H525" i="29"/>
  <c r="H520" i="29"/>
  <c r="G521" i="29"/>
  <c r="G523" i="29"/>
  <c r="G524" i="29"/>
  <c r="G525" i="29"/>
  <c r="G520" i="29"/>
  <c r="F521" i="29"/>
  <c r="F523" i="29"/>
  <c r="F524" i="29"/>
  <c r="F525" i="29"/>
  <c r="F520" i="29"/>
  <c r="E521" i="29"/>
  <c r="E523" i="29"/>
  <c r="E524" i="29"/>
  <c r="E525" i="29"/>
  <c r="E526" i="29"/>
  <c r="E520" i="29"/>
  <c r="D521" i="29"/>
  <c r="D523" i="29"/>
  <c r="D524" i="29"/>
  <c r="D525" i="29"/>
  <c r="D526" i="29"/>
  <c r="D520" i="29"/>
  <c r="C520" i="29"/>
  <c r="B520" i="29"/>
  <c r="B523" i="29"/>
  <c r="B524" i="29"/>
  <c r="B525" i="29"/>
  <c r="B526" i="29"/>
  <c r="B521" i="29"/>
  <c r="Q512" i="29"/>
  <c r="Q514" i="29"/>
  <c r="Q515" i="29"/>
  <c r="Q511" i="29"/>
  <c r="H512" i="29"/>
  <c r="H511" i="29"/>
  <c r="G512" i="29"/>
  <c r="G511" i="29"/>
  <c r="F512" i="29"/>
  <c r="F511" i="29"/>
  <c r="E512" i="29"/>
  <c r="E511" i="29"/>
  <c r="D512" i="29"/>
  <c r="D511" i="29"/>
  <c r="C512" i="29"/>
  <c r="C513" i="29"/>
  <c r="C514" i="29"/>
  <c r="C511" i="29"/>
  <c r="B512" i="29"/>
  <c r="B513" i="29"/>
  <c r="B514" i="29"/>
  <c r="B511" i="29"/>
  <c r="Q479" i="29"/>
  <c r="Q481" i="29"/>
  <c r="Q478" i="29"/>
  <c r="H479" i="29"/>
  <c r="G479" i="29"/>
  <c r="F479" i="29"/>
  <c r="E479" i="29"/>
  <c r="D479" i="29"/>
  <c r="D481" i="29"/>
  <c r="C479" i="29"/>
  <c r="C481" i="29"/>
  <c r="C478" i="29"/>
  <c r="B481" i="29"/>
  <c r="B478" i="29"/>
  <c r="Q468" i="29"/>
  <c r="Q469" i="29"/>
  <c r="Q471" i="29"/>
  <c r="Q472" i="29"/>
  <c r="Q473" i="29"/>
  <c r="Q467" i="29"/>
  <c r="H468" i="29"/>
  <c r="H469" i="29"/>
  <c r="H471" i="29"/>
  <c r="H472" i="29"/>
  <c r="H467" i="29"/>
  <c r="G468" i="29"/>
  <c r="G469" i="29"/>
  <c r="G471" i="29"/>
  <c r="G472" i="29"/>
  <c r="G467" i="29"/>
  <c r="F468" i="29"/>
  <c r="F469" i="29"/>
  <c r="F471" i="29"/>
  <c r="F472" i="29"/>
  <c r="F467" i="29"/>
  <c r="E468" i="29"/>
  <c r="E469" i="29"/>
  <c r="E471" i="29"/>
  <c r="E472" i="29"/>
  <c r="E467" i="29"/>
  <c r="D468" i="29"/>
  <c r="D469" i="29"/>
  <c r="D471" i="29"/>
  <c r="D472" i="29"/>
  <c r="D473" i="29"/>
  <c r="D467" i="29"/>
  <c r="C468" i="29"/>
  <c r="C469" i="29"/>
  <c r="C471" i="29"/>
  <c r="C472" i="29"/>
  <c r="C473" i="29"/>
  <c r="C467" i="29"/>
  <c r="B468" i="29"/>
  <c r="B469" i="29"/>
  <c r="B471" i="29"/>
  <c r="B472" i="29"/>
  <c r="B473" i="29"/>
  <c r="B467" i="29"/>
  <c r="Q461" i="29"/>
  <c r="Q460" i="29"/>
  <c r="Q459" i="29"/>
  <c r="Q456" i="29"/>
  <c r="H457" i="29"/>
  <c r="H458" i="29"/>
  <c r="H460" i="29"/>
  <c r="G457" i="29"/>
  <c r="G458" i="29"/>
  <c r="G459" i="29"/>
  <c r="G460" i="29"/>
  <c r="G456" i="29"/>
  <c r="F457" i="29"/>
  <c r="F458" i="29"/>
  <c r="F459" i="29"/>
  <c r="F460" i="29"/>
  <c r="F456" i="29"/>
  <c r="E457" i="29"/>
  <c r="E458" i="29"/>
  <c r="E459" i="29"/>
  <c r="E460" i="29"/>
  <c r="E456" i="29"/>
  <c r="D457" i="29"/>
  <c r="D458" i="29"/>
  <c r="D459" i="29"/>
  <c r="D460" i="29"/>
  <c r="D461" i="29"/>
  <c r="D456" i="29"/>
  <c r="C457" i="29"/>
  <c r="C458" i="29"/>
  <c r="C459" i="29"/>
  <c r="C460" i="29"/>
  <c r="C461" i="29"/>
  <c r="C456" i="29"/>
  <c r="B457" i="29"/>
  <c r="B458" i="29"/>
  <c r="B459" i="29"/>
  <c r="B460" i="29"/>
  <c r="B461" i="29"/>
  <c r="B456" i="29"/>
  <c r="Q426" i="29"/>
  <c r="D426" i="29"/>
  <c r="D424" i="29"/>
  <c r="C424" i="29"/>
  <c r="C425" i="29"/>
  <c r="C426" i="29"/>
  <c r="C423" i="29"/>
  <c r="B424" i="29"/>
  <c r="B425" i="29"/>
  <c r="B426" i="29"/>
  <c r="B423" i="29"/>
  <c r="Q412" i="29"/>
  <c r="Q413" i="29"/>
  <c r="Q414" i="29"/>
  <c r="Q415" i="29"/>
  <c r="Q416" i="29"/>
  <c r="Q417" i="29"/>
  <c r="Q411" i="29"/>
  <c r="H412" i="29"/>
  <c r="H413" i="29"/>
  <c r="H414" i="29"/>
  <c r="H416" i="29"/>
  <c r="H411" i="29"/>
  <c r="G412" i="29"/>
  <c r="G413" i="29"/>
  <c r="G414" i="29"/>
  <c r="G415" i="29"/>
  <c r="G416" i="29"/>
  <c r="G411" i="29"/>
  <c r="F412" i="29"/>
  <c r="F413" i="29"/>
  <c r="F414" i="29"/>
  <c r="F415" i="29"/>
  <c r="F416" i="29"/>
  <c r="F411" i="29"/>
  <c r="E412" i="29"/>
  <c r="E413" i="29"/>
  <c r="E414" i="29"/>
  <c r="E415" i="29"/>
  <c r="E416" i="29"/>
  <c r="E411" i="29"/>
  <c r="D412" i="29"/>
  <c r="D413" i="29"/>
  <c r="D414" i="29"/>
  <c r="D415" i="29"/>
  <c r="D416" i="29"/>
  <c r="D417" i="29"/>
  <c r="D411" i="29"/>
  <c r="C412" i="29"/>
  <c r="C413" i="29"/>
  <c r="C414" i="29"/>
  <c r="C415" i="29"/>
  <c r="C416" i="29"/>
  <c r="C417" i="29"/>
  <c r="C411" i="29"/>
  <c r="B412" i="29"/>
  <c r="B413" i="29"/>
  <c r="B414" i="29"/>
  <c r="B415" i="29"/>
  <c r="B416" i="29"/>
  <c r="B411" i="29"/>
  <c r="Q402" i="29"/>
  <c r="Q403" i="29"/>
  <c r="Q404" i="29"/>
  <c r="Q405" i="29"/>
  <c r="Q401" i="29"/>
  <c r="H402" i="29"/>
  <c r="H403" i="29"/>
  <c r="H404" i="29"/>
  <c r="H401" i="29"/>
  <c r="G402" i="29"/>
  <c r="G403" i="29"/>
  <c r="G404" i="29"/>
  <c r="G401" i="29"/>
  <c r="F402" i="29"/>
  <c r="F403" i="29"/>
  <c r="F404" i="29"/>
  <c r="F401" i="29"/>
  <c r="E402" i="29"/>
  <c r="E403" i="29"/>
  <c r="E404" i="29"/>
  <c r="E401" i="29"/>
  <c r="D402" i="29"/>
  <c r="D403" i="29"/>
  <c r="D404" i="29"/>
  <c r="D401" i="29"/>
  <c r="C402" i="29"/>
  <c r="C403" i="29"/>
  <c r="C404" i="29"/>
  <c r="C401" i="29"/>
  <c r="B401" i="29"/>
  <c r="B403" i="29"/>
  <c r="B404" i="29"/>
  <c r="B402" i="29"/>
  <c r="Q365" i="29"/>
  <c r="H365" i="29"/>
  <c r="G365" i="29"/>
  <c r="F365" i="29"/>
  <c r="E365" i="29"/>
  <c r="D365" i="29"/>
  <c r="C365" i="29"/>
  <c r="B365" i="29"/>
  <c r="Q355" i="29"/>
  <c r="Q356" i="29"/>
  <c r="Q357" i="29"/>
  <c r="Q358" i="29"/>
  <c r="Q359" i="29"/>
  <c r="Q360" i="29"/>
  <c r="Q353" i="29"/>
  <c r="H355" i="29"/>
  <c r="H356" i="29"/>
  <c r="H357" i="29"/>
  <c r="H358" i="29"/>
  <c r="H359" i="29"/>
  <c r="H360" i="29"/>
  <c r="H353" i="29"/>
  <c r="G355" i="29"/>
  <c r="G356" i="29"/>
  <c r="G357" i="29"/>
  <c r="G358" i="29"/>
  <c r="G359" i="29"/>
  <c r="G360" i="29"/>
  <c r="G353" i="29"/>
  <c r="F355" i="29"/>
  <c r="F356" i="29"/>
  <c r="F357" i="29"/>
  <c r="F358" i="29"/>
  <c r="F359" i="29"/>
  <c r="F360" i="29"/>
  <c r="F353" i="29"/>
  <c r="E355" i="29"/>
  <c r="E356" i="29"/>
  <c r="E357" i="29"/>
  <c r="E358" i="29"/>
  <c r="E359" i="29"/>
  <c r="E360" i="29"/>
  <c r="E353" i="29"/>
  <c r="D355" i="29"/>
  <c r="D356" i="29"/>
  <c r="D357" i="29"/>
  <c r="D358" i="29"/>
  <c r="D359" i="29"/>
  <c r="D360" i="29"/>
  <c r="D353" i="29"/>
  <c r="C355" i="29"/>
  <c r="C356" i="29"/>
  <c r="C357" i="29"/>
  <c r="C358" i="29"/>
  <c r="C359" i="29"/>
  <c r="C360" i="29"/>
  <c r="C353" i="29"/>
  <c r="B355" i="29"/>
  <c r="B356" i="29"/>
  <c r="B357" i="29"/>
  <c r="B358" i="29"/>
  <c r="B359" i="29"/>
  <c r="B360" i="29"/>
  <c r="B353" i="29"/>
  <c r="Q343" i="29"/>
  <c r="Q345" i="29"/>
  <c r="Q346" i="29"/>
  <c r="Q347" i="29"/>
  <c r="Q348" i="29"/>
  <c r="H343" i="29"/>
  <c r="H344" i="29"/>
  <c r="H345" i="29"/>
  <c r="H347" i="29"/>
  <c r="G343" i="29"/>
  <c r="G344" i="29"/>
  <c r="G345" i="29"/>
  <c r="G346" i="29"/>
  <c r="G347" i="29"/>
  <c r="F343" i="29"/>
  <c r="F344" i="29"/>
  <c r="F345" i="29"/>
  <c r="F346" i="29"/>
  <c r="E343" i="29"/>
  <c r="E344" i="29"/>
  <c r="E345" i="29"/>
  <c r="E346" i="29"/>
  <c r="E347" i="29"/>
  <c r="D343" i="29"/>
  <c r="D345" i="29"/>
  <c r="D346" i="29"/>
  <c r="D347" i="29"/>
  <c r="D348" i="29"/>
  <c r="C343" i="29"/>
  <c r="C344" i="29"/>
  <c r="C345" i="29"/>
  <c r="C346" i="29"/>
  <c r="C347" i="29"/>
  <c r="C348" i="29"/>
  <c r="B343" i="29"/>
  <c r="B344" i="29"/>
  <c r="B345" i="29"/>
  <c r="B346" i="29"/>
  <c r="B347" i="29"/>
  <c r="B348" i="29"/>
  <c r="Q309" i="29"/>
  <c r="Q307" i="29"/>
  <c r="Q308" i="29"/>
  <c r="H308" i="29"/>
  <c r="G308" i="29"/>
  <c r="F308" i="29"/>
  <c r="E308" i="29"/>
  <c r="F307" i="29"/>
  <c r="G307" i="29"/>
  <c r="H307" i="29"/>
  <c r="E307" i="29"/>
  <c r="D309" i="29"/>
  <c r="D308" i="29"/>
  <c r="C309" i="29"/>
  <c r="C308" i="29"/>
  <c r="B309" i="29"/>
  <c r="B308" i="29"/>
  <c r="B307" i="29"/>
  <c r="Q297" i="29"/>
  <c r="Q298" i="29"/>
  <c r="Q299" i="29"/>
  <c r="Q300" i="29"/>
  <c r="Q301" i="29"/>
  <c r="Q296" i="29"/>
  <c r="H297" i="29"/>
  <c r="H298" i="29"/>
  <c r="H299" i="29"/>
  <c r="H296" i="29"/>
  <c r="G297" i="29"/>
  <c r="G298" i="29"/>
  <c r="G299" i="29"/>
  <c r="G296" i="29"/>
  <c r="F297" i="29"/>
  <c r="F298" i="29"/>
  <c r="F299" i="29"/>
  <c r="F296" i="29"/>
  <c r="E297" i="29"/>
  <c r="E298" i="29"/>
  <c r="E299" i="29"/>
  <c r="E300" i="29"/>
  <c r="E296" i="29"/>
  <c r="D297" i="29"/>
  <c r="D298" i="29"/>
  <c r="D299" i="29"/>
  <c r="D300" i="29"/>
  <c r="D301" i="29"/>
  <c r="D296" i="29"/>
  <c r="C297" i="29"/>
  <c r="C298" i="29"/>
  <c r="C299" i="29"/>
  <c r="C300" i="29"/>
  <c r="C301" i="29"/>
  <c r="C296" i="29"/>
  <c r="B297" i="29"/>
  <c r="B298" i="29"/>
  <c r="B299" i="29"/>
  <c r="B300" i="29"/>
  <c r="B301" i="29"/>
  <c r="B296" i="29"/>
  <c r="Q286" i="29"/>
  <c r="Q287" i="29"/>
  <c r="Q289" i="29"/>
  <c r="Q290" i="29"/>
  <c r="H286" i="29"/>
  <c r="H287" i="29"/>
  <c r="G286" i="29"/>
  <c r="G287" i="29"/>
  <c r="F286" i="29"/>
  <c r="F287" i="29"/>
  <c r="E286" i="29"/>
  <c r="E287" i="29"/>
  <c r="D286" i="29"/>
  <c r="D290" i="29"/>
  <c r="C286" i="29"/>
  <c r="C290" i="29"/>
  <c r="B286" i="29"/>
  <c r="B290" i="29"/>
  <c r="Q256" i="29"/>
  <c r="Q257" i="29"/>
  <c r="Q258" i="29"/>
  <c r="Q255" i="29"/>
  <c r="H256" i="29"/>
  <c r="H255" i="29"/>
  <c r="G256" i="29"/>
  <c r="G255" i="29"/>
  <c r="F256" i="29"/>
  <c r="F255" i="29"/>
  <c r="E256" i="29"/>
  <c r="E255" i="29"/>
  <c r="D256" i="29"/>
  <c r="D257" i="29"/>
  <c r="D258" i="29"/>
  <c r="D255" i="29"/>
  <c r="C256" i="29"/>
  <c r="C257" i="29"/>
  <c r="C258" i="29"/>
  <c r="C255" i="29"/>
  <c r="B256" i="29"/>
  <c r="B257" i="29"/>
  <c r="B258" i="29"/>
  <c r="B255" i="29"/>
  <c r="Q245" i="29"/>
  <c r="Q246" i="29"/>
  <c r="Q247" i="29"/>
  <c r="Q248" i="29"/>
  <c r="Q249" i="29"/>
  <c r="Q250" i="29"/>
  <c r="H245" i="29"/>
  <c r="G245" i="29"/>
  <c r="F245" i="29"/>
  <c r="E245" i="29"/>
  <c r="C245" i="29"/>
  <c r="C246" i="29"/>
  <c r="C247" i="29"/>
  <c r="C248" i="29"/>
  <c r="C249" i="29"/>
  <c r="C250" i="29"/>
  <c r="C243" i="29"/>
  <c r="B248" i="29"/>
  <c r="B249" i="29"/>
  <c r="B250" i="29"/>
  <c r="Q234" i="29"/>
  <c r="Q235" i="29"/>
  <c r="Q236" i="29"/>
  <c r="Q237" i="29"/>
  <c r="H234" i="29"/>
  <c r="H235" i="29"/>
  <c r="G234" i="29"/>
  <c r="G235" i="29"/>
  <c r="F234" i="29"/>
  <c r="F235" i="29"/>
  <c r="D234" i="29"/>
  <c r="D235" i="29"/>
  <c r="D236" i="29"/>
  <c r="D237" i="29"/>
  <c r="C234" i="29"/>
  <c r="C235" i="29"/>
  <c r="C236" i="29"/>
  <c r="C237" i="29"/>
  <c r="B234" i="29"/>
  <c r="B235" i="29"/>
  <c r="B236" i="29"/>
  <c r="B237" i="29"/>
  <c r="Q201" i="29"/>
  <c r="Q199" i="29"/>
  <c r="Q198" i="29"/>
  <c r="F201" i="29"/>
  <c r="G201" i="29"/>
  <c r="H201" i="29"/>
  <c r="E201" i="29"/>
  <c r="F199" i="29"/>
  <c r="G199" i="29"/>
  <c r="H199" i="29"/>
  <c r="E199" i="29"/>
  <c r="F198" i="29"/>
  <c r="G198" i="29"/>
  <c r="H198" i="29"/>
  <c r="E198" i="29"/>
  <c r="D201" i="29"/>
  <c r="D199" i="29"/>
  <c r="D198" i="29"/>
  <c r="C199" i="29"/>
  <c r="C200" i="29"/>
  <c r="C201" i="29"/>
  <c r="C198" i="29"/>
  <c r="B199" i="29"/>
  <c r="B200" i="29"/>
  <c r="B201" i="29"/>
  <c r="B198" i="29"/>
  <c r="Q188" i="29"/>
  <c r="Q189" i="29"/>
  <c r="Q190" i="29"/>
  <c r="Q191" i="29"/>
  <c r="Q192" i="29"/>
  <c r="Q193" i="29"/>
  <c r="Q187" i="29"/>
  <c r="H187" i="29"/>
  <c r="G187" i="29"/>
  <c r="F187" i="29"/>
  <c r="E187" i="29"/>
  <c r="D188" i="29"/>
  <c r="D189" i="29"/>
  <c r="D190" i="29"/>
  <c r="D191" i="29"/>
  <c r="D192" i="29"/>
  <c r="D193" i="29"/>
  <c r="D187" i="29"/>
  <c r="C193" i="29"/>
  <c r="C187" i="29"/>
  <c r="B193" i="29"/>
  <c r="B187" i="29"/>
  <c r="Q181" i="29"/>
  <c r="Q182" i="29"/>
  <c r="Q180" i="29"/>
  <c r="Q179" i="29"/>
  <c r="Q178" i="29"/>
  <c r="H178" i="29"/>
  <c r="G178" i="29"/>
  <c r="F178" i="29"/>
  <c r="E178" i="29"/>
  <c r="D179" i="29"/>
  <c r="D180" i="29"/>
  <c r="D181" i="29"/>
  <c r="D182" i="29"/>
  <c r="D178" i="29"/>
  <c r="C179" i="29"/>
  <c r="C180" i="29"/>
  <c r="C181" i="29"/>
  <c r="C182" i="29"/>
  <c r="C178" i="29"/>
  <c r="B179" i="29"/>
  <c r="B180" i="29"/>
  <c r="B181" i="29"/>
  <c r="B182" i="29"/>
  <c r="B178" i="29"/>
  <c r="Q147" i="29"/>
  <c r="Q145" i="29"/>
  <c r="Q144" i="29"/>
  <c r="F147" i="29"/>
  <c r="G147" i="29"/>
  <c r="H147" i="29"/>
  <c r="E147" i="29"/>
  <c r="F145" i="29"/>
  <c r="G145" i="29"/>
  <c r="H145" i="29"/>
  <c r="E145" i="29"/>
  <c r="F144" i="29"/>
  <c r="G144" i="29"/>
  <c r="H144" i="29"/>
  <c r="E144" i="29"/>
  <c r="D147" i="29"/>
  <c r="D145" i="29"/>
  <c r="D144" i="29"/>
  <c r="C145" i="29"/>
  <c r="C146" i="29"/>
  <c r="C147" i="29"/>
  <c r="C144" i="29"/>
  <c r="B145" i="29"/>
  <c r="B147" i="29"/>
  <c r="B144" i="29"/>
  <c r="Q134" i="29"/>
  <c r="Q135" i="29"/>
  <c r="Q136" i="29"/>
  <c r="Q137" i="29"/>
  <c r="Q138" i="29"/>
  <c r="Q133" i="29"/>
  <c r="G133" i="29"/>
  <c r="F133" i="29"/>
  <c r="E133" i="29"/>
  <c r="D134" i="29"/>
  <c r="D135" i="29"/>
  <c r="D136" i="29"/>
  <c r="D137" i="29"/>
  <c r="D133" i="29"/>
  <c r="C134" i="29"/>
  <c r="C135" i="29"/>
  <c r="C136" i="29"/>
  <c r="C137" i="29"/>
  <c r="C133" i="29"/>
  <c r="B133" i="29"/>
  <c r="B135" i="29"/>
  <c r="B136" i="29"/>
  <c r="B137" i="29"/>
  <c r="B134" i="29"/>
  <c r="Q127" i="29"/>
  <c r="Q128" i="29"/>
  <c r="Q123" i="29"/>
  <c r="H123" i="29"/>
  <c r="G123" i="29"/>
  <c r="F123" i="29"/>
  <c r="E123" i="29"/>
  <c r="D125" i="29"/>
  <c r="D126" i="29"/>
  <c r="D127" i="29"/>
  <c r="D123" i="29"/>
  <c r="C125" i="29"/>
  <c r="C126" i="29"/>
  <c r="C127" i="29"/>
  <c r="C123" i="29"/>
  <c r="B125" i="29"/>
  <c r="B126" i="29"/>
  <c r="B127" i="29"/>
  <c r="B123" i="29"/>
  <c r="Q90" i="29"/>
  <c r="Q91" i="29"/>
  <c r="Q89" i="29"/>
  <c r="H89" i="29"/>
  <c r="G89" i="29"/>
  <c r="F89" i="29"/>
  <c r="E89" i="29"/>
  <c r="D90" i="29"/>
  <c r="D91" i="29"/>
  <c r="D89" i="29"/>
  <c r="C90" i="29"/>
  <c r="C91" i="29"/>
  <c r="C89" i="29"/>
  <c r="B90" i="29"/>
  <c r="B91" i="29"/>
  <c r="B89" i="29"/>
  <c r="Q78" i="29"/>
  <c r="Q80" i="29"/>
  <c r="Q81" i="29"/>
  <c r="Q82" i="29"/>
  <c r="Q83" i="29"/>
  <c r="Q77" i="29"/>
  <c r="H77" i="29"/>
  <c r="G77" i="29"/>
  <c r="F77" i="29"/>
  <c r="E77" i="29"/>
  <c r="D78" i="29"/>
  <c r="D80" i="29"/>
  <c r="D81" i="29"/>
  <c r="D82" i="29"/>
  <c r="D83" i="29"/>
  <c r="D77" i="29"/>
  <c r="C78" i="29"/>
  <c r="C80" i="29"/>
  <c r="C81" i="29"/>
  <c r="C82" i="29"/>
  <c r="C83" i="29"/>
  <c r="C77" i="29"/>
  <c r="B78" i="29"/>
  <c r="B80" i="29"/>
  <c r="B81" i="29"/>
  <c r="B82" i="29"/>
  <c r="B83" i="29"/>
  <c r="B77" i="29"/>
  <c r="Q69" i="29"/>
  <c r="Q70" i="29"/>
  <c r="Q71" i="29"/>
  <c r="Q72" i="29"/>
  <c r="Q68" i="29"/>
  <c r="H68" i="29"/>
  <c r="G68" i="29"/>
  <c r="F68" i="29"/>
  <c r="E68" i="29"/>
  <c r="D69" i="29"/>
  <c r="D70" i="29"/>
  <c r="D71" i="29"/>
  <c r="D72" i="29"/>
  <c r="D68" i="29"/>
  <c r="B69" i="29"/>
  <c r="B70" i="29"/>
  <c r="B71" i="29"/>
  <c r="B72" i="29"/>
  <c r="B68" i="29"/>
  <c r="C69" i="29"/>
  <c r="C70" i="29"/>
  <c r="C71" i="29"/>
  <c r="C72" i="29"/>
  <c r="C68" i="29"/>
  <c r="H621" i="29"/>
  <c r="G621" i="29"/>
  <c r="F621" i="29"/>
  <c r="K571" i="29" l="1"/>
  <c r="K517" i="29"/>
  <c r="K464" i="29"/>
  <c r="K408" i="29"/>
  <c r="K350" i="29"/>
  <c r="K293" i="29"/>
  <c r="K240" i="29"/>
  <c r="K184" i="29"/>
  <c r="M571" i="29"/>
  <c r="M517" i="29"/>
  <c r="M464" i="29"/>
  <c r="M408" i="29"/>
  <c r="M350" i="29"/>
  <c r="M293" i="29"/>
  <c r="M240" i="29"/>
  <c r="M184" i="29"/>
  <c r="N571" i="29"/>
  <c r="N517" i="29"/>
  <c r="N464" i="29"/>
  <c r="N408" i="29"/>
  <c r="N350" i="29"/>
  <c r="N293" i="29"/>
  <c r="N240" i="29"/>
  <c r="N184" i="29"/>
  <c r="O184" i="29"/>
  <c r="O571" i="29"/>
  <c r="O517" i="29"/>
  <c r="O464" i="29"/>
  <c r="O408" i="29"/>
  <c r="O350" i="29"/>
  <c r="O293" i="29"/>
  <c r="O240" i="29"/>
  <c r="P293" i="29"/>
  <c r="P464" i="29"/>
  <c r="P517" i="29"/>
  <c r="P408" i="29"/>
  <c r="P240" i="29"/>
  <c r="P571" i="29"/>
  <c r="P184" i="29"/>
  <c r="P350" i="29"/>
  <c r="L571" i="29"/>
  <c r="L517" i="29"/>
  <c r="L464" i="29"/>
  <c r="L408" i="29"/>
  <c r="L350" i="29"/>
  <c r="L293" i="29"/>
  <c r="L240" i="29"/>
  <c r="L184" i="29"/>
  <c r="I184" i="29"/>
  <c r="I571" i="29"/>
  <c r="I517" i="29"/>
  <c r="I464" i="29"/>
  <c r="I408" i="29"/>
  <c r="I350" i="29"/>
  <c r="I293" i="29"/>
  <c r="I240" i="29"/>
  <c r="J571" i="29"/>
  <c r="J517" i="29"/>
  <c r="J464" i="29"/>
  <c r="J408" i="29"/>
  <c r="J350" i="29"/>
  <c r="J293" i="29"/>
  <c r="J240" i="29"/>
  <c r="J184" i="29"/>
  <c r="F401" i="14"/>
  <c r="F408" i="29" s="1"/>
  <c r="F565" i="14"/>
  <c r="F571" i="29" s="1"/>
  <c r="F509" i="14"/>
  <c r="F517" i="29" s="1"/>
  <c r="F457" i="14"/>
  <c r="F464" i="29" s="1"/>
  <c r="G509" i="14"/>
  <c r="G517" i="29" s="1"/>
  <c r="G401" i="14"/>
  <c r="G408" i="29" s="1"/>
  <c r="G457" i="14"/>
  <c r="G464" i="29" s="1"/>
  <c r="G565" i="14"/>
  <c r="G571" i="29" s="1"/>
  <c r="H509" i="14"/>
  <c r="H517" i="29" s="1"/>
  <c r="H457" i="14"/>
  <c r="H464" i="29" s="1"/>
  <c r="H401" i="14"/>
  <c r="H408" i="29" s="1"/>
  <c r="H565" i="14"/>
  <c r="H571" i="29" s="1"/>
  <c r="O130" i="29"/>
  <c r="O74" i="29"/>
  <c r="P74" i="29"/>
  <c r="P130" i="29"/>
  <c r="I130" i="29"/>
  <c r="I74" i="29"/>
  <c r="J74" i="29"/>
  <c r="J130" i="29"/>
  <c r="K74" i="29"/>
  <c r="K130" i="29"/>
  <c r="L74" i="29"/>
  <c r="L130" i="29"/>
  <c r="M74" i="29"/>
  <c r="M130" i="29"/>
  <c r="N130" i="29"/>
  <c r="N74" i="29"/>
  <c r="O646" i="29"/>
  <c r="O681" i="29"/>
  <c r="P681" i="29"/>
  <c r="P646" i="29"/>
  <c r="G681" i="29"/>
  <c r="G646" i="29"/>
  <c r="H681" i="29"/>
  <c r="H646" i="29"/>
  <c r="I681" i="29"/>
  <c r="I646" i="29"/>
  <c r="J646" i="29"/>
  <c r="J681" i="29"/>
  <c r="K681" i="29"/>
  <c r="K646" i="29"/>
  <c r="L646" i="29"/>
  <c r="L681" i="29"/>
  <c r="F681" i="29"/>
  <c r="F646" i="29"/>
  <c r="M646" i="29"/>
  <c r="M681" i="29"/>
  <c r="N646" i="29"/>
  <c r="N681" i="29"/>
  <c r="F288" i="14"/>
  <c r="F293" i="29" s="1"/>
  <c r="F342" i="14"/>
  <c r="F350" i="29" s="1"/>
  <c r="G288" i="14"/>
  <c r="G293" i="29" s="1"/>
  <c r="G342" i="14"/>
  <c r="G350" i="29" s="1"/>
  <c r="H342" i="14"/>
  <c r="H350" i="29" s="1"/>
  <c r="H288" i="14"/>
  <c r="H293" i="29" s="1"/>
  <c r="F674" i="14"/>
  <c r="F71" i="14"/>
  <c r="F74" i="29" s="1"/>
  <c r="F640" i="14"/>
  <c r="F235" i="14"/>
  <c r="F240" i="29" s="1"/>
  <c r="F179" i="14"/>
  <c r="F184" i="29" s="1"/>
  <c r="F125" i="14"/>
  <c r="F130" i="29" s="1"/>
  <c r="G674" i="14"/>
  <c r="G71" i="14"/>
  <c r="G74" i="29" s="1"/>
  <c r="G235" i="14"/>
  <c r="G240" i="29" s="1"/>
  <c r="G179" i="14"/>
  <c r="G184" i="29" s="1"/>
  <c r="G125" i="14"/>
  <c r="G130" i="29" s="1"/>
  <c r="G640" i="14"/>
  <c r="H674" i="14"/>
  <c r="H125" i="14"/>
  <c r="H130" i="29" s="1"/>
  <c r="H640" i="14"/>
  <c r="H235" i="14"/>
  <c r="H240" i="29" s="1"/>
  <c r="H179" i="14"/>
  <c r="H184" i="29" s="1"/>
  <c r="H71" i="14"/>
  <c r="H74" i="29" s="1"/>
  <c r="D590" i="29"/>
  <c r="D582" i="29"/>
  <c r="D528" i="29"/>
  <c r="D482" i="29"/>
  <c r="D474" i="29"/>
  <c r="D419" i="29"/>
  <c r="D407" i="29"/>
  <c r="D361" i="29"/>
  <c r="D349" i="29"/>
  <c r="D303" i="29"/>
  <c r="D292" i="29"/>
  <c r="D259" i="29"/>
  <c r="D239" i="29"/>
  <c r="D202" i="29"/>
  <c r="D183" i="29"/>
  <c r="D140" i="29"/>
  <c r="D129" i="29"/>
  <c r="D85" i="29"/>
  <c r="D73" i="29"/>
  <c r="I253" i="29" l="1"/>
  <c r="J253" i="29"/>
  <c r="K253" i="29"/>
  <c r="L253" i="29"/>
  <c r="M253" i="29"/>
  <c r="N253" i="29"/>
  <c r="O253" i="29"/>
  <c r="P253" i="29"/>
  <c r="I241" i="29" l="1"/>
  <c r="J241" i="29"/>
  <c r="K241" i="29"/>
  <c r="L241" i="29"/>
  <c r="M241" i="29"/>
  <c r="N241" i="29"/>
  <c r="O241" i="29"/>
  <c r="P241" i="29"/>
  <c r="G236" i="14" l="1"/>
  <c r="G241" i="29" s="1"/>
  <c r="G239" i="29"/>
  <c r="F236" i="14"/>
  <c r="F241" i="29" s="1"/>
  <c r="F239" i="29"/>
  <c r="E236" i="14"/>
  <c r="E241" i="29" s="1"/>
  <c r="E239" i="29"/>
  <c r="L465" i="29" l="1"/>
  <c r="I465" i="29"/>
  <c r="H456" i="29"/>
  <c r="K363" i="29" l="1"/>
  <c r="E361" i="29"/>
  <c r="E363" i="29" s="1"/>
  <c r="AI539" i="7"/>
  <c r="U522" i="7" s="1"/>
  <c r="N16" i="26" s="1"/>
  <c r="AH539" i="7"/>
  <c r="T522" i="7" s="1"/>
  <c r="AD547" i="7"/>
  <c r="AE547" i="7"/>
  <c r="U469" i="7"/>
  <c r="M16" i="26" s="1"/>
  <c r="AH485" i="7"/>
  <c r="T469" i="7" s="1"/>
  <c r="AE485" i="7"/>
  <c r="Q469" i="7" s="1"/>
  <c r="P469" i="7"/>
  <c r="AN430" i="7"/>
  <c r="AN424" i="7"/>
  <c r="AI431" i="7"/>
  <c r="U415" i="7" s="1"/>
  <c r="L16" i="26" s="1"/>
  <c r="AH431" i="7"/>
  <c r="T415" i="7" s="1"/>
  <c r="AE431" i="7"/>
  <c r="Q415" i="7" s="1"/>
  <c r="AD431" i="7"/>
  <c r="P415" i="7" s="1"/>
  <c r="U414" i="7"/>
  <c r="AH425" i="7"/>
  <c r="T414" i="7" s="1"/>
  <c r="AE425" i="7"/>
  <c r="AD425" i="7"/>
  <c r="P414" i="7" s="1"/>
  <c r="AH439" i="7"/>
  <c r="AN370" i="7"/>
  <c r="AI377" i="7"/>
  <c r="U361" i="7"/>
  <c r="AH371" i="7"/>
  <c r="T361" i="7" s="1"/>
  <c r="AE385" i="7"/>
  <c r="AH385" i="7"/>
  <c r="AI323" i="7"/>
  <c r="U306" i="7" s="1"/>
  <c r="J16" i="26" s="1"/>
  <c r="AH323" i="7"/>
  <c r="T306" i="7" s="1"/>
  <c r="U250" i="7"/>
  <c r="I16" i="26" s="1"/>
  <c r="AH267" i="7"/>
  <c r="T250" i="7" s="1"/>
  <c r="AH275" i="7"/>
  <c r="AN202" i="7"/>
  <c r="AD219" i="7"/>
  <c r="AE219" i="7"/>
  <c r="U193" i="7"/>
  <c r="H16" i="26" s="1"/>
  <c r="AH210" i="7"/>
  <c r="T193" i="7" s="1"/>
  <c r="AG210" i="7"/>
  <c r="S193" i="7" s="1"/>
  <c r="AF210" i="7"/>
  <c r="R193" i="7" s="1"/>
  <c r="AO157" i="7"/>
  <c r="AN157" i="7"/>
  <c r="AE162" i="7"/>
  <c r="AM157" i="7"/>
  <c r="AL157" i="7"/>
  <c r="AK157" i="7"/>
  <c r="AJ157" i="7"/>
  <c r="AI154" i="7"/>
  <c r="U137" i="7" s="1"/>
  <c r="G16" i="26" s="1"/>
  <c r="AH154" i="7"/>
  <c r="T137" i="7" s="1"/>
  <c r="AN139" i="7"/>
  <c r="AN137" i="7"/>
  <c r="AN136" i="7"/>
  <c r="AN135" i="7"/>
  <c r="AE88" i="7"/>
  <c r="Q77" i="7" s="1"/>
  <c r="F15" i="9" s="1"/>
  <c r="U77" i="7"/>
  <c r="AD95" i="7"/>
  <c r="P78" i="7" s="1"/>
  <c r="AN79" i="7"/>
  <c r="AN78" i="7"/>
  <c r="AN76" i="7"/>
  <c r="AN75" i="7"/>
  <c r="U362" i="7" l="1"/>
  <c r="K16" i="26" s="1"/>
  <c r="AI378" i="7"/>
  <c r="Q414" i="7"/>
  <c r="L16" i="9"/>
  <c r="M16" i="9"/>
  <c r="AH378" i="7"/>
  <c r="T362" i="7"/>
  <c r="X193" i="7"/>
  <c r="H16" i="24"/>
  <c r="Y193" i="7"/>
  <c r="H16" i="27" s="1"/>
  <c r="AD432" i="7"/>
  <c r="AE432" i="7"/>
  <c r="AH432" i="7"/>
  <c r="AI432" i="7"/>
  <c r="AL210" i="7"/>
  <c r="AM210" i="7"/>
  <c r="AN87" i="7"/>
  <c r="AE95" i="7"/>
  <c r="AN93" i="7"/>
  <c r="AN92" i="7"/>
  <c r="AN91" i="7"/>
  <c r="AN90" i="7"/>
  <c r="AM75" i="7"/>
  <c r="AD88" i="7"/>
  <c r="AH88" i="7"/>
  <c r="T77" i="7" s="1"/>
  <c r="AJ41" i="7"/>
  <c r="AN36" i="7"/>
  <c r="AN35" i="7"/>
  <c r="AN33" i="7"/>
  <c r="AN32" i="7"/>
  <c r="AD30" i="7"/>
  <c r="P19" i="7" s="1"/>
  <c r="AN29" i="7"/>
  <c r="AN19" i="7"/>
  <c r="AK33" i="7"/>
  <c r="AK32" i="7"/>
  <c r="AJ32" i="7"/>
  <c r="AM16" i="7"/>
  <c r="AK16" i="7"/>
  <c r="AJ16" i="7"/>
  <c r="AD37" i="7"/>
  <c r="P20" i="7" s="1"/>
  <c r="AE37" i="7"/>
  <c r="Q20" i="7" s="1"/>
  <c r="AH37" i="7"/>
  <c r="T20" i="7" s="1"/>
  <c r="AI37" i="7"/>
  <c r="U20" i="7" s="1"/>
  <c r="E16" i="26" s="1"/>
  <c r="AE30" i="7"/>
  <c r="AH30" i="7"/>
  <c r="T19" i="7" s="1"/>
  <c r="AI30" i="7"/>
  <c r="U19" i="7" s="1"/>
  <c r="O572" i="29"/>
  <c r="I572" i="29"/>
  <c r="J572" i="29"/>
  <c r="K572" i="29"/>
  <c r="L572" i="29"/>
  <c r="M572" i="29"/>
  <c r="N572" i="29"/>
  <c r="P572" i="29"/>
  <c r="J592" i="29"/>
  <c r="P590" i="29"/>
  <c r="P592" i="29" s="1"/>
  <c r="I590" i="29"/>
  <c r="I592" i="29" s="1"/>
  <c r="K590" i="29"/>
  <c r="K592" i="29" s="1"/>
  <c r="L590" i="29"/>
  <c r="L592" i="29" s="1"/>
  <c r="M590" i="29"/>
  <c r="M592" i="29" s="1"/>
  <c r="N590" i="29"/>
  <c r="N592" i="29" s="1"/>
  <c r="O590" i="29"/>
  <c r="O592" i="29" s="1"/>
  <c r="L584" i="29"/>
  <c r="N584" i="29"/>
  <c r="Q19" i="7" l="1"/>
  <c r="AD96" i="7"/>
  <c r="P77" i="7"/>
  <c r="AE96" i="7"/>
  <c r="Q78" i="7"/>
  <c r="E16" i="9"/>
  <c r="AI38" i="7"/>
  <c r="AH38" i="7"/>
  <c r="AE38" i="7"/>
  <c r="AD38" i="7"/>
  <c r="K538" i="29"/>
  <c r="P530" i="29"/>
  <c r="I530" i="29"/>
  <c r="J530" i="29"/>
  <c r="K530" i="29"/>
  <c r="L530" i="29"/>
  <c r="M530" i="29"/>
  <c r="N530" i="29"/>
  <c r="O530" i="29"/>
  <c r="P518" i="29"/>
  <c r="I518" i="29"/>
  <c r="N518" i="29"/>
  <c r="P482" i="29"/>
  <c r="P484" i="29" s="1"/>
  <c r="J484" i="29"/>
  <c r="N476" i="29"/>
  <c r="I476" i="29"/>
  <c r="P465" i="29"/>
  <c r="K465" i="29"/>
  <c r="J465" i="29"/>
  <c r="M465" i="29"/>
  <c r="N465" i="29"/>
  <c r="O465" i="29"/>
  <c r="P429" i="29"/>
  <c r="J429" i="29"/>
  <c r="I429" i="29"/>
  <c r="K429" i="29"/>
  <c r="L427" i="29"/>
  <c r="L429" i="29" s="1"/>
  <c r="M427" i="29"/>
  <c r="M429" i="29" s="1"/>
  <c r="N427" i="29"/>
  <c r="N429" i="29" s="1"/>
  <c r="O427" i="29"/>
  <c r="O429" i="29" s="1"/>
  <c r="P421" i="29"/>
  <c r="K421" i="29"/>
  <c r="L421" i="29"/>
  <c r="P409" i="29"/>
  <c r="I409" i="29"/>
  <c r="J409" i="29"/>
  <c r="K409" i="29"/>
  <c r="L409" i="29"/>
  <c r="M409" i="29"/>
  <c r="N409" i="29"/>
  <c r="O409" i="29"/>
  <c r="P372" i="29"/>
  <c r="O372" i="29"/>
  <c r="G361" i="29"/>
  <c r="G363" i="29" s="1"/>
  <c r="J361" i="29"/>
  <c r="J363" i="29" s="1"/>
  <c r="P361" i="29"/>
  <c r="P363" i="29" s="1"/>
  <c r="P349" i="29"/>
  <c r="P351" i="29" s="1"/>
  <c r="J351" i="29"/>
  <c r="N372" i="29"/>
  <c r="I372" i="29"/>
  <c r="M372" i="29"/>
  <c r="J372" i="29"/>
  <c r="K372" i="29"/>
  <c r="L372" i="29"/>
  <c r="L363" i="29"/>
  <c r="H361" i="29"/>
  <c r="H363" i="29" s="1"/>
  <c r="I363" i="29"/>
  <c r="F361" i="29"/>
  <c r="F363" i="29" s="1"/>
  <c r="I349" i="29"/>
  <c r="I351" i="29" s="1"/>
  <c r="K349" i="29"/>
  <c r="K351" i="29" s="1"/>
  <c r="L349" i="29"/>
  <c r="L351" i="29" s="1"/>
  <c r="M349" i="29"/>
  <c r="M351" i="29" s="1"/>
  <c r="N351" i="29"/>
  <c r="O349" i="29"/>
  <c r="O351" i="29" s="1"/>
  <c r="M310" i="29"/>
  <c r="M312" i="29" s="1"/>
  <c r="P310" i="29"/>
  <c r="P312" i="29" s="1"/>
  <c r="J310" i="29"/>
  <c r="J312" i="29" s="1"/>
  <c r="N294" i="29"/>
  <c r="P294" i="29"/>
  <c r="J294" i="29"/>
  <c r="P305" i="29"/>
  <c r="M305" i="29"/>
  <c r="I305" i="29"/>
  <c r="J305" i="29"/>
  <c r="K305" i="29"/>
  <c r="L305" i="29"/>
  <c r="N305" i="29"/>
  <c r="O305" i="29"/>
  <c r="I294" i="29"/>
  <c r="K294" i="29"/>
  <c r="M259" i="29"/>
  <c r="M261" i="29" s="1"/>
  <c r="I259" i="29"/>
  <c r="I261" i="29" s="1"/>
  <c r="J259" i="29"/>
  <c r="J261" i="29" s="1"/>
  <c r="K261" i="29"/>
  <c r="L259" i="29"/>
  <c r="N259" i="29"/>
  <c r="N261" i="29" s="1"/>
  <c r="O261" i="29"/>
  <c r="P259" i="29"/>
  <c r="P261" i="29" s="1"/>
  <c r="L202" i="29"/>
  <c r="L204" i="29" s="1"/>
  <c r="O131" i="29"/>
  <c r="K131" i="29"/>
  <c r="L261" i="29" l="1"/>
  <c r="L271" i="29"/>
  <c r="F16" i="9"/>
  <c r="F17" i="9" s="1"/>
  <c r="I647" i="29"/>
  <c r="I648" i="29" s="1"/>
  <c r="N647" i="29"/>
  <c r="N648" i="29" s="1"/>
  <c r="P647" i="29"/>
  <c r="P648" i="29" s="1"/>
  <c r="I382" i="29"/>
  <c r="I384" i="29" s="1"/>
  <c r="E378" i="29"/>
  <c r="E380" i="29" s="1"/>
  <c r="J382" i="29"/>
  <c r="J384" i="29" s="1"/>
  <c r="L382" i="29"/>
  <c r="L384" i="29" s="1"/>
  <c r="P382" i="29"/>
  <c r="P384" i="29" s="1"/>
  <c r="P378" i="29"/>
  <c r="P380" i="29" s="1"/>
  <c r="J148" i="29" l="1"/>
  <c r="J150" i="29" s="1"/>
  <c r="N131" i="29"/>
  <c r="J94" i="29"/>
  <c r="K150" i="29" l="1"/>
  <c r="I94" i="29"/>
  <c r="K92" i="29"/>
  <c r="K94" i="29" s="1"/>
  <c r="L92" i="29"/>
  <c r="L94" i="29" s="1"/>
  <c r="M92" i="29"/>
  <c r="M94" i="29" s="1"/>
  <c r="N92" i="29"/>
  <c r="N94" i="29" s="1"/>
  <c r="O92" i="29"/>
  <c r="O94" i="29" s="1"/>
  <c r="P92" i="29"/>
  <c r="P94" i="29" s="1"/>
  <c r="J87" i="29"/>
  <c r="F578" i="14"/>
  <c r="F584" i="29" s="1"/>
  <c r="E522" i="14"/>
  <c r="E530" i="29" s="1"/>
  <c r="F510" i="14"/>
  <c r="F518" i="29" s="1"/>
  <c r="E510" i="14"/>
  <c r="E518" i="29" s="1"/>
  <c r="G510" i="14"/>
  <c r="G518" i="29" s="1"/>
  <c r="H459" i="29"/>
  <c r="H415" i="29"/>
  <c r="G353" i="14"/>
  <c r="G355" i="14" s="1"/>
  <c r="G364" i="14"/>
  <c r="G372" i="29" s="1"/>
  <c r="E355" i="14"/>
  <c r="G341" i="14"/>
  <c r="G300" i="14" l="1"/>
  <c r="G305" i="29" s="1"/>
  <c r="G303" i="29"/>
  <c r="F300" i="14"/>
  <c r="F305" i="29" s="1"/>
  <c r="F303" i="29"/>
  <c r="E300" i="14"/>
  <c r="E305" i="29" s="1"/>
  <c r="E303" i="29"/>
  <c r="F522" i="14"/>
  <c r="F530" i="29" s="1"/>
  <c r="F528" i="29"/>
  <c r="G343" i="14"/>
  <c r="G351" i="29" s="1"/>
  <c r="G349" i="29"/>
  <c r="G382" i="29" s="1"/>
  <c r="G384" i="29" s="1"/>
  <c r="G522" i="14"/>
  <c r="G530" i="29" s="1"/>
  <c r="G528" i="29"/>
  <c r="G458" i="14"/>
  <c r="G465" i="29" s="1"/>
  <c r="G463" i="29"/>
  <c r="F458" i="14"/>
  <c r="F465" i="29" s="1"/>
  <c r="F463" i="29"/>
  <c r="E458" i="14"/>
  <c r="E465" i="29" s="1"/>
  <c r="E463" i="29"/>
  <c r="G402" i="14"/>
  <c r="G409" i="29" s="1"/>
  <c r="G407" i="29"/>
  <c r="F402" i="14"/>
  <c r="F409" i="29" s="1"/>
  <c r="F407" i="29"/>
  <c r="E402" i="14"/>
  <c r="E409" i="29" s="1"/>
  <c r="E407" i="29"/>
  <c r="F289" i="14"/>
  <c r="F294" i="29" s="1"/>
  <c r="F292" i="29"/>
  <c r="G137" i="14"/>
  <c r="G142" i="29" s="1"/>
  <c r="G140" i="29"/>
  <c r="E84" i="14"/>
  <c r="E87" i="29" s="1"/>
  <c r="E85" i="29"/>
  <c r="H576" i="29"/>
  <c r="H522" i="14"/>
  <c r="H530" i="29" s="1"/>
  <c r="H353" i="14"/>
  <c r="G647" i="29" l="1"/>
  <c r="G648" i="29" s="1"/>
  <c r="H300" i="14"/>
  <c r="H305" i="29" s="1"/>
  <c r="H303" i="29"/>
  <c r="H458" i="14"/>
  <c r="H465" i="29" s="1"/>
  <c r="H463" i="29"/>
  <c r="H402" i="14"/>
  <c r="H409" i="29" s="1"/>
  <c r="H407" i="29"/>
  <c r="H355" i="14"/>
  <c r="H510" i="14"/>
  <c r="H518" i="29" s="1"/>
  <c r="H289" i="14" l="1"/>
  <c r="H294" i="29" s="1"/>
  <c r="E254" i="14"/>
  <c r="H254" i="14"/>
  <c r="H259" i="29" s="1"/>
  <c r="H89" i="14"/>
  <c r="E180" i="14"/>
  <c r="E185" i="29" s="1"/>
  <c r="E137" i="14"/>
  <c r="E142" i="29" s="1"/>
  <c r="F248" i="14" l="1"/>
  <c r="F253" i="29" s="1"/>
  <c r="F251" i="29"/>
  <c r="G248" i="14"/>
  <c r="G253" i="29" s="1"/>
  <c r="G251" i="29"/>
  <c r="G256" i="14"/>
  <c r="G261" i="29" s="1"/>
  <c r="G259" i="29"/>
  <c r="E256" i="14"/>
  <c r="E261" i="29" s="1"/>
  <c r="E259" i="29"/>
  <c r="E248" i="14"/>
  <c r="E253" i="29" s="1"/>
  <c r="E251" i="29"/>
  <c r="F256" i="14"/>
  <c r="F261" i="29" s="1"/>
  <c r="F259" i="29"/>
  <c r="G289" i="14"/>
  <c r="G294" i="29" s="1"/>
  <c r="G292" i="29"/>
  <c r="E289" i="14"/>
  <c r="E294" i="29" s="1"/>
  <c r="E292" i="29"/>
  <c r="G84" i="14"/>
  <c r="G87" i="29" s="1"/>
  <c r="G85" i="29"/>
  <c r="F137" i="14"/>
  <c r="F142" i="29" s="1"/>
  <c r="F140" i="29"/>
  <c r="G126" i="14"/>
  <c r="G131" i="29" s="1"/>
  <c r="G129" i="29"/>
  <c r="H91" i="14"/>
  <c r="H94" i="29" s="1"/>
  <c r="H92" i="29"/>
  <c r="G72" i="14"/>
  <c r="G75" i="29" s="1"/>
  <c r="G73" i="29"/>
  <c r="H256" i="14"/>
  <c r="H261" i="29" s="1"/>
  <c r="H248" i="14" l="1"/>
  <c r="H253" i="29" s="1"/>
  <c r="H251" i="29"/>
  <c r="H137" i="14"/>
  <c r="H142" i="29" s="1"/>
  <c r="AM45" i="7"/>
  <c r="H85" i="29" l="1"/>
  <c r="H84" i="14" l="1"/>
  <c r="H87" i="29" s="1"/>
  <c r="AA390" i="7" l="1"/>
  <c r="Z390" i="7"/>
  <c r="AF439" i="7"/>
  <c r="AG439" i="7"/>
  <c r="AH532" i="7" l="1"/>
  <c r="AH540" i="7" s="1"/>
  <c r="Z497" i="7"/>
  <c r="AH479" i="7"/>
  <c r="AH203" i="7"/>
  <c r="AH211" i="7" s="1"/>
  <c r="AH147" i="7"/>
  <c r="AH95" i="7"/>
  <c r="AH260" i="7" l="1"/>
  <c r="AH219" i="7"/>
  <c r="AN217" i="7"/>
  <c r="AH547" i="7"/>
  <c r="AH155" i="7"/>
  <c r="T136" i="7"/>
  <c r="T521" i="7"/>
  <c r="AH486" i="7"/>
  <c r="T468" i="7"/>
  <c r="AH96" i="7"/>
  <c r="T78" i="7"/>
  <c r="T192" i="7"/>
  <c r="AH316" i="7"/>
  <c r="T249" i="7" l="1"/>
  <c r="AH268" i="7"/>
  <c r="AH324" i="7"/>
  <c r="T305" i="7"/>
  <c r="AA497" i="7"/>
  <c r="AI268" i="7" l="1"/>
  <c r="U249" i="7"/>
  <c r="AI155" i="7"/>
  <c r="U136" i="7"/>
  <c r="AI211" i="7"/>
  <c r="U192" i="7"/>
  <c r="U468" i="7"/>
  <c r="AA275" i="7"/>
  <c r="AA279" i="7"/>
  <c r="U78" i="7" l="1"/>
  <c r="F16" i="26" s="1"/>
  <c r="O16" i="26" s="1"/>
  <c r="AI540" i="7"/>
  <c r="U521" i="7"/>
  <c r="AI324" i="7"/>
  <c r="U305" i="7"/>
  <c r="AI547" i="7"/>
  <c r="N10" i="26"/>
  <c r="N11" i="26"/>
  <c r="N13" i="26"/>
  <c r="N14" i="26"/>
  <c r="N20" i="26"/>
  <c r="N23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7" i="26"/>
  <c r="N38" i="26"/>
  <c r="N39" i="26"/>
  <c r="N40" i="26"/>
  <c r="N9" i="26"/>
  <c r="M10" i="26"/>
  <c r="M11" i="26"/>
  <c r="M13" i="26"/>
  <c r="M14" i="26"/>
  <c r="M20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9" i="26"/>
  <c r="L10" i="26"/>
  <c r="L11" i="26"/>
  <c r="L13" i="26"/>
  <c r="L14" i="26"/>
  <c r="L20" i="26"/>
  <c r="L23" i="26"/>
  <c r="L24" i="26"/>
  <c r="L25" i="26"/>
  <c r="L26" i="26"/>
  <c r="L27" i="26"/>
  <c r="L28" i="26"/>
  <c r="L29" i="26"/>
  <c r="L30" i="26"/>
  <c r="L31" i="26"/>
  <c r="L32" i="26"/>
  <c r="L33" i="26"/>
  <c r="L34" i="26"/>
  <c r="L35" i="26"/>
  <c r="L36" i="26"/>
  <c r="L37" i="26"/>
  <c r="L38" i="26"/>
  <c r="L39" i="26"/>
  <c r="L40" i="26"/>
  <c r="L9" i="26"/>
  <c r="K10" i="26"/>
  <c r="K11" i="26"/>
  <c r="K13" i="26"/>
  <c r="K14" i="26"/>
  <c r="K20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K40" i="26"/>
  <c r="K9" i="26"/>
  <c r="J10" i="26"/>
  <c r="J11" i="26"/>
  <c r="J13" i="26"/>
  <c r="J14" i="26"/>
  <c r="J20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9" i="26"/>
  <c r="I10" i="26"/>
  <c r="I11" i="26"/>
  <c r="I13" i="26"/>
  <c r="I14" i="26"/>
  <c r="I20" i="26"/>
  <c r="I23" i="26"/>
  <c r="I24" i="26"/>
  <c r="I25" i="26"/>
  <c r="I26" i="26"/>
  <c r="I27" i="26"/>
  <c r="I28" i="26"/>
  <c r="I29" i="26"/>
  <c r="I30" i="26"/>
  <c r="I31" i="26"/>
  <c r="I32" i="26"/>
  <c r="I33" i="26"/>
  <c r="I34" i="26"/>
  <c r="I35" i="26"/>
  <c r="I36" i="26"/>
  <c r="I37" i="26"/>
  <c r="I38" i="26"/>
  <c r="I39" i="26"/>
  <c r="I40" i="26"/>
  <c r="I9" i="26"/>
  <c r="H10" i="26"/>
  <c r="H11" i="26"/>
  <c r="H13" i="26"/>
  <c r="H14" i="26"/>
  <c r="H20" i="26"/>
  <c r="H23" i="26"/>
  <c r="H24" i="26"/>
  <c r="H25" i="26"/>
  <c r="H26" i="26"/>
  <c r="H27" i="26"/>
  <c r="H28" i="26"/>
  <c r="H29" i="26"/>
  <c r="H30" i="26"/>
  <c r="H31" i="26"/>
  <c r="H32" i="26"/>
  <c r="H33" i="26"/>
  <c r="H34" i="26"/>
  <c r="H35" i="26"/>
  <c r="H36" i="26"/>
  <c r="H37" i="26"/>
  <c r="H38" i="26"/>
  <c r="H39" i="26"/>
  <c r="H40" i="26"/>
  <c r="H9" i="26"/>
  <c r="G10" i="26"/>
  <c r="G11" i="26"/>
  <c r="G13" i="26"/>
  <c r="G14" i="26"/>
  <c r="G20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9" i="26"/>
  <c r="F10" i="26"/>
  <c r="F11" i="26"/>
  <c r="F13" i="26"/>
  <c r="F14" i="26"/>
  <c r="F20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9" i="26"/>
  <c r="E11" i="26"/>
  <c r="E13" i="26"/>
  <c r="E14" i="26"/>
  <c r="E20" i="26"/>
  <c r="E23" i="26"/>
  <c r="E24" i="26"/>
  <c r="E25" i="26"/>
  <c r="E26" i="26"/>
  <c r="E27" i="26"/>
  <c r="E29" i="26"/>
  <c r="E30" i="26"/>
  <c r="E31" i="26"/>
  <c r="E32" i="26"/>
  <c r="E34" i="26"/>
  <c r="E36" i="26"/>
  <c r="E37" i="26"/>
  <c r="E38" i="26"/>
  <c r="E39" i="26"/>
  <c r="E40" i="26"/>
  <c r="E9" i="26"/>
  <c r="E10" i="26"/>
  <c r="E28" i="26"/>
  <c r="E33" i="26"/>
  <c r="E35" i="26"/>
  <c r="O400" i="7" l="1"/>
  <c r="AC399" i="7" s="1"/>
  <c r="O347" i="7"/>
  <c r="AC345" i="7" s="1"/>
  <c r="O178" i="7"/>
  <c r="AC176" i="7" s="1"/>
  <c r="AN523" i="7"/>
  <c r="AN525" i="7"/>
  <c r="AF485" i="7"/>
  <c r="R469" i="7" s="1"/>
  <c r="AF431" i="7"/>
  <c r="R415" i="7" s="1"/>
  <c r="Z415" i="7" s="1"/>
  <c r="AN415" i="7"/>
  <c r="AF377" i="7"/>
  <c r="R362" i="7" s="1"/>
  <c r="AN395" i="7"/>
  <c r="AF385" i="7"/>
  <c r="AN385" i="7" s="1"/>
  <c r="AA278" i="7"/>
  <c r="AF267" i="7"/>
  <c r="Z278" i="7"/>
  <c r="AF275" i="7"/>
  <c r="AN251" i="7"/>
  <c r="AF219" i="7"/>
  <c r="AF154" i="7"/>
  <c r="AF162" i="7"/>
  <c r="AN77" i="7"/>
  <c r="AN20" i="7"/>
  <c r="AN21" i="7"/>
  <c r="X469" i="7" l="1"/>
  <c r="Z469" i="7"/>
  <c r="V469" i="7"/>
  <c r="AL267" i="7"/>
  <c r="R250" i="7"/>
  <c r="X250" i="7" s="1"/>
  <c r="AL154" i="7"/>
  <c r="R137" i="7"/>
  <c r="X137" i="7" s="1"/>
  <c r="X362" i="7"/>
  <c r="X415" i="7"/>
  <c r="V415" i="7"/>
  <c r="AN520" i="7"/>
  <c r="AF532" i="7"/>
  <c r="R521" i="7" s="1"/>
  <c r="X521" i="7" s="1"/>
  <c r="AF323" i="7"/>
  <c r="AF539" i="7"/>
  <c r="AJ485" i="7"/>
  <c r="AL485" i="7"/>
  <c r="AN485" i="7"/>
  <c r="AL547" i="7"/>
  <c r="AJ547" i="7"/>
  <c r="AF479" i="7"/>
  <c r="AL377" i="7"/>
  <c r="AF316" i="7"/>
  <c r="R305" i="7" s="1"/>
  <c r="X305" i="7" s="1"/>
  <c r="AN362" i="7"/>
  <c r="AF371" i="7"/>
  <c r="AF425" i="7"/>
  <c r="AN412" i="7"/>
  <c r="AL431" i="7"/>
  <c r="AJ431" i="7"/>
  <c r="AN431" i="7"/>
  <c r="AN248" i="7"/>
  <c r="AF260" i="7"/>
  <c r="R249" i="7" s="1"/>
  <c r="X249" i="7" s="1"/>
  <c r="AL219" i="7"/>
  <c r="AN219" i="7"/>
  <c r="AJ219" i="7"/>
  <c r="AN195" i="7"/>
  <c r="AF203" i="7"/>
  <c r="R192" i="7" s="1"/>
  <c r="X192" i="7" s="1"/>
  <c r="AN138" i="7"/>
  <c r="AF147" i="7"/>
  <c r="R136" i="7" s="1"/>
  <c r="X136" i="7" s="1"/>
  <c r="AN94" i="7"/>
  <c r="AF95" i="7"/>
  <c r="AF88" i="7"/>
  <c r="R77" i="7" s="1"/>
  <c r="AF30" i="7"/>
  <c r="AL34" i="7"/>
  <c r="AJ34" i="7"/>
  <c r="AF37" i="7"/>
  <c r="R20" i="7" s="1"/>
  <c r="AN34" i="7"/>
  <c r="R274" i="7"/>
  <c r="AG547" i="7"/>
  <c r="AG275" i="7"/>
  <c r="AO162" i="7"/>
  <c r="AG219" i="7"/>
  <c r="S194" i="7" s="1"/>
  <c r="AG385" i="7"/>
  <c r="AL479" i="7" l="1"/>
  <c r="R468" i="7"/>
  <c r="X468" i="7" s="1"/>
  <c r="AL30" i="7"/>
  <c r="R19" i="7"/>
  <c r="Z19" i="7" s="1"/>
  <c r="AL539" i="7"/>
  <c r="R522" i="7"/>
  <c r="X522" i="7" s="1"/>
  <c r="AF432" i="7"/>
  <c r="AJ432" i="7" s="1"/>
  <c r="R414" i="7"/>
  <c r="AL323" i="7"/>
  <c r="R306" i="7"/>
  <c r="X306" i="7" s="1"/>
  <c r="AN95" i="7"/>
  <c r="R78" i="7"/>
  <c r="X20" i="7"/>
  <c r="V20" i="7"/>
  <c r="Z20" i="7"/>
  <c r="X77" i="7"/>
  <c r="V77" i="7"/>
  <c r="AL371" i="7"/>
  <c r="R361" i="7"/>
  <c r="AL532" i="7"/>
  <c r="AF540" i="7"/>
  <c r="AL540" i="7" s="1"/>
  <c r="AF324" i="7"/>
  <c r="AL324" i="7" s="1"/>
  <c r="AL316" i="7"/>
  <c r="AM547" i="7"/>
  <c r="AK547" i="7"/>
  <c r="AF486" i="7"/>
  <c r="AL486" i="7" s="1"/>
  <c r="AL425" i="7"/>
  <c r="AN425" i="7"/>
  <c r="AJ425" i="7"/>
  <c r="AF378" i="7"/>
  <c r="AL378" i="7" s="1"/>
  <c r="AF268" i="7"/>
  <c r="AL268" i="7" s="1"/>
  <c r="AL260" i="7"/>
  <c r="AM219" i="7"/>
  <c r="AK219" i="7"/>
  <c r="AF211" i="7"/>
  <c r="AL211" i="7" s="1"/>
  <c r="AL203" i="7"/>
  <c r="AN30" i="7"/>
  <c r="AJ30" i="7"/>
  <c r="AL147" i="7"/>
  <c r="AF155" i="7"/>
  <c r="AL155" i="7" s="1"/>
  <c r="AF96" i="7"/>
  <c r="AN96" i="7" s="1"/>
  <c r="AN88" i="7"/>
  <c r="AL95" i="7"/>
  <c r="AJ95" i="7"/>
  <c r="AL88" i="7"/>
  <c r="AJ88" i="7"/>
  <c r="AL37" i="7"/>
  <c r="AJ37" i="7"/>
  <c r="AN37" i="7"/>
  <c r="AF38" i="7"/>
  <c r="AA335" i="7"/>
  <c r="AG316" i="7"/>
  <c r="S305" i="7" l="1"/>
  <c r="Y305" i="7" s="1"/>
  <c r="X78" i="7"/>
  <c r="Z78" i="7"/>
  <c r="V78" i="7"/>
  <c r="V414" i="7"/>
  <c r="X414" i="7"/>
  <c r="Z414" i="7"/>
  <c r="AN432" i="7"/>
  <c r="AL432" i="7"/>
  <c r="X361" i="7"/>
  <c r="AM316" i="7"/>
  <c r="AL96" i="7"/>
  <c r="AJ96" i="7"/>
  <c r="AL38" i="7"/>
  <c r="AJ38" i="7"/>
  <c r="AN38" i="7"/>
  <c r="AG267" i="7"/>
  <c r="AE377" i="7"/>
  <c r="Q362" i="7" s="1"/>
  <c r="K16" i="9" s="1"/>
  <c r="AE267" i="7"/>
  <c r="Q250" i="7" s="1"/>
  <c r="AE260" i="7"/>
  <c r="AD260" i="7"/>
  <c r="P249" i="7" s="1"/>
  <c r="AE539" i="7"/>
  <c r="Q522" i="7" s="1"/>
  <c r="AD539" i="7"/>
  <c r="AG377" i="7"/>
  <c r="S362" i="7" s="1"/>
  <c r="AG323" i="7"/>
  <c r="AG485" i="7"/>
  <c r="S469" i="7" s="1"/>
  <c r="P522" i="7" l="1"/>
  <c r="V522" i="7" s="1"/>
  <c r="AN539" i="7"/>
  <c r="Q249" i="7"/>
  <c r="AM267" i="7"/>
  <c r="S250" i="7"/>
  <c r="W250" i="7" s="1"/>
  <c r="I16" i="25" s="1"/>
  <c r="AM323" i="7"/>
  <c r="S306" i="7"/>
  <c r="M16" i="24"/>
  <c r="Y469" i="7"/>
  <c r="M16" i="27" s="1"/>
  <c r="W469" i="7"/>
  <c r="M16" i="25" s="1"/>
  <c r="AA469" i="7"/>
  <c r="M16" i="28" s="1"/>
  <c r="K16" i="24"/>
  <c r="AA362" i="7"/>
  <c r="K16" i="28" s="1"/>
  <c r="Y362" i="7"/>
  <c r="K16" i="27" s="1"/>
  <c r="W362" i="7"/>
  <c r="K16" i="25" s="1"/>
  <c r="Z522" i="7"/>
  <c r="N16" i="9"/>
  <c r="I15" i="9"/>
  <c r="V249" i="7"/>
  <c r="Z249" i="7"/>
  <c r="I16" i="9"/>
  <c r="AD371" i="7"/>
  <c r="P361" i="7" s="1"/>
  <c r="AJ539" i="7"/>
  <c r="AO485" i="7"/>
  <c r="AM485" i="7"/>
  <c r="AK485" i="7"/>
  <c r="AG371" i="7"/>
  <c r="AM377" i="7"/>
  <c r="AO377" i="7"/>
  <c r="AK377" i="7"/>
  <c r="AD377" i="7"/>
  <c r="P362" i="7" s="1"/>
  <c r="AN376" i="7"/>
  <c r="AE371" i="7"/>
  <c r="AG324" i="7"/>
  <c r="AD267" i="7"/>
  <c r="AN267" i="7" s="1"/>
  <c r="AG260" i="7"/>
  <c r="AO260" i="7" s="1"/>
  <c r="AK267" i="7"/>
  <c r="AO267" i="7"/>
  <c r="AE268" i="7"/>
  <c r="AN260" i="7"/>
  <c r="AJ260" i="7"/>
  <c r="AA250" i="7" l="1"/>
  <c r="I16" i="28" s="1"/>
  <c r="AO371" i="7"/>
  <c r="AM324" i="7"/>
  <c r="I17" i="9"/>
  <c r="AN371" i="7"/>
  <c r="AJ371" i="7"/>
  <c r="AM260" i="7"/>
  <c r="S249" i="7"/>
  <c r="J16" i="24"/>
  <c r="Y306" i="7"/>
  <c r="J16" i="27" s="1"/>
  <c r="AO95" i="7"/>
  <c r="S78" i="7"/>
  <c r="AE378" i="7"/>
  <c r="Q361" i="7"/>
  <c r="K15" i="9" s="1"/>
  <c r="K17" i="9" s="1"/>
  <c r="Z362" i="7"/>
  <c r="V362" i="7"/>
  <c r="V361" i="7"/>
  <c r="Z361" i="7"/>
  <c r="Y250" i="7"/>
  <c r="I16" i="27" s="1"/>
  <c r="I16" i="24"/>
  <c r="AG479" i="7"/>
  <c r="S468" i="7" s="1"/>
  <c r="Y468" i="7" s="1"/>
  <c r="M15" i="27" s="1"/>
  <c r="M17" i="27" s="1"/>
  <c r="AM371" i="7"/>
  <c r="S361" i="7"/>
  <c r="AJ267" i="7"/>
  <c r="P250" i="7"/>
  <c r="AK260" i="7"/>
  <c r="AG268" i="7"/>
  <c r="AM268" i="7" s="1"/>
  <c r="AD268" i="7"/>
  <c r="AJ268" i="7" s="1"/>
  <c r="AG378" i="7"/>
  <c r="AM378" i="7" s="1"/>
  <c r="AJ377" i="7"/>
  <c r="AD378" i="7"/>
  <c r="AN377" i="7"/>
  <c r="AK371" i="7"/>
  <c r="AM95" i="7"/>
  <c r="AK95" i="7"/>
  <c r="AO378" i="7" l="1"/>
  <c r="AO268" i="7"/>
  <c r="AG486" i="7"/>
  <c r="AM486" i="7" s="1"/>
  <c r="Y249" i="7"/>
  <c r="AA249" i="7"/>
  <c r="W249" i="7"/>
  <c r="I15" i="25" s="1"/>
  <c r="I17" i="25" s="1"/>
  <c r="Y78" i="7"/>
  <c r="F16" i="27" s="1"/>
  <c r="F16" i="24"/>
  <c r="AA78" i="7"/>
  <c r="F16" i="28" s="1"/>
  <c r="W78" i="7"/>
  <c r="F16" i="25" s="1"/>
  <c r="AM479" i="7"/>
  <c r="Y361" i="7"/>
  <c r="W361" i="7"/>
  <c r="K15" i="25" s="1"/>
  <c r="K17" i="25" s="1"/>
  <c r="AA361" i="7"/>
  <c r="Z250" i="7"/>
  <c r="V250" i="7"/>
  <c r="AK268" i="7"/>
  <c r="AN268" i="7"/>
  <c r="AK378" i="7"/>
  <c r="AN378" i="7"/>
  <c r="AJ378" i="7"/>
  <c r="N25" i="24" l="1"/>
  <c r="N33" i="24"/>
  <c r="N30" i="24"/>
  <c r="N13" i="24"/>
  <c r="N20" i="24"/>
  <c r="N24" i="24"/>
  <c r="N26" i="24"/>
  <c r="N28" i="24"/>
  <c r="N29" i="24"/>
  <c r="N34" i="24"/>
  <c r="N35" i="24"/>
  <c r="N36" i="24"/>
  <c r="N37" i="24"/>
  <c r="N38" i="24"/>
  <c r="N40" i="24"/>
  <c r="M11" i="24"/>
  <c r="M13" i="24"/>
  <c r="M20" i="24"/>
  <c r="M23" i="24"/>
  <c r="M24" i="24"/>
  <c r="M26" i="24"/>
  <c r="M27" i="24"/>
  <c r="M28" i="24"/>
  <c r="M34" i="24"/>
  <c r="M35" i="24"/>
  <c r="M36" i="24"/>
  <c r="M37" i="24"/>
  <c r="M38" i="24"/>
  <c r="M40" i="24"/>
  <c r="L13" i="24"/>
  <c r="L24" i="24"/>
  <c r="L26" i="24"/>
  <c r="L28" i="24"/>
  <c r="L29" i="24"/>
  <c r="L34" i="24"/>
  <c r="L35" i="24"/>
  <c r="L36" i="24"/>
  <c r="L37" i="24"/>
  <c r="L38" i="24"/>
  <c r="K13" i="24"/>
  <c r="K20" i="24"/>
  <c r="K23" i="24"/>
  <c r="K24" i="24"/>
  <c r="K26" i="24"/>
  <c r="K27" i="24"/>
  <c r="K28" i="24"/>
  <c r="K29" i="24"/>
  <c r="K34" i="24"/>
  <c r="K35" i="24"/>
  <c r="K36" i="24"/>
  <c r="K37" i="24"/>
  <c r="K38" i="24"/>
  <c r="K40" i="24"/>
  <c r="J13" i="24"/>
  <c r="J24" i="24"/>
  <c r="J26" i="24"/>
  <c r="J27" i="24"/>
  <c r="J28" i="24"/>
  <c r="J29" i="24"/>
  <c r="J32" i="24"/>
  <c r="J34" i="24"/>
  <c r="J35" i="24"/>
  <c r="J36" i="24"/>
  <c r="J37" i="24"/>
  <c r="J38" i="24"/>
  <c r="J40" i="24"/>
  <c r="I20" i="24"/>
  <c r="I24" i="24"/>
  <c r="I26" i="24"/>
  <c r="I34" i="24"/>
  <c r="I35" i="24"/>
  <c r="I37" i="24"/>
  <c r="I38" i="24"/>
  <c r="I40" i="24"/>
  <c r="H13" i="24"/>
  <c r="H23" i="24"/>
  <c r="H24" i="24"/>
  <c r="H26" i="24"/>
  <c r="H27" i="24"/>
  <c r="H28" i="24"/>
  <c r="H33" i="24"/>
  <c r="H34" i="24"/>
  <c r="H35" i="24"/>
  <c r="H36" i="24"/>
  <c r="H37" i="24"/>
  <c r="H38" i="24"/>
  <c r="H40" i="24"/>
  <c r="G13" i="24"/>
  <c r="G14" i="24"/>
  <c r="G20" i="24"/>
  <c r="G23" i="24"/>
  <c r="G24" i="24"/>
  <c r="G26" i="24"/>
  <c r="G27" i="24"/>
  <c r="G28" i="24"/>
  <c r="G29" i="24"/>
  <c r="G34" i="24"/>
  <c r="G35" i="24"/>
  <c r="G36" i="24"/>
  <c r="G38" i="24"/>
  <c r="G40" i="24"/>
  <c r="F13" i="24"/>
  <c r="F20" i="24"/>
  <c r="F23" i="24"/>
  <c r="F25" i="24"/>
  <c r="F26" i="24"/>
  <c r="F27" i="24"/>
  <c r="F28" i="24"/>
  <c r="F34" i="24"/>
  <c r="F35" i="24"/>
  <c r="F36" i="24"/>
  <c r="F37" i="24"/>
  <c r="F38" i="24"/>
  <c r="F40" i="24"/>
  <c r="E13" i="24"/>
  <c r="E24" i="24"/>
  <c r="E26" i="24"/>
  <c r="E27" i="24"/>
  <c r="E29" i="24"/>
  <c r="E33" i="24"/>
  <c r="E34" i="24"/>
  <c r="E35" i="24"/>
  <c r="E36" i="24"/>
  <c r="E37" i="24"/>
  <c r="E38" i="24"/>
  <c r="E40" i="24"/>
  <c r="J30" i="24"/>
  <c r="J31" i="24"/>
  <c r="M29" i="24"/>
  <c r="M39" i="24"/>
  <c r="M30" i="24"/>
  <c r="M31" i="24"/>
  <c r="M25" i="24"/>
  <c r="M32" i="24"/>
  <c r="M14" i="24"/>
  <c r="N39" i="24"/>
  <c r="N31" i="24"/>
  <c r="S522" i="7"/>
  <c r="N14" i="24"/>
  <c r="M33" i="24"/>
  <c r="N10" i="24"/>
  <c r="N9" i="24"/>
  <c r="K11" i="24"/>
  <c r="J11" i="24"/>
  <c r="I11" i="24"/>
  <c r="H11" i="24"/>
  <c r="G11" i="24"/>
  <c r="F11" i="24"/>
  <c r="E11" i="24"/>
  <c r="N11" i="24"/>
  <c r="N32" i="24"/>
  <c r="N27" i="24"/>
  <c r="N23" i="24"/>
  <c r="M10" i="24"/>
  <c r="M9" i="24"/>
  <c r="AG431" i="7"/>
  <c r="S415" i="7" s="1"/>
  <c r="L9" i="24"/>
  <c r="L39" i="24"/>
  <c r="L11" i="24"/>
  <c r="L30" i="24"/>
  <c r="L25" i="24"/>
  <c r="L33" i="24"/>
  <c r="L14" i="24"/>
  <c r="L31" i="24"/>
  <c r="L32" i="24"/>
  <c r="L10" i="24"/>
  <c r="L23" i="24"/>
  <c r="L27" i="24"/>
  <c r="L40" i="24"/>
  <c r="L20" i="24"/>
  <c r="K10" i="24"/>
  <c r="K9" i="24"/>
  <c r="K39" i="24"/>
  <c r="K31" i="24"/>
  <c r="K33" i="24"/>
  <c r="K32" i="24"/>
  <c r="K30" i="24"/>
  <c r="K25" i="24"/>
  <c r="J20" i="24"/>
  <c r="J10" i="24"/>
  <c r="J9" i="24"/>
  <c r="J39" i="24"/>
  <c r="J33" i="24"/>
  <c r="J23" i="24"/>
  <c r="J25" i="24"/>
  <c r="J14" i="24"/>
  <c r="I27" i="24"/>
  <c r="H32" i="24"/>
  <c r="G31" i="24"/>
  <c r="AD439" i="7"/>
  <c r="AE439" i="7"/>
  <c r="AO439" i="7" s="1"/>
  <c r="Q193" i="7"/>
  <c r="AE154" i="7"/>
  <c r="Q137" i="7" s="1"/>
  <c r="AA107" i="7"/>
  <c r="AG532" i="7" l="1"/>
  <c r="L16" i="24"/>
  <c r="AA415" i="7"/>
  <c r="L16" i="28" s="1"/>
  <c r="G16" i="9"/>
  <c r="Y522" i="7"/>
  <c r="N16" i="27" s="1"/>
  <c r="N16" i="24"/>
  <c r="AA522" i="7"/>
  <c r="N16" i="28" s="1"/>
  <c r="W522" i="7"/>
  <c r="N16" i="25" s="1"/>
  <c r="AA193" i="7"/>
  <c r="H16" i="28" s="1"/>
  <c r="H16" i="9"/>
  <c r="W193" i="7"/>
  <c r="H16" i="25" s="1"/>
  <c r="Y415" i="7"/>
  <c r="L16" i="27" s="1"/>
  <c r="W415" i="7"/>
  <c r="L16" i="25" s="1"/>
  <c r="AM539" i="7"/>
  <c r="AO539" i="7"/>
  <c r="AK539" i="7"/>
  <c r="AE479" i="7"/>
  <c r="AN468" i="7"/>
  <c r="AD479" i="7"/>
  <c r="P468" i="7" s="1"/>
  <c r="AM431" i="7"/>
  <c r="AK431" i="7"/>
  <c r="AO431" i="7"/>
  <c r="AG425" i="7"/>
  <c r="AO210" i="7"/>
  <c r="AK210" i="7"/>
  <c r="AD154" i="7"/>
  <c r="P137" i="7" s="1"/>
  <c r="AN153" i="7"/>
  <c r="S414" i="7" l="1"/>
  <c r="Y414" i="7" s="1"/>
  <c r="AO425" i="7"/>
  <c r="Q468" i="7"/>
  <c r="AA468" i="7" s="1"/>
  <c r="AO479" i="7"/>
  <c r="S521" i="7"/>
  <c r="Y521" i="7" s="1"/>
  <c r="N15" i="27" s="1"/>
  <c r="N17" i="27" s="1"/>
  <c r="AG540" i="7"/>
  <c r="AM540" i="7" s="1"/>
  <c r="AM532" i="7"/>
  <c r="W468" i="7"/>
  <c r="M15" i="25" s="1"/>
  <c r="M17" i="25" s="1"/>
  <c r="Z468" i="7"/>
  <c r="V468" i="7"/>
  <c r="AA414" i="7"/>
  <c r="W414" i="7"/>
  <c r="L15" i="25" s="1"/>
  <c r="L17" i="25" s="1"/>
  <c r="V137" i="7"/>
  <c r="Z137" i="7"/>
  <c r="AJ479" i="7"/>
  <c r="AN479" i="7"/>
  <c r="AD486" i="7"/>
  <c r="AN486" i="7" s="1"/>
  <c r="AE486" i="7"/>
  <c r="AO486" i="7" s="1"/>
  <c r="AK479" i="7"/>
  <c r="AM425" i="7"/>
  <c r="AK425" i="7"/>
  <c r="AG432" i="7"/>
  <c r="AO432" i="7" s="1"/>
  <c r="AJ154" i="7"/>
  <c r="AN154" i="7"/>
  <c r="M15" i="9" l="1"/>
  <c r="M17" i="9" s="1"/>
  <c r="AJ486" i="7"/>
  <c r="AK486" i="7"/>
  <c r="AK432" i="7"/>
  <c r="AM432" i="7"/>
  <c r="AE316" i="7"/>
  <c r="Q305" i="7" l="1"/>
  <c r="AA305" i="7" s="1"/>
  <c r="AO316" i="7"/>
  <c r="W305" i="7"/>
  <c r="J15" i="25" s="1"/>
  <c r="AK316" i="7"/>
  <c r="I10" i="24"/>
  <c r="I9" i="24"/>
  <c r="I33" i="24"/>
  <c r="I25" i="24"/>
  <c r="I36" i="24"/>
  <c r="I39" i="24"/>
  <c r="I30" i="24"/>
  <c r="I31" i="24"/>
  <c r="I32" i="24"/>
  <c r="I29" i="24"/>
  <c r="I28" i="24"/>
  <c r="I13" i="24"/>
  <c r="I23" i="24"/>
  <c r="S274" i="7"/>
  <c r="I14" i="24"/>
  <c r="H14" i="24"/>
  <c r="E14" i="24"/>
  <c r="H20" i="24"/>
  <c r="H10" i="24"/>
  <c r="H9" i="24"/>
  <c r="H30" i="24"/>
  <c r="H39" i="24"/>
  <c r="AG203" i="7"/>
  <c r="S192" i="7" s="1"/>
  <c r="Y192" i="7" s="1"/>
  <c r="H31" i="24"/>
  <c r="H25" i="24"/>
  <c r="H29" i="24"/>
  <c r="G39" i="24"/>
  <c r="G30" i="24"/>
  <c r="G33" i="24"/>
  <c r="AG154" i="7"/>
  <c r="G25" i="24"/>
  <c r="G37" i="24"/>
  <c r="F10" i="24"/>
  <c r="F9" i="24"/>
  <c r="F39" i="24"/>
  <c r="F30" i="24"/>
  <c r="F14" i="24"/>
  <c r="F33" i="24"/>
  <c r="F31" i="24"/>
  <c r="F32" i="24"/>
  <c r="F29" i="24"/>
  <c r="F24" i="24"/>
  <c r="E31" i="24"/>
  <c r="E30" i="24"/>
  <c r="E32" i="24"/>
  <c r="E39" i="24"/>
  <c r="E25" i="24"/>
  <c r="AE532" i="7"/>
  <c r="AE323" i="7"/>
  <c r="Q306" i="7" s="1"/>
  <c r="AE275" i="7"/>
  <c r="AO275" i="7" s="1"/>
  <c r="AE147" i="7"/>
  <c r="J15" i="9" l="1"/>
  <c r="E126" i="14"/>
  <c r="E131" i="29" s="1"/>
  <c r="E129" i="29"/>
  <c r="F126" i="14"/>
  <c r="F131" i="29" s="1"/>
  <c r="F129" i="29"/>
  <c r="Q521" i="7"/>
  <c r="W521" i="7" s="1"/>
  <c r="N15" i="25" s="1"/>
  <c r="N17" i="25" s="1"/>
  <c r="AO532" i="7"/>
  <c r="AO154" i="7"/>
  <c r="S137" i="7"/>
  <c r="J16" i="9"/>
  <c r="O16" i="9" s="1"/>
  <c r="AA306" i="7"/>
  <c r="J16" i="28" s="1"/>
  <c r="W306" i="7"/>
  <c r="J16" i="25" s="1"/>
  <c r="J17" i="25" s="1"/>
  <c r="AE155" i="7"/>
  <c r="Q136" i="7"/>
  <c r="AK532" i="7"/>
  <c r="AE540" i="7"/>
  <c r="AO323" i="7"/>
  <c r="AK323" i="7"/>
  <c r="AE324" i="7"/>
  <c r="AO324" i="7" s="1"/>
  <c r="AM203" i="7"/>
  <c r="AG211" i="7"/>
  <c r="AM211" i="7" s="1"/>
  <c r="AM154" i="7"/>
  <c r="AK154" i="7"/>
  <c r="AG147" i="7"/>
  <c r="AO147" i="7" s="1"/>
  <c r="AG88" i="7"/>
  <c r="AO88" i="7" s="1"/>
  <c r="AM34" i="7"/>
  <c r="S20" i="7"/>
  <c r="AK34" i="7"/>
  <c r="H126" i="14"/>
  <c r="H131" i="29" s="1"/>
  <c r="AA521" i="7" l="1"/>
  <c r="N15" i="9"/>
  <c r="N17" i="9" s="1"/>
  <c r="H236" i="14"/>
  <c r="H241" i="29" s="1"/>
  <c r="H239" i="29"/>
  <c r="S19" i="7"/>
  <c r="AA19" i="7" s="1"/>
  <c r="AO30" i="7"/>
  <c r="J17" i="9"/>
  <c r="AK147" i="7"/>
  <c r="S136" i="7"/>
  <c r="Y136" i="7" s="1"/>
  <c r="E16" i="24"/>
  <c r="Y20" i="7"/>
  <c r="E16" i="27" s="1"/>
  <c r="W20" i="7"/>
  <c r="E16" i="25" s="1"/>
  <c r="AA20" i="7"/>
  <c r="E16" i="28" s="1"/>
  <c r="G16" i="24"/>
  <c r="Y137" i="7"/>
  <c r="G16" i="27" s="1"/>
  <c r="AA137" i="7"/>
  <c r="G16" i="28" s="1"/>
  <c r="W137" i="7"/>
  <c r="G16" i="25" s="1"/>
  <c r="G15" i="9"/>
  <c r="G17" i="9" s="1"/>
  <c r="S77" i="7"/>
  <c r="AO540" i="7"/>
  <c r="AK540" i="7"/>
  <c r="AK324" i="7"/>
  <c r="AM147" i="7"/>
  <c r="AG155" i="7"/>
  <c r="AO155" i="7" s="1"/>
  <c r="AK88" i="7"/>
  <c r="AM88" i="7"/>
  <c r="AG96" i="7"/>
  <c r="AO96" i="7" s="1"/>
  <c r="AM37" i="7"/>
  <c r="AK37" i="7"/>
  <c r="AO37" i="7"/>
  <c r="AM30" i="7"/>
  <c r="AK30" i="7"/>
  <c r="AK45" i="7"/>
  <c r="AO99" i="7" l="1"/>
  <c r="O16" i="25"/>
  <c r="O16" i="24"/>
  <c r="O16" i="28"/>
  <c r="AA136" i="7"/>
  <c r="O16" i="27"/>
  <c r="W136" i="7"/>
  <c r="G15" i="25" s="1"/>
  <c r="G17" i="25" s="1"/>
  <c r="AA77" i="7"/>
  <c r="Y77" i="7"/>
  <c r="W77" i="7"/>
  <c r="F15" i="25" s="1"/>
  <c r="F17" i="25" s="1"/>
  <c r="F15" i="24"/>
  <c r="F17" i="24" s="1"/>
  <c r="AM155" i="7"/>
  <c r="AK155" i="7"/>
  <c r="AM96" i="7"/>
  <c r="AK96" i="7"/>
  <c r="AM38" i="7"/>
  <c r="AO38" i="7"/>
  <c r="AK38" i="7"/>
  <c r="AD210" i="7"/>
  <c r="P193" i="7" s="1"/>
  <c r="AE203" i="7"/>
  <c r="Q102" i="7"/>
  <c r="Q192" i="7" l="1"/>
  <c r="W192" i="7" s="1"/>
  <c r="H15" i="25" s="1"/>
  <c r="H17" i="25" s="1"/>
  <c r="AO203" i="7"/>
  <c r="AA192" i="7"/>
  <c r="V193" i="7"/>
  <c r="Z193" i="7"/>
  <c r="AN210" i="7"/>
  <c r="AJ210" i="7"/>
  <c r="AN197" i="7"/>
  <c r="AD203" i="7"/>
  <c r="P192" i="7" s="1"/>
  <c r="AE211" i="7"/>
  <c r="AO211" i="7" s="1"/>
  <c r="AK203" i="7"/>
  <c r="H15" i="9" l="1"/>
  <c r="H17" i="9" s="1"/>
  <c r="Z192" i="7"/>
  <c r="V192" i="7"/>
  <c r="AK211" i="7"/>
  <c r="AD211" i="7"/>
  <c r="AJ203" i="7"/>
  <c r="AN203" i="7"/>
  <c r="G9" i="24"/>
  <c r="G10" i="24"/>
  <c r="AN211" i="7" l="1"/>
  <c r="AJ211" i="7"/>
  <c r="E20" i="24"/>
  <c r="E10" i="24"/>
  <c r="E9" i="24"/>
  <c r="AA49" i="7"/>
  <c r="E28" i="24"/>
  <c r="E23" i="24"/>
  <c r="AD532" i="7" l="1"/>
  <c r="P521" i="7" s="1"/>
  <c r="AD323" i="7"/>
  <c r="P306" i="7" s="1"/>
  <c r="AD275" i="7"/>
  <c r="Z13" i="7"/>
  <c r="E566" i="14"/>
  <c r="E572" i="29" s="1"/>
  <c r="V306" i="7" l="1"/>
  <c r="Z306" i="7"/>
  <c r="Z521" i="7"/>
  <c r="V521" i="7"/>
  <c r="AJ532" i="7"/>
  <c r="AD540" i="7"/>
  <c r="AN532" i="7"/>
  <c r="AD316" i="7"/>
  <c r="P305" i="7" s="1"/>
  <c r="AN303" i="7"/>
  <c r="AN323" i="7"/>
  <c r="AJ323" i="7"/>
  <c r="AD147" i="7"/>
  <c r="AN134" i="7"/>
  <c r="H346" i="29"/>
  <c r="Z305" i="7" l="1"/>
  <c r="V305" i="7"/>
  <c r="AD155" i="7"/>
  <c r="AJ155" i="7" s="1"/>
  <c r="P136" i="7"/>
  <c r="AJ540" i="7"/>
  <c r="AN540" i="7"/>
  <c r="AD324" i="7"/>
  <c r="AJ316" i="7"/>
  <c r="AN316" i="7"/>
  <c r="AJ147" i="7"/>
  <c r="AN147" i="7"/>
  <c r="AN155" i="7" l="1"/>
  <c r="V136" i="7"/>
  <c r="Z136" i="7"/>
  <c r="AN324" i="7"/>
  <c r="AJ324" i="7"/>
  <c r="F566" i="14"/>
  <c r="F572" i="29" s="1"/>
  <c r="G566" i="14"/>
  <c r="G572" i="29" s="1"/>
  <c r="E341" i="14"/>
  <c r="H341" i="14"/>
  <c r="AL218" i="7"/>
  <c r="AJ218" i="7"/>
  <c r="E343" i="14" l="1"/>
  <c r="E351" i="29" s="1"/>
  <c r="E349" i="29"/>
  <c r="H343" i="14"/>
  <c r="H351" i="29" s="1"/>
  <c r="H349" i="29"/>
  <c r="F343" i="14"/>
  <c r="F351" i="29" s="1"/>
  <c r="F349" i="29"/>
  <c r="E641" i="14"/>
  <c r="E642" i="14" s="1"/>
  <c r="H180" i="14"/>
  <c r="H185" i="29" s="1"/>
  <c r="H566" i="14"/>
  <c r="H572" i="29" s="1"/>
  <c r="H382" i="29" l="1"/>
  <c r="H384" i="29" s="1"/>
  <c r="H647" i="29"/>
  <c r="H648" i="29" s="1"/>
  <c r="E382" i="29"/>
  <c r="E384" i="29" s="1"/>
  <c r="E374" i="29"/>
  <c r="E376" i="29" s="1"/>
  <c r="E647" i="29"/>
  <c r="E648" i="29" s="1"/>
  <c r="F382" i="29"/>
  <c r="F384" i="29" s="1"/>
  <c r="F647" i="29"/>
  <c r="F648" i="29" s="1"/>
  <c r="H73" i="29" l="1"/>
  <c r="H622" i="29" l="1"/>
  <c r="H623" i="29" s="1"/>
  <c r="H682" i="29"/>
  <c r="H683" i="29" s="1"/>
  <c r="H72" i="14"/>
  <c r="H75" i="29" s="1"/>
  <c r="AA13" i="7"/>
  <c r="Q330" i="7" l="1"/>
  <c r="G180" i="14"/>
  <c r="G185" i="29" s="1"/>
  <c r="H143" i="14" l="1"/>
  <c r="H148" i="29" s="1"/>
  <c r="E89" i="14"/>
  <c r="G89" i="14"/>
  <c r="E91" i="14" l="1"/>
  <c r="E94" i="29" s="1"/>
  <c r="E92" i="29"/>
  <c r="G91" i="14"/>
  <c r="G94" i="29" s="1"/>
  <c r="G92" i="29"/>
  <c r="F91" i="14"/>
  <c r="F94" i="29" s="1"/>
  <c r="F92" i="29"/>
  <c r="H145" i="14"/>
  <c r="H150" i="29" s="1"/>
  <c r="U546" i="7" l="1"/>
  <c r="N41" i="26" s="1"/>
  <c r="T546" i="7"/>
  <c r="S546" i="7"/>
  <c r="N41" i="24" s="1"/>
  <c r="R546" i="7"/>
  <c r="P546" i="7"/>
  <c r="Y550" i="7"/>
  <c r="X550" i="7"/>
  <c r="W550" i="7"/>
  <c r="V550" i="7"/>
  <c r="P493" i="7"/>
  <c r="Y498" i="7"/>
  <c r="X498" i="7"/>
  <c r="W498" i="7"/>
  <c r="V498" i="7"/>
  <c r="Y497" i="7"/>
  <c r="X497" i="7"/>
  <c r="W497" i="7"/>
  <c r="V497" i="7"/>
  <c r="Y496" i="7"/>
  <c r="X496" i="7"/>
  <c r="W496" i="7"/>
  <c r="V496" i="7"/>
  <c r="Y495" i="7"/>
  <c r="X495" i="7"/>
  <c r="W495" i="7"/>
  <c r="V495" i="7"/>
  <c r="Y494" i="7"/>
  <c r="X494" i="7"/>
  <c r="V494" i="7"/>
  <c r="Q493" i="7"/>
  <c r="U493" i="7"/>
  <c r="M41" i="26" s="1"/>
  <c r="T493" i="7"/>
  <c r="S493" i="7"/>
  <c r="M41" i="24" s="1"/>
  <c r="R493" i="7"/>
  <c r="U439" i="7"/>
  <c r="L41" i="26" s="1"/>
  <c r="T439" i="7"/>
  <c r="S439" i="7"/>
  <c r="L41" i="24" s="1"/>
  <c r="R439" i="7"/>
  <c r="P439" i="7"/>
  <c r="Y443" i="7"/>
  <c r="X443" i="7"/>
  <c r="W443" i="7"/>
  <c r="V443" i="7"/>
  <c r="U386" i="7"/>
  <c r="K41" i="26" s="1"/>
  <c r="T386" i="7"/>
  <c r="S386" i="7"/>
  <c r="K41" i="24" s="1"/>
  <c r="R386" i="7"/>
  <c r="P386" i="7"/>
  <c r="Y390" i="7"/>
  <c r="X390" i="7"/>
  <c r="W390" i="7"/>
  <c r="V390" i="7"/>
  <c r="P217" i="7"/>
  <c r="P330" i="7"/>
  <c r="Y335" i="7"/>
  <c r="X335" i="7"/>
  <c r="V335" i="7"/>
  <c r="W335" i="7"/>
  <c r="Y334" i="7"/>
  <c r="X334" i="7"/>
  <c r="V334" i="7"/>
  <c r="Y333" i="7"/>
  <c r="X333" i="7"/>
  <c r="W333" i="7"/>
  <c r="V333" i="7"/>
  <c r="Y332" i="7"/>
  <c r="X332" i="7"/>
  <c r="W332" i="7"/>
  <c r="V332" i="7"/>
  <c r="Y331" i="7"/>
  <c r="X331" i="7"/>
  <c r="W331" i="7"/>
  <c r="V331" i="7"/>
  <c r="U330" i="7"/>
  <c r="J41" i="26" s="1"/>
  <c r="T330" i="7"/>
  <c r="S330" i="7"/>
  <c r="J41" i="24" s="1"/>
  <c r="R330" i="7"/>
  <c r="U274" i="7"/>
  <c r="I41" i="26" s="1"/>
  <c r="T274" i="7"/>
  <c r="I41" i="24"/>
  <c r="P274" i="7"/>
  <c r="Y278" i="7"/>
  <c r="X278" i="7"/>
  <c r="V278" i="7"/>
  <c r="W278" i="7"/>
  <c r="W275" i="7"/>
  <c r="V275" i="7"/>
  <c r="X275" i="7"/>
  <c r="Y275" i="7"/>
  <c r="W276" i="7"/>
  <c r="V276" i="7"/>
  <c r="X276" i="7"/>
  <c r="Y276" i="7"/>
  <c r="V277" i="7"/>
  <c r="W277" i="7"/>
  <c r="X277" i="7"/>
  <c r="Y277" i="7"/>
  <c r="W279" i="7"/>
  <c r="V279" i="7"/>
  <c r="X279" i="7"/>
  <c r="Y279" i="7"/>
  <c r="W387" i="7"/>
  <c r="V387" i="7"/>
  <c r="X387" i="7"/>
  <c r="Y387" i="7"/>
  <c r="V388" i="7"/>
  <c r="W388" i="7"/>
  <c r="X388" i="7"/>
  <c r="Y388" i="7"/>
  <c r="V389" i="7"/>
  <c r="W389" i="7"/>
  <c r="X389" i="7"/>
  <c r="Y389" i="7"/>
  <c r="W391" i="7"/>
  <c r="V391" i="7"/>
  <c r="X391" i="7"/>
  <c r="Y391" i="7"/>
  <c r="W440" i="7"/>
  <c r="V440" i="7"/>
  <c r="X440" i="7"/>
  <c r="Y440" i="7"/>
  <c r="V441" i="7"/>
  <c r="W441" i="7"/>
  <c r="X441" i="7"/>
  <c r="Y441" i="7"/>
  <c r="W442" i="7"/>
  <c r="V442" i="7"/>
  <c r="X442" i="7"/>
  <c r="Y442" i="7"/>
  <c r="W444" i="7"/>
  <c r="V444" i="7"/>
  <c r="X444" i="7"/>
  <c r="Y444" i="7"/>
  <c r="W547" i="7"/>
  <c r="V547" i="7"/>
  <c r="X547" i="7"/>
  <c r="Y547" i="7"/>
  <c r="W548" i="7"/>
  <c r="V548" i="7"/>
  <c r="X548" i="7"/>
  <c r="Y548" i="7"/>
  <c r="V549" i="7"/>
  <c r="W549" i="7"/>
  <c r="X549" i="7"/>
  <c r="Y549" i="7"/>
  <c r="V551" i="7"/>
  <c r="W551" i="7"/>
  <c r="X551" i="7"/>
  <c r="Y551" i="7"/>
  <c r="U161" i="7"/>
  <c r="G41" i="26" s="1"/>
  <c r="T161" i="7"/>
  <c r="G41" i="24"/>
  <c r="R161" i="7"/>
  <c r="U102" i="7"/>
  <c r="F41" i="26" s="1"/>
  <c r="T102" i="7"/>
  <c r="S102" i="7"/>
  <c r="F41" i="24" s="1"/>
  <c r="R102" i="7"/>
  <c r="U44" i="7"/>
  <c r="E41" i="26" s="1"/>
  <c r="T44" i="7"/>
  <c r="S44" i="7"/>
  <c r="E41" i="24" s="1"/>
  <c r="R44" i="7"/>
  <c r="P44" i="7"/>
  <c r="Y48" i="7"/>
  <c r="X48" i="7"/>
  <c r="V48" i="7"/>
  <c r="W48" i="7"/>
  <c r="Y106" i="7"/>
  <c r="X106" i="7"/>
  <c r="V106" i="7"/>
  <c r="W106" i="7"/>
  <c r="Y165" i="7"/>
  <c r="X165" i="7"/>
  <c r="V165" i="7"/>
  <c r="W165" i="7"/>
  <c r="Y221" i="7"/>
  <c r="X221" i="7"/>
  <c r="V221" i="7"/>
  <c r="U217" i="7"/>
  <c r="H41" i="26" s="1"/>
  <c r="T217" i="7"/>
  <c r="S217" i="7"/>
  <c r="H41" i="24" s="1"/>
  <c r="R217" i="7"/>
  <c r="W221" i="7"/>
  <c r="Y546" i="7" l="1"/>
  <c r="N41" i="27" s="1"/>
  <c r="V274" i="7"/>
  <c r="Y439" i="7"/>
  <c r="L41" i="27" s="1"/>
  <c r="W493" i="7"/>
  <c r="M41" i="25" s="1"/>
  <c r="X493" i="7"/>
  <c r="W330" i="7"/>
  <c r="J41" i="25" s="1"/>
  <c r="Q217" i="7"/>
  <c r="V217" i="7"/>
  <c r="Y493" i="7"/>
  <c r="M41" i="27" s="1"/>
  <c r="Q546" i="7"/>
  <c r="W546" i="7" s="1"/>
  <c r="N41" i="25" s="1"/>
  <c r="Q439" i="7"/>
  <c r="W439" i="7" s="1"/>
  <c r="L41" i="25" s="1"/>
  <c r="V439" i="7"/>
  <c r="X330" i="7"/>
  <c r="Q274" i="7"/>
  <c r="Q386" i="7"/>
  <c r="W386" i="7" s="1"/>
  <c r="K41" i="25" s="1"/>
  <c r="V546" i="7"/>
  <c r="V386" i="7"/>
  <c r="Q44" i="7"/>
  <c r="X546" i="7"/>
  <c r="V330" i="7"/>
  <c r="Y330" i="7"/>
  <c r="J41" i="27" s="1"/>
  <c r="V493" i="7"/>
  <c r="W494" i="7"/>
  <c r="X439" i="7"/>
  <c r="Y386" i="7"/>
  <c r="K41" i="27" s="1"/>
  <c r="X386" i="7"/>
  <c r="W334" i="7"/>
  <c r="Y274" i="7"/>
  <c r="I41" i="27" s="1"/>
  <c r="X274" i="7"/>
  <c r="W274" i="7" l="1"/>
  <c r="I41" i="25" s="1"/>
  <c r="AA274" i="7"/>
  <c r="N11" i="9"/>
  <c r="N13" i="9"/>
  <c r="N20" i="9"/>
  <c r="N23" i="9"/>
  <c r="N24" i="9"/>
  <c r="N25" i="9"/>
  <c r="N26" i="9"/>
  <c r="N27" i="9"/>
  <c r="N28" i="9"/>
  <c r="N29" i="9"/>
  <c r="N32" i="9"/>
  <c r="N34" i="9"/>
  <c r="N36" i="9"/>
  <c r="N37" i="9"/>
  <c r="N38" i="9"/>
  <c r="N40" i="9"/>
  <c r="N10" i="9"/>
  <c r="N9" i="9"/>
  <c r="N33" i="9"/>
  <c r="N35" i="9"/>
  <c r="N39" i="9"/>
  <c r="N31" i="9"/>
  <c r="N30" i="9"/>
  <c r="N14" i="9"/>
  <c r="M11" i="9"/>
  <c r="M13" i="9"/>
  <c r="M14" i="9"/>
  <c r="M20" i="9"/>
  <c r="M23" i="9"/>
  <c r="M24" i="9"/>
  <c r="M26" i="9"/>
  <c r="M27" i="9"/>
  <c r="M29" i="9"/>
  <c r="M31" i="9"/>
  <c r="M32" i="9"/>
  <c r="M34" i="9"/>
  <c r="M35" i="9"/>
  <c r="M37" i="9"/>
  <c r="M38" i="9"/>
  <c r="M40" i="9"/>
  <c r="M10" i="9"/>
  <c r="M9" i="9"/>
  <c r="M33" i="9"/>
  <c r="M25" i="9"/>
  <c r="M36" i="9"/>
  <c r="M30" i="9"/>
  <c r="M28" i="9"/>
  <c r="M39" i="9"/>
  <c r="L13" i="9"/>
  <c r="L24" i="9"/>
  <c r="L26" i="9"/>
  <c r="L27" i="9"/>
  <c r="L28" i="9"/>
  <c r="L34" i="9"/>
  <c r="L35" i="9"/>
  <c r="L36" i="9"/>
  <c r="L37" i="9"/>
  <c r="L38" i="9"/>
  <c r="L40" i="9"/>
  <c r="L20" i="9"/>
  <c r="L10" i="9"/>
  <c r="L9" i="9"/>
  <c r="L33" i="9"/>
  <c r="L11" i="9"/>
  <c r="L31" i="9"/>
  <c r="L39" i="9"/>
  <c r="L30" i="9"/>
  <c r="L25" i="9"/>
  <c r="L14" i="9"/>
  <c r="L29" i="9"/>
  <c r="L32" i="9"/>
  <c r="L23" i="9"/>
  <c r="K14" i="9"/>
  <c r="K20" i="9"/>
  <c r="K23" i="9"/>
  <c r="K26" i="9"/>
  <c r="K27" i="9"/>
  <c r="K28" i="9"/>
  <c r="K34" i="9"/>
  <c r="K35" i="9"/>
  <c r="K36" i="9"/>
  <c r="K37" i="9"/>
  <c r="K38" i="9"/>
  <c r="K40" i="9"/>
  <c r="K10" i="9"/>
  <c r="K9" i="9"/>
  <c r="K33" i="9"/>
  <c r="K30" i="9"/>
  <c r="K13" i="9"/>
  <c r="K39" i="9"/>
  <c r="K11" i="9"/>
  <c r="K29" i="9"/>
  <c r="K32" i="9"/>
  <c r="K25" i="9"/>
  <c r="K31" i="9"/>
  <c r="K24" i="9"/>
  <c r="AI399" i="7"/>
  <c r="U400" i="7"/>
  <c r="U454" i="7"/>
  <c r="AI345" i="7"/>
  <c r="U347" i="7"/>
  <c r="J11" i="9"/>
  <c r="J13" i="9"/>
  <c r="J14" i="9"/>
  <c r="J20" i="9"/>
  <c r="J23" i="9"/>
  <c r="J24" i="9"/>
  <c r="J26" i="9"/>
  <c r="J27" i="9"/>
  <c r="J29" i="9"/>
  <c r="J31" i="9"/>
  <c r="J34" i="9"/>
  <c r="J35" i="9"/>
  <c r="J36" i="9"/>
  <c r="J38" i="9"/>
  <c r="J40" i="9"/>
  <c r="J10" i="9"/>
  <c r="J9" i="9"/>
  <c r="J33" i="9"/>
  <c r="J37" i="9"/>
  <c r="J25" i="9"/>
  <c r="J30" i="9"/>
  <c r="J39" i="9"/>
  <c r="J32" i="9"/>
  <c r="J28" i="9"/>
  <c r="AI289" i="7"/>
  <c r="AC289" i="7"/>
  <c r="O291" i="7"/>
  <c r="I13" i="9"/>
  <c r="I23" i="9"/>
  <c r="I24" i="9"/>
  <c r="I26" i="9"/>
  <c r="I27" i="9"/>
  <c r="I28" i="9"/>
  <c r="I34" i="9"/>
  <c r="I35" i="9"/>
  <c r="I36" i="9"/>
  <c r="I37" i="9"/>
  <c r="I38" i="9"/>
  <c r="I10" i="9"/>
  <c r="I9" i="9"/>
  <c r="I31" i="9"/>
  <c r="I33" i="9"/>
  <c r="I40" i="9"/>
  <c r="I20" i="9"/>
  <c r="I11" i="9"/>
  <c r="I39" i="9"/>
  <c r="I32" i="9"/>
  <c r="I25" i="9"/>
  <c r="I29" i="9"/>
  <c r="I30" i="9"/>
  <c r="I14" i="9"/>
  <c r="AC233" i="7"/>
  <c r="O235" i="7"/>
  <c r="H13" i="9"/>
  <c r="H14" i="9"/>
  <c r="H20" i="9"/>
  <c r="H23" i="9"/>
  <c r="H24" i="9"/>
  <c r="H26" i="9"/>
  <c r="H28" i="9"/>
  <c r="H31" i="9"/>
  <c r="H34" i="9"/>
  <c r="H36" i="9"/>
  <c r="H37" i="9"/>
  <c r="H38" i="9"/>
  <c r="H39" i="9"/>
  <c r="H40" i="9"/>
  <c r="H9" i="9"/>
  <c r="H10" i="9"/>
  <c r="H30" i="9"/>
  <c r="H33" i="9"/>
  <c r="H35" i="9"/>
  <c r="H25" i="9"/>
  <c r="H29" i="9"/>
  <c r="H32" i="9"/>
  <c r="H11" i="9"/>
  <c r="H27" i="9"/>
  <c r="P161" i="7"/>
  <c r="P102" i="7" l="1"/>
  <c r="G13" i="9"/>
  <c r="G24" i="9"/>
  <c r="G26" i="9"/>
  <c r="G27" i="9"/>
  <c r="G28" i="9"/>
  <c r="G33" i="9"/>
  <c r="G34" i="9"/>
  <c r="G35" i="9"/>
  <c r="G36" i="9"/>
  <c r="G37" i="9"/>
  <c r="G38" i="9"/>
  <c r="G40" i="9"/>
  <c r="G30" i="9"/>
  <c r="G20" i="9"/>
  <c r="G9" i="9"/>
  <c r="G39" i="9"/>
  <c r="G25" i="9"/>
  <c r="G14" i="9"/>
  <c r="Q161" i="7"/>
  <c r="G29" i="9"/>
  <c r="G31" i="9"/>
  <c r="G32" i="9"/>
  <c r="G10" i="9"/>
  <c r="G23" i="9"/>
  <c r="AC120" i="7"/>
  <c r="F11" i="9"/>
  <c r="F13" i="9"/>
  <c r="F14" i="9"/>
  <c r="F20" i="9"/>
  <c r="F23" i="9"/>
  <c r="F24" i="9"/>
  <c r="F25" i="9"/>
  <c r="F26" i="9"/>
  <c r="F27" i="9"/>
  <c r="F28" i="9"/>
  <c r="F29" i="9"/>
  <c r="F30" i="9"/>
  <c r="F32" i="9"/>
  <c r="F34" i="9"/>
  <c r="F35" i="9"/>
  <c r="F36" i="9"/>
  <c r="F37" i="9"/>
  <c r="F38" i="9"/>
  <c r="F40" i="9"/>
  <c r="F9" i="9"/>
  <c r="F10" i="9"/>
  <c r="F33" i="9"/>
  <c r="AC61" i="7"/>
  <c r="F39" i="9" l="1"/>
  <c r="F31" i="9"/>
  <c r="E34" i="9"/>
  <c r="E10" i="9"/>
  <c r="E11" i="9"/>
  <c r="E13" i="9"/>
  <c r="E14" i="9"/>
  <c r="E20" i="9"/>
  <c r="E23" i="9"/>
  <c r="E24" i="9"/>
  <c r="E26" i="9"/>
  <c r="E27" i="9"/>
  <c r="E28" i="9"/>
  <c r="E29" i="9"/>
  <c r="E31" i="9"/>
  <c r="E32" i="9"/>
  <c r="E36" i="9"/>
  <c r="E37" i="9"/>
  <c r="E38" i="9"/>
  <c r="E39" i="9"/>
  <c r="E40" i="9"/>
  <c r="E33" i="9"/>
  <c r="E35" i="9"/>
  <c r="E30" i="9"/>
  <c r="E25" i="9"/>
  <c r="AO557" i="7"/>
  <c r="AN557" i="7"/>
  <c r="AO556" i="7"/>
  <c r="AN556" i="7"/>
  <c r="U527" i="7"/>
  <c r="N22" i="26" s="1"/>
  <c r="T527" i="7"/>
  <c r="S527" i="7"/>
  <c r="N22" i="24" s="1"/>
  <c r="R527" i="7"/>
  <c r="Q527" i="7"/>
  <c r="N22" i="9" s="1"/>
  <c r="P527" i="7"/>
  <c r="AO555" i="7"/>
  <c r="AN555" i="7"/>
  <c r="AM557" i="7"/>
  <c r="AL557" i="7"/>
  <c r="AK557" i="7"/>
  <c r="AJ557" i="7"/>
  <c r="AM556" i="7"/>
  <c r="AL556" i="7"/>
  <c r="AK556" i="7"/>
  <c r="AJ556" i="7"/>
  <c r="AO553" i="7"/>
  <c r="AN553" i="7"/>
  <c r="AO552" i="7"/>
  <c r="AN552" i="7"/>
  <c r="AI554" i="7"/>
  <c r="U526" i="7" s="1"/>
  <c r="N21" i="26" s="1"/>
  <c r="T526" i="7"/>
  <c r="AG554" i="7"/>
  <c r="S526" i="7" s="1"/>
  <c r="N21" i="24" s="1"/>
  <c r="AF554" i="7"/>
  <c r="R526" i="7" s="1"/>
  <c r="AE554" i="7"/>
  <c r="Q526" i="7" s="1"/>
  <c r="N21" i="9" s="1"/>
  <c r="AD554" i="7"/>
  <c r="P526" i="7" s="1"/>
  <c r="AM553" i="7"/>
  <c r="AL553" i="7"/>
  <c r="AK553" i="7"/>
  <c r="AJ553" i="7"/>
  <c r="AO550" i="7"/>
  <c r="AN550" i="7"/>
  <c r="AM552" i="7"/>
  <c r="AO549" i="7"/>
  <c r="AN549" i="7"/>
  <c r="U524" i="7"/>
  <c r="N19" i="26" s="1"/>
  <c r="T524" i="7"/>
  <c r="S524" i="7"/>
  <c r="AO548" i="7"/>
  <c r="AN548" i="7"/>
  <c r="AM550" i="7"/>
  <c r="AL550" i="7"/>
  <c r="AK550" i="7"/>
  <c r="AJ550" i="7"/>
  <c r="AM549" i="7"/>
  <c r="AL549" i="7"/>
  <c r="AK549" i="7"/>
  <c r="AJ549" i="7"/>
  <c r="AO546" i="7"/>
  <c r="AN546" i="7"/>
  <c r="AA551" i="7"/>
  <c r="Z551" i="7"/>
  <c r="N41" i="9"/>
  <c r="AO545" i="7"/>
  <c r="AN545" i="7"/>
  <c r="AA549" i="7"/>
  <c r="Z549" i="7"/>
  <c r="U523" i="7"/>
  <c r="N18" i="26" s="1"/>
  <c r="T523" i="7"/>
  <c r="S523" i="7"/>
  <c r="N18" i="24" s="1"/>
  <c r="P523" i="7"/>
  <c r="Y545" i="7"/>
  <c r="N40" i="27" s="1"/>
  <c r="X545" i="7"/>
  <c r="W545" i="7"/>
  <c r="N40" i="25" s="1"/>
  <c r="V545" i="7"/>
  <c r="AO544" i="7"/>
  <c r="AN544" i="7"/>
  <c r="AA548" i="7"/>
  <c r="Z548" i="7"/>
  <c r="AL546" i="7"/>
  <c r="AJ546" i="7"/>
  <c r="Y544" i="7"/>
  <c r="N39" i="27" s="1"/>
  <c r="X544" i="7"/>
  <c r="W544" i="7"/>
  <c r="N39" i="25" s="1"/>
  <c r="V544" i="7"/>
  <c r="AO543" i="7"/>
  <c r="AN543" i="7"/>
  <c r="AA547" i="7"/>
  <c r="Z547" i="7"/>
  <c r="AM545" i="7"/>
  <c r="AL545" i="7"/>
  <c r="AK545" i="7"/>
  <c r="AJ545" i="7"/>
  <c r="Y543" i="7"/>
  <c r="N38" i="27" s="1"/>
  <c r="X543" i="7"/>
  <c r="W543" i="7"/>
  <c r="N38" i="25" s="1"/>
  <c r="V543" i="7"/>
  <c r="AM544" i="7"/>
  <c r="AL544" i="7"/>
  <c r="AK544" i="7"/>
  <c r="AJ544" i="7"/>
  <c r="Y542" i="7"/>
  <c r="N37" i="27" s="1"/>
  <c r="X542" i="7"/>
  <c r="W542" i="7"/>
  <c r="N37" i="25" s="1"/>
  <c r="V542" i="7"/>
  <c r="AA545" i="7"/>
  <c r="N40" i="28" s="1"/>
  <c r="Z545" i="7"/>
  <c r="AM543" i="7"/>
  <c r="AL543" i="7"/>
  <c r="AK543" i="7"/>
  <c r="AJ543" i="7"/>
  <c r="Y541" i="7"/>
  <c r="N36" i="27" s="1"/>
  <c r="X541" i="7"/>
  <c r="W541" i="7"/>
  <c r="N36" i="25" s="1"/>
  <c r="V541" i="7"/>
  <c r="AA544" i="7"/>
  <c r="N39" i="28" s="1"/>
  <c r="Z544" i="7"/>
  <c r="Y540" i="7"/>
  <c r="N35" i="27" s="1"/>
  <c r="X540" i="7"/>
  <c r="W540" i="7"/>
  <c r="N35" i="25" s="1"/>
  <c r="V540" i="7"/>
  <c r="AO531" i="7"/>
  <c r="AN531" i="7"/>
  <c r="AA543" i="7"/>
  <c r="N38" i="28" s="1"/>
  <c r="Z543" i="7"/>
  <c r="Y539" i="7"/>
  <c r="N34" i="27" s="1"/>
  <c r="X539" i="7"/>
  <c r="W539" i="7"/>
  <c r="N34" i="25" s="1"/>
  <c r="V539" i="7"/>
  <c r="AO536" i="7"/>
  <c r="AN536" i="7"/>
  <c r="AA542" i="7"/>
  <c r="N37" i="28" s="1"/>
  <c r="Z542" i="7"/>
  <c r="N15" i="26"/>
  <c r="N17" i="26" s="1"/>
  <c r="Y538" i="7"/>
  <c r="N33" i="27" s="1"/>
  <c r="X538" i="7"/>
  <c r="W538" i="7"/>
  <c r="N33" i="25" s="1"/>
  <c r="V538" i="7"/>
  <c r="AO530" i="7"/>
  <c r="AN530" i="7"/>
  <c r="AA541" i="7"/>
  <c r="N36" i="28" s="1"/>
  <c r="Z541" i="7"/>
  <c r="AM531" i="7"/>
  <c r="AL531" i="7"/>
  <c r="AK531" i="7"/>
  <c r="AJ531" i="7"/>
  <c r="Y537" i="7"/>
  <c r="N32" i="27" s="1"/>
  <c r="X537" i="7"/>
  <c r="W537" i="7"/>
  <c r="N32" i="25" s="1"/>
  <c r="V537" i="7"/>
  <c r="AO537" i="7"/>
  <c r="AN537" i="7"/>
  <c r="AA540" i="7"/>
  <c r="N35" i="28" s="1"/>
  <c r="Z540" i="7"/>
  <c r="AM536" i="7"/>
  <c r="AL536" i="7"/>
  <c r="AK536" i="7"/>
  <c r="AJ536" i="7"/>
  <c r="Y536" i="7"/>
  <c r="N31" i="27" s="1"/>
  <c r="X536" i="7"/>
  <c r="W536" i="7"/>
  <c r="N31" i="25" s="1"/>
  <c r="V536" i="7"/>
  <c r="AO529" i="7"/>
  <c r="AN529" i="7"/>
  <c r="AA539" i="7"/>
  <c r="N34" i="28" s="1"/>
  <c r="Z539" i="7"/>
  <c r="AM530" i="7"/>
  <c r="AL530" i="7"/>
  <c r="AK530" i="7"/>
  <c r="AJ530" i="7"/>
  <c r="Y535" i="7"/>
  <c r="N30" i="27" s="1"/>
  <c r="X535" i="7"/>
  <c r="W535" i="7"/>
  <c r="N30" i="25" s="1"/>
  <c r="V535" i="7"/>
  <c r="AO528" i="7"/>
  <c r="AN528" i="7"/>
  <c r="AA538" i="7"/>
  <c r="N33" i="28" s="1"/>
  <c r="Z538" i="7"/>
  <c r="AM537" i="7"/>
  <c r="AL537" i="7"/>
  <c r="AK537" i="7"/>
  <c r="AJ537" i="7"/>
  <c r="Y534" i="7"/>
  <c r="N29" i="27" s="1"/>
  <c r="X534" i="7"/>
  <c r="W534" i="7"/>
  <c r="N29" i="25" s="1"/>
  <c r="V534" i="7"/>
  <c r="AO527" i="7"/>
  <c r="AN527" i="7"/>
  <c r="AA537" i="7"/>
  <c r="N32" i="28" s="1"/>
  <c r="Z537" i="7"/>
  <c r="AM529" i="7"/>
  <c r="AL529" i="7"/>
  <c r="AK529" i="7"/>
  <c r="AJ529" i="7"/>
  <c r="Y533" i="7"/>
  <c r="N28" i="27" s="1"/>
  <c r="X533" i="7"/>
  <c r="W533" i="7"/>
  <c r="N28" i="25" s="1"/>
  <c r="V533" i="7"/>
  <c r="AO526" i="7"/>
  <c r="AN526" i="7"/>
  <c r="AA536" i="7"/>
  <c r="N31" i="28" s="1"/>
  <c r="Z536" i="7"/>
  <c r="AM528" i="7"/>
  <c r="AL528" i="7"/>
  <c r="AK528" i="7"/>
  <c r="AJ528" i="7"/>
  <c r="Y532" i="7"/>
  <c r="N27" i="27" s="1"/>
  <c r="X532" i="7"/>
  <c r="W532" i="7"/>
  <c r="N27" i="25" s="1"/>
  <c r="V532" i="7"/>
  <c r="AO535" i="7"/>
  <c r="AN535" i="7"/>
  <c r="AA535" i="7"/>
  <c r="N30" i="28" s="1"/>
  <c r="Z535" i="7"/>
  <c r="AM527" i="7"/>
  <c r="AL527" i="7"/>
  <c r="AK527" i="7"/>
  <c r="AJ527" i="7"/>
  <c r="Y531" i="7"/>
  <c r="N26" i="27" s="1"/>
  <c r="X531" i="7"/>
  <c r="W531" i="7"/>
  <c r="N26" i="25" s="1"/>
  <c r="V531" i="7"/>
  <c r="AO525" i="7"/>
  <c r="AA534" i="7"/>
  <c r="N29" i="28" s="1"/>
  <c r="Z534" i="7"/>
  <c r="AM526" i="7"/>
  <c r="AL526" i="7"/>
  <c r="AK526" i="7"/>
  <c r="AJ526" i="7"/>
  <c r="Y530" i="7"/>
  <c r="N25" i="27" s="1"/>
  <c r="X530" i="7"/>
  <c r="W530" i="7"/>
  <c r="N25" i="25" s="1"/>
  <c r="V530" i="7"/>
  <c r="AO534" i="7"/>
  <c r="AA533" i="7"/>
  <c r="N28" i="28" s="1"/>
  <c r="Z533" i="7"/>
  <c r="AM535" i="7"/>
  <c r="AL535" i="7"/>
  <c r="AK535" i="7"/>
  <c r="AJ535" i="7"/>
  <c r="Y529" i="7"/>
  <c r="N24" i="27" s="1"/>
  <c r="X529" i="7"/>
  <c r="W529" i="7"/>
  <c r="N24" i="25" s="1"/>
  <c r="V529" i="7"/>
  <c r="AO538" i="7"/>
  <c r="AN538" i="7"/>
  <c r="AA532" i="7"/>
  <c r="N27" i="28" s="1"/>
  <c r="Z532" i="7"/>
  <c r="AM525" i="7"/>
  <c r="AL525" i="7"/>
  <c r="AK525" i="7"/>
  <c r="AJ525" i="7"/>
  <c r="Y528" i="7"/>
  <c r="N23" i="27" s="1"/>
  <c r="X528" i="7"/>
  <c r="W528" i="7"/>
  <c r="N23" i="25" s="1"/>
  <c r="V528" i="7"/>
  <c r="AO524" i="7"/>
  <c r="AN524" i="7"/>
  <c r="AA531" i="7"/>
  <c r="N26" i="28" s="1"/>
  <c r="Z531" i="7"/>
  <c r="AM534" i="7"/>
  <c r="AL534" i="7"/>
  <c r="AK534" i="7"/>
  <c r="AJ534" i="7"/>
  <c r="AO523" i="7"/>
  <c r="AA530" i="7"/>
  <c r="N25" i="28" s="1"/>
  <c r="Z530" i="7"/>
  <c r="AM538" i="7"/>
  <c r="AL538" i="7"/>
  <c r="AK538" i="7"/>
  <c r="AJ538" i="7"/>
  <c r="AO522" i="7"/>
  <c r="AN522" i="7"/>
  <c r="AA529" i="7"/>
  <c r="N24" i="28" s="1"/>
  <c r="Z529" i="7"/>
  <c r="AM524" i="7"/>
  <c r="AL524" i="7"/>
  <c r="AK524" i="7"/>
  <c r="AJ524" i="7"/>
  <c r="Y525" i="7"/>
  <c r="N20" i="27" s="1"/>
  <c r="X525" i="7"/>
  <c r="W525" i="7"/>
  <c r="N20" i="25" s="1"/>
  <c r="V525" i="7"/>
  <c r="AO521" i="7"/>
  <c r="AN521" i="7"/>
  <c r="AA528" i="7"/>
  <c r="N23" i="28" s="1"/>
  <c r="Z528" i="7"/>
  <c r="AM523" i="7"/>
  <c r="AL523" i="7"/>
  <c r="AK523" i="7"/>
  <c r="AJ523" i="7"/>
  <c r="AO520" i="7"/>
  <c r="AM522" i="7"/>
  <c r="AL522" i="7"/>
  <c r="AK522" i="7"/>
  <c r="AJ522" i="7"/>
  <c r="R523" i="7"/>
  <c r="AO519" i="7"/>
  <c r="AN519" i="7"/>
  <c r="AM521" i="7"/>
  <c r="AL521" i="7"/>
  <c r="AK521" i="7"/>
  <c r="AJ521" i="7"/>
  <c r="AO518" i="7"/>
  <c r="AN518" i="7"/>
  <c r="AA525" i="7"/>
  <c r="N20" i="28" s="1"/>
  <c r="Z525" i="7"/>
  <c r="AM520" i="7"/>
  <c r="AL520" i="7"/>
  <c r="AK520" i="7"/>
  <c r="AJ520" i="7"/>
  <c r="Y520" i="7"/>
  <c r="N14" i="27" s="1"/>
  <c r="X520" i="7"/>
  <c r="W520" i="7"/>
  <c r="N14" i="25" s="1"/>
  <c r="V520" i="7"/>
  <c r="AM519" i="7"/>
  <c r="AL519" i="7"/>
  <c r="AK519" i="7"/>
  <c r="AJ519" i="7"/>
  <c r="Y519" i="7"/>
  <c r="N13" i="27" s="1"/>
  <c r="X519" i="7"/>
  <c r="W519" i="7"/>
  <c r="N13" i="25" s="1"/>
  <c r="V519" i="7"/>
  <c r="AO516" i="7"/>
  <c r="AN516" i="7"/>
  <c r="AM518" i="7"/>
  <c r="AL518" i="7"/>
  <c r="AK518" i="7"/>
  <c r="AJ518" i="7"/>
  <c r="AO515" i="7"/>
  <c r="AN515" i="7"/>
  <c r="AI517" i="7"/>
  <c r="U518" i="7" s="1"/>
  <c r="N12" i="26" s="1"/>
  <c r="T518" i="7"/>
  <c r="AG517" i="7"/>
  <c r="AF517" i="7"/>
  <c r="R518" i="7" s="1"/>
  <c r="AE517" i="7"/>
  <c r="Q518" i="7" s="1"/>
  <c r="N12" i="9" s="1"/>
  <c r="AD517" i="7"/>
  <c r="P518" i="7" s="1"/>
  <c r="X517" i="7"/>
  <c r="V517" i="7"/>
  <c r="Y517" i="7"/>
  <c r="N11" i="27" s="1"/>
  <c r="AO514" i="7"/>
  <c r="AN514" i="7"/>
  <c r="AA520" i="7"/>
  <c r="N14" i="28" s="1"/>
  <c r="Z520" i="7"/>
  <c r="AM516" i="7"/>
  <c r="AL516" i="7"/>
  <c r="AK516" i="7"/>
  <c r="AJ516" i="7"/>
  <c r="X516" i="7"/>
  <c r="V516" i="7"/>
  <c r="Y516" i="7"/>
  <c r="N10" i="27" s="1"/>
  <c r="AO513" i="7"/>
  <c r="AN513" i="7"/>
  <c r="AA519" i="7"/>
  <c r="N13" i="28" s="1"/>
  <c r="Z519" i="7"/>
  <c r="AM515" i="7"/>
  <c r="AL515" i="7"/>
  <c r="AK515" i="7"/>
  <c r="AJ515" i="7"/>
  <c r="X515" i="7"/>
  <c r="V515" i="7"/>
  <c r="Y515" i="7"/>
  <c r="N9" i="27" s="1"/>
  <c r="AO512" i="7"/>
  <c r="AN512" i="7"/>
  <c r="AM514" i="7"/>
  <c r="AL514" i="7"/>
  <c r="AK514" i="7"/>
  <c r="AJ514" i="7"/>
  <c r="AO511" i="7"/>
  <c r="AN511" i="7"/>
  <c r="Z517" i="7"/>
  <c r="AM513" i="7"/>
  <c r="AL513" i="7"/>
  <c r="AK513" i="7"/>
  <c r="AJ513" i="7"/>
  <c r="AO510" i="7"/>
  <c r="AN510" i="7"/>
  <c r="Z516" i="7"/>
  <c r="AM512" i="7"/>
  <c r="AL512" i="7"/>
  <c r="AK512" i="7"/>
  <c r="AJ512" i="7"/>
  <c r="AO509" i="7"/>
  <c r="AN509" i="7"/>
  <c r="Z515" i="7"/>
  <c r="AM511" i="7"/>
  <c r="AL511" i="7"/>
  <c r="AK511" i="7"/>
  <c r="AJ511" i="7"/>
  <c r="AM510" i="7"/>
  <c r="AL510" i="7"/>
  <c r="AK510" i="7"/>
  <c r="AJ510" i="7"/>
  <c r="AM509" i="7"/>
  <c r="AL509" i="7"/>
  <c r="AK509" i="7"/>
  <c r="AJ509" i="7"/>
  <c r="AO503" i="7"/>
  <c r="AN503" i="7"/>
  <c r="AO502" i="7"/>
  <c r="AN502" i="7"/>
  <c r="U474" i="7"/>
  <c r="M22" i="26" s="1"/>
  <c r="T474" i="7"/>
  <c r="M22" i="24"/>
  <c r="R474" i="7"/>
  <c r="AO501" i="7"/>
  <c r="AN501" i="7"/>
  <c r="AM503" i="7"/>
  <c r="AL503" i="7"/>
  <c r="AK503" i="7"/>
  <c r="AJ503" i="7"/>
  <c r="AM502" i="7"/>
  <c r="AL502" i="7"/>
  <c r="AK502" i="7"/>
  <c r="AJ502" i="7"/>
  <c r="AO499" i="7"/>
  <c r="AN499" i="7"/>
  <c r="AO498" i="7"/>
  <c r="AN498" i="7"/>
  <c r="U473" i="7"/>
  <c r="M21" i="26" s="1"/>
  <c r="AH500" i="7"/>
  <c r="T473" i="7" s="1"/>
  <c r="AG500" i="7"/>
  <c r="S473" i="7" s="1"/>
  <c r="M21" i="24" s="1"/>
  <c r="AF500" i="7"/>
  <c r="R473" i="7" s="1"/>
  <c r="AE500" i="7"/>
  <c r="AD500" i="7"/>
  <c r="AM499" i="7"/>
  <c r="AL499" i="7"/>
  <c r="AK499" i="7"/>
  <c r="AJ499" i="7"/>
  <c r="AO496" i="7"/>
  <c r="AN496" i="7"/>
  <c r="AM498" i="7"/>
  <c r="AL498" i="7"/>
  <c r="AK498" i="7"/>
  <c r="AO495" i="7"/>
  <c r="AN495" i="7"/>
  <c r="M19" i="26"/>
  <c r="S471" i="7"/>
  <c r="AO494" i="7"/>
  <c r="AN494" i="7"/>
  <c r="AM496" i="7"/>
  <c r="AL496" i="7"/>
  <c r="AK496" i="7"/>
  <c r="AJ496" i="7"/>
  <c r="AM495" i="7"/>
  <c r="AL495" i="7"/>
  <c r="AK495" i="7"/>
  <c r="AJ495" i="7"/>
  <c r="AO492" i="7"/>
  <c r="AN492" i="7"/>
  <c r="AA498" i="7"/>
  <c r="Z498" i="7"/>
  <c r="M41" i="9"/>
  <c r="AO491" i="7"/>
  <c r="AN491" i="7"/>
  <c r="AA496" i="7"/>
  <c r="Z496" i="7"/>
  <c r="U470" i="7"/>
  <c r="M18" i="26" s="1"/>
  <c r="T470" i="7"/>
  <c r="S470" i="7"/>
  <c r="M18" i="24" s="1"/>
  <c r="Y492" i="7"/>
  <c r="M40" i="27" s="1"/>
  <c r="X492" i="7"/>
  <c r="W492" i="7"/>
  <c r="M40" i="25" s="1"/>
  <c r="V492" i="7"/>
  <c r="AO490" i="7"/>
  <c r="AN490" i="7"/>
  <c r="AA495" i="7"/>
  <c r="Z495" i="7"/>
  <c r="AL492" i="7"/>
  <c r="AJ492" i="7"/>
  <c r="Y491" i="7"/>
  <c r="M39" i="27" s="1"/>
  <c r="X491" i="7"/>
  <c r="W491" i="7"/>
  <c r="M39" i="25" s="1"/>
  <c r="V491" i="7"/>
  <c r="AO489" i="7"/>
  <c r="AN489" i="7"/>
  <c r="AA494" i="7"/>
  <c r="Z494" i="7"/>
  <c r="AM491" i="7"/>
  <c r="AL491" i="7"/>
  <c r="AK491" i="7"/>
  <c r="AJ491" i="7"/>
  <c r="Y490" i="7"/>
  <c r="M38" i="27" s="1"/>
  <c r="X490" i="7"/>
  <c r="W490" i="7"/>
  <c r="M38" i="25" s="1"/>
  <c r="V490" i="7"/>
  <c r="AM490" i="7"/>
  <c r="AL490" i="7"/>
  <c r="AK490" i="7"/>
  <c r="AJ490" i="7"/>
  <c r="Y489" i="7"/>
  <c r="M37" i="27" s="1"/>
  <c r="X489" i="7"/>
  <c r="W489" i="7"/>
  <c r="M37" i="25" s="1"/>
  <c r="V489" i="7"/>
  <c r="AA492" i="7"/>
  <c r="M40" i="28" s="1"/>
  <c r="Z492" i="7"/>
  <c r="AM489" i="7"/>
  <c r="AL489" i="7"/>
  <c r="AK489" i="7"/>
  <c r="AJ489" i="7"/>
  <c r="Y488" i="7"/>
  <c r="M36" i="27" s="1"/>
  <c r="X488" i="7"/>
  <c r="W488" i="7"/>
  <c r="M36" i="25" s="1"/>
  <c r="V488" i="7"/>
  <c r="AA491" i="7"/>
  <c r="M39" i="28" s="1"/>
  <c r="Z491" i="7"/>
  <c r="Y487" i="7"/>
  <c r="M35" i="27" s="1"/>
  <c r="X487" i="7"/>
  <c r="W487" i="7"/>
  <c r="M35" i="25" s="1"/>
  <c r="V487" i="7"/>
  <c r="AO478" i="7"/>
  <c r="AN478" i="7"/>
  <c r="AA490" i="7"/>
  <c r="M38" i="28" s="1"/>
  <c r="Z490" i="7"/>
  <c r="Y486" i="7"/>
  <c r="M34" i="27" s="1"/>
  <c r="X486" i="7"/>
  <c r="W486" i="7"/>
  <c r="M34" i="25" s="1"/>
  <c r="V486" i="7"/>
  <c r="AO482" i="7"/>
  <c r="AN482" i="7"/>
  <c r="AA489" i="7"/>
  <c r="M37" i="28" s="1"/>
  <c r="Z489" i="7"/>
  <c r="M15" i="26"/>
  <c r="M17" i="26" s="1"/>
  <c r="Y485" i="7"/>
  <c r="M33" i="27" s="1"/>
  <c r="X485" i="7"/>
  <c r="W485" i="7"/>
  <c r="M33" i="25" s="1"/>
  <c r="V485" i="7"/>
  <c r="AO477" i="7"/>
  <c r="AN477" i="7"/>
  <c r="AA488" i="7"/>
  <c r="M36" i="28" s="1"/>
  <c r="Z488" i="7"/>
  <c r="AM478" i="7"/>
  <c r="AL478" i="7"/>
  <c r="AK478" i="7"/>
  <c r="AJ478" i="7"/>
  <c r="Y484" i="7"/>
  <c r="M32" i="27" s="1"/>
  <c r="X484" i="7"/>
  <c r="W484" i="7"/>
  <c r="M32" i="25" s="1"/>
  <c r="V484" i="7"/>
  <c r="AO483" i="7"/>
  <c r="AN483" i="7"/>
  <c r="AA487" i="7"/>
  <c r="M35" i="28" s="1"/>
  <c r="Z487" i="7"/>
  <c r="AM482" i="7"/>
  <c r="AL482" i="7"/>
  <c r="AK482" i="7"/>
  <c r="AJ482" i="7"/>
  <c r="Y483" i="7"/>
  <c r="M31" i="27" s="1"/>
  <c r="X483" i="7"/>
  <c r="W483" i="7"/>
  <c r="M31" i="25" s="1"/>
  <c r="V483" i="7"/>
  <c r="AO476" i="7"/>
  <c r="AN476" i="7"/>
  <c r="AA486" i="7"/>
  <c r="M34" i="28" s="1"/>
  <c r="Z486" i="7"/>
  <c r="AM477" i="7"/>
  <c r="AL477" i="7"/>
  <c r="AK477" i="7"/>
  <c r="AJ477" i="7"/>
  <c r="Y482" i="7"/>
  <c r="M30" i="27" s="1"/>
  <c r="X482" i="7"/>
  <c r="W482" i="7"/>
  <c r="M30" i="25" s="1"/>
  <c r="V482" i="7"/>
  <c r="AO475" i="7"/>
  <c r="AN475" i="7"/>
  <c r="AA485" i="7"/>
  <c r="M33" i="28" s="1"/>
  <c r="Z485" i="7"/>
  <c r="AM483" i="7"/>
  <c r="AL483" i="7"/>
  <c r="AK483" i="7"/>
  <c r="AJ483" i="7"/>
  <c r="Y481" i="7"/>
  <c r="M29" i="27" s="1"/>
  <c r="X481" i="7"/>
  <c r="W481" i="7"/>
  <c r="M29" i="25" s="1"/>
  <c r="V481" i="7"/>
  <c r="AO474" i="7"/>
  <c r="AN474" i="7"/>
  <c r="AA484" i="7"/>
  <c r="M32" i="28" s="1"/>
  <c r="Z484" i="7"/>
  <c r="AM476" i="7"/>
  <c r="AL476" i="7"/>
  <c r="AK476" i="7"/>
  <c r="AJ476" i="7"/>
  <c r="Y480" i="7"/>
  <c r="M28" i="27" s="1"/>
  <c r="X480" i="7"/>
  <c r="W480" i="7"/>
  <c r="M28" i="25" s="1"/>
  <c r="V480" i="7"/>
  <c r="AO473" i="7"/>
  <c r="AN473" i="7"/>
  <c r="AA483" i="7"/>
  <c r="M31" i="28" s="1"/>
  <c r="Z483" i="7"/>
  <c r="AM475" i="7"/>
  <c r="AL475" i="7"/>
  <c r="AK475" i="7"/>
  <c r="AJ475" i="7"/>
  <c r="Y479" i="7"/>
  <c r="M27" i="27" s="1"/>
  <c r="X479" i="7"/>
  <c r="W479" i="7"/>
  <c r="M27" i="25" s="1"/>
  <c r="V479" i="7"/>
  <c r="AO481" i="7"/>
  <c r="AN481" i="7"/>
  <c r="AA482" i="7"/>
  <c r="M30" i="28" s="1"/>
  <c r="Z482" i="7"/>
  <c r="AM474" i="7"/>
  <c r="AL474" i="7"/>
  <c r="AK474" i="7"/>
  <c r="AJ474" i="7"/>
  <c r="Y478" i="7"/>
  <c r="M26" i="27" s="1"/>
  <c r="X478" i="7"/>
  <c r="W478" i="7"/>
  <c r="M26" i="25" s="1"/>
  <c r="V478" i="7"/>
  <c r="AO472" i="7"/>
  <c r="AN472" i="7"/>
  <c r="AA481" i="7"/>
  <c r="M29" i="28" s="1"/>
  <c r="Z481" i="7"/>
  <c r="AM473" i="7"/>
  <c r="AL473" i="7"/>
  <c r="AK473" i="7"/>
  <c r="AJ473" i="7"/>
  <c r="Y477" i="7"/>
  <c r="M25" i="27" s="1"/>
  <c r="X477" i="7"/>
  <c r="W477" i="7"/>
  <c r="M25" i="25" s="1"/>
  <c r="V477" i="7"/>
  <c r="AO480" i="7"/>
  <c r="AA480" i="7"/>
  <c r="M28" i="28" s="1"/>
  <c r="Z480" i="7"/>
  <c r="AM481" i="7"/>
  <c r="AL481" i="7"/>
  <c r="AK481" i="7"/>
  <c r="AJ481" i="7"/>
  <c r="Y476" i="7"/>
  <c r="M24" i="27" s="1"/>
  <c r="X476" i="7"/>
  <c r="W476" i="7"/>
  <c r="M24" i="25" s="1"/>
  <c r="V476" i="7"/>
  <c r="AO484" i="7"/>
  <c r="AN484" i="7"/>
  <c r="AA479" i="7"/>
  <c r="M27" i="28" s="1"/>
  <c r="Z479" i="7"/>
  <c r="AM472" i="7"/>
  <c r="AL472" i="7"/>
  <c r="AK472" i="7"/>
  <c r="AJ472" i="7"/>
  <c r="Y475" i="7"/>
  <c r="M23" i="27" s="1"/>
  <c r="X475" i="7"/>
  <c r="W475" i="7"/>
  <c r="M23" i="25" s="1"/>
  <c r="V475" i="7"/>
  <c r="AO471" i="7"/>
  <c r="AN471" i="7"/>
  <c r="AA478" i="7"/>
  <c r="M26" i="28" s="1"/>
  <c r="Z478" i="7"/>
  <c r="AM480" i="7"/>
  <c r="AL480" i="7"/>
  <c r="AK480" i="7"/>
  <c r="AJ480" i="7"/>
  <c r="AO470" i="7"/>
  <c r="AN470" i="7"/>
  <c r="AA477" i="7"/>
  <c r="M25" i="28" s="1"/>
  <c r="Z477" i="7"/>
  <c r="AM484" i="7"/>
  <c r="AL484" i="7"/>
  <c r="AK484" i="7"/>
  <c r="AJ484" i="7"/>
  <c r="AO469" i="7"/>
  <c r="AN469" i="7"/>
  <c r="AA476" i="7"/>
  <c r="M24" i="28" s="1"/>
  <c r="Z476" i="7"/>
  <c r="AM471" i="7"/>
  <c r="AL471" i="7"/>
  <c r="AK471" i="7"/>
  <c r="AJ471" i="7"/>
  <c r="Y472" i="7"/>
  <c r="M20" i="27" s="1"/>
  <c r="X472" i="7"/>
  <c r="W472" i="7"/>
  <c r="M20" i="25" s="1"/>
  <c r="V472" i="7"/>
  <c r="AO468" i="7"/>
  <c r="AA475" i="7"/>
  <c r="M23" i="28" s="1"/>
  <c r="Z475" i="7"/>
  <c r="AM470" i="7"/>
  <c r="AL470" i="7"/>
  <c r="AK470" i="7"/>
  <c r="AJ470" i="7"/>
  <c r="AO467" i="7"/>
  <c r="AN467" i="7"/>
  <c r="AM469" i="7"/>
  <c r="AL469" i="7"/>
  <c r="AK469" i="7"/>
  <c r="AJ469" i="7"/>
  <c r="AO466" i="7"/>
  <c r="AN466" i="7"/>
  <c r="AM468" i="7"/>
  <c r="AL468" i="7"/>
  <c r="AK468" i="7"/>
  <c r="AJ468" i="7"/>
  <c r="AO465" i="7"/>
  <c r="AN465" i="7"/>
  <c r="AA472" i="7"/>
  <c r="M20" i="28" s="1"/>
  <c r="Z472" i="7"/>
  <c r="AM467" i="7"/>
  <c r="AL467" i="7"/>
  <c r="AK467" i="7"/>
  <c r="AJ467" i="7"/>
  <c r="Y467" i="7"/>
  <c r="M14" i="27" s="1"/>
  <c r="X467" i="7"/>
  <c r="W467" i="7"/>
  <c r="M14" i="25" s="1"/>
  <c r="V467" i="7"/>
  <c r="AM466" i="7"/>
  <c r="AL466" i="7"/>
  <c r="AK466" i="7"/>
  <c r="AJ466" i="7"/>
  <c r="Y466" i="7"/>
  <c r="M13" i="27" s="1"/>
  <c r="X466" i="7"/>
  <c r="W466" i="7"/>
  <c r="M13" i="25" s="1"/>
  <c r="V466" i="7"/>
  <c r="AO463" i="7"/>
  <c r="AN463" i="7"/>
  <c r="AM465" i="7"/>
  <c r="AL465" i="7"/>
  <c r="AK465" i="7"/>
  <c r="AJ465" i="7"/>
  <c r="AO462" i="7"/>
  <c r="AN462" i="7"/>
  <c r="AI464" i="7"/>
  <c r="U465" i="7" s="1"/>
  <c r="M12" i="26" s="1"/>
  <c r="T465" i="7"/>
  <c r="AG464" i="7"/>
  <c r="S465" i="7" s="1"/>
  <c r="M12" i="24" s="1"/>
  <c r="AF464" i="7"/>
  <c r="R465" i="7" s="1"/>
  <c r="AE464" i="7"/>
  <c r="AD464" i="7"/>
  <c r="P465" i="7" s="1"/>
  <c r="X464" i="7"/>
  <c r="V464" i="7"/>
  <c r="Y464" i="7"/>
  <c r="M11" i="27" s="1"/>
  <c r="AO461" i="7"/>
  <c r="AN461" i="7"/>
  <c r="AA467" i="7"/>
  <c r="M14" i="28" s="1"/>
  <c r="Z467" i="7"/>
  <c r="AM463" i="7"/>
  <c r="AL463" i="7"/>
  <c r="AK463" i="7"/>
  <c r="AJ463" i="7"/>
  <c r="X463" i="7"/>
  <c r="V463" i="7"/>
  <c r="Y463" i="7"/>
  <c r="M10" i="27" s="1"/>
  <c r="AO460" i="7"/>
  <c r="AN460" i="7"/>
  <c r="AA466" i="7"/>
  <c r="M13" i="28" s="1"/>
  <c r="Z466" i="7"/>
  <c r="AM462" i="7"/>
  <c r="AL462" i="7"/>
  <c r="AK462" i="7"/>
  <c r="AJ462" i="7"/>
  <c r="X462" i="7"/>
  <c r="V462" i="7"/>
  <c r="W462" i="7"/>
  <c r="M9" i="25" s="1"/>
  <c r="AO459" i="7"/>
  <c r="AN459" i="7"/>
  <c r="AM461" i="7"/>
  <c r="AL461" i="7"/>
  <c r="AK461" i="7"/>
  <c r="AJ461" i="7"/>
  <c r="AO458" i="7"/>
  <c r="AN458" i="7"/>
  <c r="Z464" i="7"/>
  <c r="AM460" i="7"/>
  <c r="AL460" i="7"/>
  <c r="AK460" i="7"/>
  <c r="AJ460" i="7"/>
  <c r="AO457" i="7"/>
  <c r="AN457" i="7"/>
  <c r="Z463" i="7"/>
  <c r="AM459" i="7"/>
  <c r="AL459" i="7"/>
  <c r="AK459" i="7"/>
  <c r="AJ459" i="7"/>
  <c r="AO456" i="7"/>
  <c r="AN456" i="7"/>
  <c r="AA462" i="7"/>
  <c r="M9" i="28" s="1"/>
  <c r="Z462" i="7"/>
  <c r="AM458" i="7"/>
  <c r="AL458" i="7"/>
  <c r="AK458" i="7"/>
  <c r="AJ458" i="7"/>
  <c r="AM457" i="7"/>
  <c r="AL457" i="7"/>
  <c r="AK457" i="7"/>
  <c r="AJ457" i="7"/>
  <c r="AM456" i="7"/>
  <c r="AL456" i="7"/>
  <c r="AK456" i="7"/>
  <c r="AJ456" i="7"/>
  <c r="AO449" i="7"/>
  <c r="AN449" i="7"/>
  <c r="AO448" i="7"/>
  <c r="AN448" i="7"/>
  <c r="U420" i="7"/>
  <c r="L22" i="26" s="1"/>
  <c r="T420" i="7"/>
  <c r="P420" i="7"/>
  <c r="AO447" i="7"/>
  <c r="AN447" i="7"/>
  <c r="AM449" i="7"/>
  <c r="AL449" i="7"/>
  <c r="AK449" i="7"/>
  <c r="AJ449" i="7"/>
  <c r="AM448" i="7"/>
  <c r="AL448" i="7"/>
  <c r="AK448" i="7"/>
  <c r="AJ448" i="7"/>
  <c r="AO445" i="7"/>
  <c r="AN445" i="7"/>
  <c r="AO444" i="7"/>
  <c r="AN444" i="7"/>
  <c r="AI446" i="7"/>
  <c r="U419" i="7" s="1"/>
  <c r="L21" i="26" s="1"/>
  <c r="AH446" i="7"/>
  <c r="T419" i="7" s="1"/>
  <c r="AG446" i="7"/>
  <c r="S419" i="7" s="1"/>
  <c r="L21" i="24" s="1"/>
  <c r="AF446" i="7"/>
  <c r="R419" i="7" s="1"/>
  <c r="AE446" i="7"/>
  <c r="AD446" i="7"/>
  <c r="AM445" i="7"/>
  <c r="AL445" i="7"/>
  <c r="AK445" i="7"/>
  <c r="AJ445" i="7"/>
  <c r="AO442" i="7"/>
  <c r="AN442" i="7"/>
  <c r="AM444" i="7"/>
  <c r="AL444" i="7"/>
  <c r="AK444" i="7"/>
  <c r="AO441" i="7"/>
  <c r="AN441" i="7"/>
  <c r="U417" i="7"/>
  <c r="L19" i="26" s="1"/>
  <c r="T417" i="7"/>
  <c r="R417" i="7"/>
  <c r="AO440" i="7"/>
  <c r="AN440" i="7"/>
  <c r="AM442" i="7"/>
  <c r="AL442" i="7"/>
  <c r="AK442" i="7"/>
  <c r="AJ442" i="7"/>
  <c r="AM441" i="7"/>
  <c r="AL441" i="7"/>
  <c r="AK441" i="7"/>
  <c r="AJ441" i="7"/>
  <c r="AO438" i="7"/>
  <c r="AN438" i="7"/>
  <c r="AA444" i="7"/>
  <c r="Z444" i="7"/>
  <c r="L41" i="9"/>
  <c r="AO437" i="7"/>
  <c r="AN437" i="7"/>
  <c r="AA442" i="7"/>
  <c r="Z442" i="7"/>
  <c r="U416" i="7"/>
  <c r="L18" i="26" s="1"/>
  <c r="T416" i="7"/>
  <c r="S416" i="7"/>
  <c r="L18" i="24" s="1"/>
  <c r="R416" i="7"/>
  <c r="Q416" i="7"/>
  <c r="L18" i="9" s="1"/>
  <c r="Y438" i="7"/>
  <c r="L40" i="27" s="1"/>
  <c r="X438" i="7"/>
  <c r="W438" i="7"/>
  <c r="L40" i="25" s="1"/>
  <c r="V438" i="7"/>
  <c r="AO436" i="7"/>
  <c r="AN436" i="7"/>
  <c r="AA441" i="7"/>
  <c r="Z441" i="7"/>
  <c r="AL438" i="7"/>
  <c r="AJ438" i="7"/>
  <c r="Y437" i="7"/>
  <c r="L39" i="27" s="1"/>
  <c r="X437" i="7"/>
  <c r="W437" i="7"/>
  <c r="L39" i="25" s="1"/>
  <c r="V437" i="7"/>
  <c r="AO435" i="7"/>
  <c r="AN435" i="7"/>
  <c r="AA440" i="7"/>
  <c r="Z440" i="7"/>
  <c r="AM437" i="7"/>
  <c r="AL437" i="7"/>
  <c r="AK437" i="7"/>
  <c r="AJ437" i="7"/>
  <c r="Y436" i="7"/>
  <c r="L38" i="27" s="1"/>
  <c r="X436" i="7"/>
  <c r="W436" i="7"/>
  <c r="L38" i="25" s="1"/>
  <c r="V436" i="7"/>
  <c r="AM436" i="7"/>
  <c r="AL436" i="7"/>
  <c r="AK436" i="7"/>
  <c r="AJ436" i="7"/>
  <c r="Y435" i="7"/>
  <c r="L37" i="27" s="1"/>
  <c r="X435" i="7"/>
  <c r="W435" i="7"/>
  <c r="L37" i="25" s="1"/>
  <c r="V435" i="7"/>
  <c r="AA438" i="7"/>
  <c r="L40" i="28" s="1"/>
  <c r="Z438" i="7"/>
  <c r="AM435" i="7"/>
  <c r="AL435" i="7"/>
  <c r="AK435" i="7"/>
  <c r="AJ435" i="7"/>
  <c r="Y434" i="7"/>
  <c r="L36" i="27" s="1"/>
  <c r="X434" i="7"/>
  <c r="W434" i="7"/>
  <c r="L36" i="25" s="1"/>
  <c r="V434" i="7"/>
  <c r="AA437" i="7"/>
  <c r="L39" i="28" s="1"/>
  <c r="Z437" i="7"/>
  <c r="Y433" i="7"/>
  <c r="L35" i="27" s="1"/>
  <c r="X433" i="7"/>
  <c r="W433" i="7"/>
  <c r="L35" i="25" s="1"/>
  <c r="V433" i="7"/>
  <c r="AO424" i="7"/>
  <c r="AA436" i="7"/>
  <c r="L38" i="28" s="1"/>
  <c r="Z436" i="7"/>
  <c r="Y432" i="7"/>
  <c r="L34" i="27" s="1"/>
  <c r="X432" i="7"/>
  <c r="W432" i="7"/>
  <c r="L34" i="25" s="1"/>
  <c r="V432" i="7"/>
  <c r="AO428" i="7"/>
  <c r="AN428" i="7"/>
  <c r="AA435" i="7"/>
  <c r="L37" i="28" s="1"/>
  <c r="Z435" i="7"/>
  <c r="L15" i="26"/>
  <c r="L17" i="26" s="1"/>
  <c r="Y431" i="7"/>
  <c r="L33" i="27" s="1"/>
  <c r="X431" i="7"/>
  <c r="W431" i="7"/>
  <c r="L33" i="25" s="1"/>
  <c r="V431" i="7"/>
  <c r="AO423" i="7"/>
  <c r="AN423" i="7"/>
  <c r="AA434" i="7"/>
  <c r="L36" i="28" s="1"/>
  <c r="Z434" i="7"/>
  <c r="AM424" i="7"/>
  <c r="AL424" i="7"/>
  <c r="AK424" i="7"/>
  <c r="AJ424" i="7"/>
  <c r="Y430" i="7"/>
  <c r="L32" i="27" s="1"/>
  <c r="X430" i="7"/>
  <c r="W430" i="7"/>
  <c r="L32" i="25" s="1"/>
  <c r="V430" i="7"/>
  <c r="AO429" i="7"/>
  <c r="AN429" i="7"/>
  <c r="AA433" i="7"/>
  <c r="L35" i="28" s="1"/>
  <c r="Z433" i="7"/>
  <c r="AM428" i="7"/>
  <c r="AL428" i="7"/>
  <c r="AK428" i="7"/>
  <c r="AJ428" i="7"/>
  <c r="Y429" i="7"/>
  <c r="L31" i="27" s="1"/>
  <c r="X429" i="7"/>
  <c r="W429" i="7"/>
  <c r="L31" i="25" s="1"/>
  <c r="V429" i="7"/>
  <c r="AO422" i="7"/>
  <c r="AN422" i="7"/>
  <c r="AA432" i="7"/>
  <c r="L34" i="28" s="1"/>
  <c r="Z432" i="7"/>
  <c r="AM423" i="7"/>
  <c r="AL423" i="7"/>
  <c r="AK423" i="7"/>
  <c r="AJ423" i="7"/>
  <c r="Y428" i="7"/>
  <c r="L30" i="27" s="1"/>
  <c r="X428" i="7"/>
  <c r="W428" i="7"/>
  <c r="L30" i="25" s="1"/>
  <c r="V428" i="7"/>
  <c r="AO421" i="7"/>
  <c r="AN421" i="7"/>
  <c r="AA431" i="7"/>
  <c r="L33" i="28" s="1"/>
  <c r="Z431" i="7"/>
  <c r="AM429" i="7"/>
  <c r="AL429" i="7"/>
  <c r="AK429" i="7"/>
  <c r="AJ429" i="7"/>
  <c r="Y427" i="7"/>
  <c r="L29" i="27" s="1"/>
  <c r="X427" i="7"/>
  <c r="W427" i="7"/>
  <c r="L29" i="25" s="1"/>
  <c r="V427" i="7"/>
  <c r="AO420" i="7"/>
  <c r="AN420" i="7"/>
  <c r="AA430" i="7"/>
  <c r="L32" i="28" s="1"/>
  <c r="Z430" i="7"/>
  <c r="AM422" i="7"/>
  <c r="AL422" i="7"/>
  <c r="AK422" i="7"/>
  <c r="AJ422" i="7"/>
  <c r="Y426" i="7"/>
  <c r="L28" i="27" s="1"/>
  <c r="X426" i="7"/>
  <c r="W426" i="7"/>
  <c r="L28" i="25" s="1"/>
  <c r="V426" i="7"/>
  <c r="AO419" i="7"/>
  <c r="AN419" i="7"/>
  <c r="AA429" i="7"/>
  <c r="L31" i="28" s="1"/>
  <c r="Z429" i="7"/>
  <c r="AM421" i="7"/>
  <c r="AL421" i="7"/>
  <c r="AK421" i="7"/>
  <c r="AJ421" i="7"/>
  <c r="Y425" i="7"/>
  <c r="L27" i="27" s="1"/>
  <c r="X425" i="7"/>
  <c r="W425" i="7"/>
  <c r="L27" i="25" s="1"/>
  <c r="V425" i="7"/>
  <c r="AO427" i="7"/>
  <c r="AN427" i="7"/>
  <c r="AA428" i="7"/>
  <c r="L30" i="28" s="1"/>
  <c r="Z428" i="7"/>
  <c r="AM420" i="7"/>
  <c r="AL420" i="7"/>
  <c r="AK420" i="7"/>
  <c r="AJ420" i="7"/>
  <c r="Y424" i="7"/>
  <c r="L26" i="27" s="1"/>
  <c r="X424" i="7"/>
  <c r="W424" i="7"/>
  <c r="L26" i="25" s="1"/>
  <c r="V424" i="7"/>
  <c r="AO418" i="7"/>
  <c r="AN418" i="7"/>
  <c r="AA427" i="7"/>
  <c r="L29" i="28" s="1"/>
  <c r="Z427" i="7"/>
  <c r="AM419" i="7"/>
  <c r="AL419" i="7"/>
  <c r="AK419" i="7"/>
  <c r="AJ419" i="7"/>
  <c r="Y423" i="7"/>
  <c r="L25" i="27" s="1"/>
  <c r="X423" i="7"/>
  <c r="W423" i="7"/>
  <c r="L25" i="25" s="1"/>
  <c r="V423" i="7"/>
  <c r="AO426" i="7"/>
  <c r="AN426" i="7"/>
  <c r="AA426" i="7"/>
  <c r="L28" i="28" s="1"/>
  <c r="Z426" i="7"/>
  <c r="AM427" i="7"/>
  <c r="AL427" i="7"/>
  <c r="AK427" i="7"/>
  <c r="AJ427" i="7"/>
  <c r="Y422" i="7"/>
  <c r="L24" i="27" s="1"/>
  <c r="X422" i="7"/>
  <c r="W422" i="7"/>
  <c r="L24" i="25" s="1"/>
  <c r="V422" i="7"/>
  <c r="AO430" i="7"/>
  <c r="AA425" i="7"/>
  <c r="L27" i="28" s="1"/>
  <c r="Z425" i="7"/>
  <c r="AM418" i="7"/>
  <c r="AL418" i="7"/>
  <c r="AK418" i="7"/>
  <c r="AJ418" i="7"/>
  <c r="Y421" i="7"/>
  <c r="L23" i="27" s="1"/>
  <c r="X421" i="7"/>
  <c r="W421" i="7"/>
  <c r="L23" i="25" s="1"/>
  <c r="V421" i="7"/>
  <c r="AO417" i="7"/>
  <c r="AN417" i="7"/>
  <c r="AA424" i="7"/>
  <c r="L26" i="28" s="1"/>
  <c r="Z424" i="7"/>
  <c r="AM426" i="7"/>
  <c r="AL426" i="7"/>
  <c r="AK426" i="7"/>
  <c r="AJ426" i="7"/>
  <c r="AO416" i="7"/>
  <c r="AN416" i="7"/>
  <c r="AA423" i="7"/>
  <c r="L25" i="28" s="1"/>
  <c r="Z423" i="7"/>
  <c r="AM430" i="7"/>
  <c r="AL430" i="7"/>
  <c r="AK430" i="7"/>
  <c r="AJ430" i="7"/>
  <c r="AO415" i="7"/>
  <c r="AA422" i="7"/>
  <c r="L24" i="28" s="1"/>
  <c r="Z422" i="7"/>
  <c r="AM417" i="7"/>
  <c r="AL417" i="7"/>
  <c r="AK417" i="7"/>
  <c r="AJ417" i="7"/>
  <c r="Y418" i="7"/>
  <c r="L20" i="27" s="1"/>
  <c r="X418" i="7"/>
  <c r="W418" i="7"/>
  <c r="L20" i="25" s="1"/>
  <c r="V418" i="7"/>
  <c r="AO414" i="7"/>
  <c r="AN414" i="7"/>
  <c r="AA421" i="7"/>
  <c r="L23" i="28" s="1"/>
  <c r="Z421" i="7"/>
  <c r="AM416" i="7"/>
  <c r="AL416" i="7"/>
  <c r="AK416" i="7"/>
  <c r="AJ416" i="7"/>
  <c r="AO413" i="7"/>
  <c r="AN413" i="7"/>
  <c r="AM415" i="7"/>
  <c r="AL415" i="7"/>
  <c r="AK415" i="7"/>
  <c r="AJ415" i="7"/>
  <c r="AO412" i="7"/>
  <c r="AM414" i="7"/>
  <c r="AL414" i="7"/>
  <c r="AK414" i="7"/>
  <c r="AJ414" i="7"/>
  <c r="AO411" i="7"/>
  <c r="AA418" i="7"/>
  <c r="L20" i="28" s="1"/>
  <c r="Z418" i="7"/>
  <c r="AM413" i="7"/>
  <c r="AL413" i="7"/>
  <c r="AK413" i="7"/>
  <c r="AJ413" i="7"/>
  <c r="Y413" i="7"/>
  <c r="L14" i="27" s="1"/>
  <c r="X413" i="7"/>
  <c r="W413" i="7"/>
  <c r="L14" i="25" s="1"/>
  <c r="V413" i="7"/>
  <c r="AM412" i="7"/>
  <c r="AL412" i="7"/>
  <c r="AK412" i="7"/>
  <c r="AJ412" i="7"/>
  <c r="Y412" i="7"/>
  <c r="L13" i="27" s="1"/>
  <c r="X412" i="7"/>
  <c r="W412" i="7"/>
  <c r="L13" i="25" s="1"/>
  <c r="V412" i="7"/>
  <c r="AO409" i="7"/>
  <c r="AN409" i="7"/>
  <c r="AM411" i="7"/>
  <c r="AL411" i="7"/>
  <c r="AK411" i="7"/>
  <c r="AJ411" i="7"/>
  <c r="AO408" i="7"/>
  <c r="AN408" i="7"/>
  <c r="AH410" i="7"/>
  <c r="T411" i="7" s="1"/>
  <c r="AG410" i="7"/>
  <c r="S411" i="7" s="1"/>
  <c r="L12" i="24" s="1"/>
  <c r="AF410" i="7"/>
  <c r="R411" i="7" s="1"/>
  <c r="AE410" i="7"/>
  <c r="AD410" i="7"/>
  <c r="P411" i="7" s="1"/>
  <c r="X410" i="7"/>
  <c r="V410" i="7"/>
  <c r="W410" i="7"/>
  <c r="L11" i="25" s="1"/>
  <c r="AO407" i="7"/>
  <c r="AN407" i="7"/>
  <c r="AA413" i="7"/>
  <c r="L14" i="28" s="1"/>
  <c r="Z413" i="7"/>
  <c r="AM409" i="7"/>
  <c r="AL409" i="7"/>
  <c r="AK409" i="7"/>
  <c r="AJ409" i="7"/>
  <c r="X409" i="7"/>
  <c r="V409" i="7"/>
  <c r="Y409" i="7"/>
  <c r="L10" i="27" s="1"/>
  <c r="AO406" i="7"/>
  <c r="AN406" i="7"/>
  <c r="AA412" i="7"/>
  <c r="L13" i="28" s="1"/>
  <c r="Z412" i="7"/>
  <c r="AM408" i="7"/>
  <c r="AL408" i="7"/>
  <c r="AK408" i="7"/>
  <c r="AJ408" i="7"/>
  <c r="X408" i="7"/>
  <c r="V408" i="7"/>
  <c r="AA408" i="7"/>
  <c r="L9" i="28" s="1"/>
  <c r="AO405" i="7"/>
  <c r="AN405" i="7"/>
  <c r="AM407" i="7"/>
  <c r="AL407" i="7"/>
  <c r="AK407" i="7"/>
  <c r="AJ407" i="7"/>
  <c r="AO404" i="7"/>
  <c r="AN404" i="7"/>
  <c r="Z410" i="7"/>
  <c r="AM406" i="7"/>
  <c r="AL406" i="7"/>
  <c r="AK406" i="7"/>
  <c r="AJ406" i="7"/>
  <c r="AO403" i="7"/>
  <c r="AN403" i="7"/>
  <c r="Z409" i="7"/>
  <c r="AM405" i="7"/>
  <c r="AL405" i="7"/>
  <c r="AK405" i="7"/>
  <c r="AJ405" i="7"/>
  <c r="AO402" i="7"/>
  <c r="AN402" i="7"/>
  <c r="Z408" i="7"/>
  <c r="AM404" i="7"/>
  <c r="AL404" i="7"/>
  <c r="AK404" i="7"/>
  <c r="AJ404" i="7"/>
  <c r="AM403" i="7"/>
  <c r="AL403" i="7"/>
  <c r="AK403" i="7"/>
  <c r="AJ403" i="7"/>
  <c r="AM402" i="7"/>
  <c r="AL402" i="7"/>
  <c r="AK402" i="7"/>
  <c r="AJ402" i="7"/>
  <c r="AO395" i="7"/>
  <c r="AO394" i="7"/>
  <c r="AN394" i="7"/>
  <c r="U367" i="7"/>
  <c r="K22" i="26" s="1"/>
  <c r="T367" i="7"/>
  <c r="R367" i="7"/>
  <c r="AO393" i="7"/>
  <c r="AN393" i="7"/>
  <c r="AM395" i="7"/>
  <c r="AL395" i="7"/>
  <c r="AK395" i="7"/>
  <c r="AJ395" i="7"/>
  <c r="AM394" i="7"/>
  <c r="AL394" i="7"/>
  <c r="AK394" i="7"/>
  <c r="AJ394" i="7"/>
  <c r="AO391" i="7"/>
  <c r="AN391" i="7"/>
  <c r="AO390" i="7"/>
  <c r="AN390" i="7"/>
  <c r="AI392" i="7"/>
  <c r="T366" i="7"/>
  <c r="AG392" i="7"/>
  <c r="S366" i="7" s="1"/>
  <c r="K21" i="24" s="1"/>
  <c r="AF392" i="7"/>
  <c r="AE392" i="7"/>
  <c r="Q366" i="7" s="1"/>
  <c r="K21" i="9" s="1"/>
  <c r="AD392" i="7"/>
  <c r="AM391" i="7"/>
  <c r="AL391" i="7"/>
  <c r="AK391" i="7"/>
  <c r="AJ391" i="7"/>
  <c r="AO388" i="7"/>
  <c r="AN388" i="7"/>
  <c r="AM390" i="7"/>
  <c r="AL390" i="7"/>
  <c r="AK390" i="7"/>
  <c r="AO387" i="7"/>
  <c r="AN387" i="7"/>
  <c r="U364" i="7"/>
  <c r="K19" i="26" s="1"/>
  <c r="T364" i="7"/>
  <c r="S364" i="7"/>
  <c r="K19" i="24" s="1"/>
  <c r="R364" i="7"/>
  <c r="Q364" i="7"/>
  <c r="AO386" i="7"/>
  <c r="AN386" i="7"/>
  <c r="AM388" i="7"/>
  <c r="AL388" i="7"/>
  <c r="AK388" i="7"/>
  <c r="AJ388" i="7"/>
  <c r="AM387" i="7"/>
  <c r="AL387" i="7"/>
  <c r="AK387" i="7"/>
  <c r="AJ387" i="7"/>
  <c r="AO384" i="7"/>
  <c r="AN384" i="7"/>
  <c r="AA391" i="7"/>
  <c r="Z391" i="7"/>
  <c r="K41" i="9"/>
  <c r="AO383" i="7"/>
  <c r="AN383" i="7"/>
  <c r="AA389" i="7"/>
  <c r="Z389" i="7"/>
  <c r="U363" i="7"/>
  <c r="K18" i="26" s="1"/>
  <c r="T363" i="7"/>
  <c r="S363" i="7"/>
  <c r="K18" i="24" s="1"/>
  <c r="P363" i="7"/>
  <c r="Y385" i="7"/>
  <c r="K40" i="27" s="1"/>
  <c r="X385" i="7"/>
  <c r="W385" i="7"/>
  <c r="K40" i="25" s="1"/>
  <c r="V385" i="7"/>
  <c r="AO382" i="7"/>
  <c r="AN382" i="7"/>
  <c r="AA388" i="7"/>
  <c r="Z388" i="7"/>
  <c r="AL384" i="7"/>
  <c r="AJ384" i="7"/>
  <c r="Y384" i="7"/>
  <c r="K39" i="27" s="1"/>
  <c r="X384" i="7"/>
  <c r="W384" i="7"/>
  <c r="K39" i="25" s="1"/>
  <c r="V384" i="7"/>
  <c r="AO381" i="7"/>
  <c r="AN381" i="7"/>
  <c r="AA387" i="7"/>
  <c r="Z387" i="7"/>
  <c r="AM383" i="7"/>
  <c r="AL383" i="7"/>
  <c r="AK383" i="7"/>
  <c r="AJ383" i="7"/>
  <c r="Y383" i="7"/>
  <c r="K38" i="27" s="1"/>
  <c r="X383" i="7"/>
  <c r="W383" i="7"/>
  <c r="K38" i="25" s="1"/>
  <c r="V383" i="7"/>
  <c r="AM382" i="7"/>
  <c r="AL382" i="7"/>
  <c r="AK382" i="7"/>
  <c r="AJ382" i="7"/>
  <c r="Y382" i="7"/>
  <c r="K37" i="27" s="1"/>
  <c r="X382" i="7"/>
  <c r="W382" i="7"/>
  <c r="K37" i="25" s="1"/>
  <c r="V382" i="7"/>
  <c r="AA385" i="7"/>
  <c r="K40" i="28" s="1"/>
  <c r="Z385" i="7"/>
  <c r="AM381" i="7"/>
  <c r="AL381" i="7"/>
  <c r="AK381" i="7"/>
  <c r="AJ381" i="7"/>
  <c r="Y381" i="7"/>
  <c r="K36" i="27" s="1"/>
  <c r="X381" i="7"/>
  <c r="W381" i="7"/>
  <c r="K36" i="25" s="1"/>
  <c r="V381" i="7"/>
  <c r="AA384" i="7"/>
  <c r="K39" i="28" s="1"/>
  <c r="Z384" i="7"/>
  <c r="Y380" i="7"/>
  <c r="K35" i="27" s="1"/>
  <c r="X380" i="7"/>
  <c r="W380" i="7"/>
  <c r="K35" i="25" s="1"/>
  <c r="V380" i="7"/>
  <c r="AO370" i="7"/>
  <c r="AA383" i="7"/>
  <c r="K38" i="28" s="1"/>
  <c r="Z383" i="7"/>
  <c r="Y379" i="7"/>
  <c r="K34" i="27" s="1"/>
  <c r="X379" i="7"/>
  <c r="W379" i="7"/>
  <c r="K34" i="25" s="1"/>
  <c r="V379" i="7"/>
  <c r="AO374" i="7"/>
  <c r="AN374" i="7"/>
  <c r="AA382" i="7"/>
  <c r="K37" i="28" s="1"/>
  <c r="Z382" i="7"/>
  <c r="K15" i="26"/>
  <c r="K17" i="26" s="1"/>
  <c r="K15" i="24"/>
  <c r="K17" i="24" s="1"/>
  <c r="Y378" i="7"/>
  <c r="K33" i="27" s="1"/>
  <c r="X378" i="7"/>
  <c r="W378" i="7"/>
  <c r="K33" i="25" s="1"/>
  <c r="V378" i="7"/>
  <c r="AO369" i="7"/>
  <c r="AN369" i="7"/>
  <c r="AA381" i="7"/>
  <c r="K36" i="28" s="1"/>
  <c r="Z381" i="7"/>
  <c r="AM370" i="7"/>
  <c r="AL370" i="7"/>
  <c r="AK370" i="7"/>
  <c r="AJ370" i="7"/>
  <c r="Y377" i="7"/>
  <c r="K32" i="27" s="1"/>
  <c r="X377" i="7"/>
  <c r="W377" i="7"/>
  <c r="K32" i="25" s="1"/>
  <c r="V377" i="7"/>
  <c r="AO375" i="7"/>
  <c r="AN375" i="7"/>
  <c r="AA380" i="7"/>
  <c r="K35" i="28" s="1"/>
  <c r="Z380" i="7"/>
  <c r="AM374" i="7"/>
  <c r="AL374" i="7"/>
  <c r="AK374" i="7"/>
  <c r="AJ374" i="7"/>
  <c r="Y376" i="7"/>
  <c r="K31" i="27" s="1"/>
  <c r="X376" i="7"/>
  <c r="W376" i="7"/>
  <c r="K31" i="25" s="1"/>
  <c r="V376" i="7"/>
  <c r="AO368" i="7"/>
  <c r="AN368" i="7"/>
  <c r="AA379" i="7"/>
  <c r="K34" i="28" s="1"/>
  <c r="Z379" i="7"/>
  <c r="AM369" i="7"/>
  <c r="AL369" i="7"/>
  <c r="AK369" i="7"/>
  <c r="AJ369" i="7"/>
  <c r="Y375" i="7"/>
  <c r="K30" i="27" s="1"/>
  <c r="X375" i="7"/>
  <c r="W375" i="7"/>
  <c r="K30" i="25" s="1"/>
  <c r="V375" i="7"/>
  <c r="AO367" i="7"/>
  <c r="AN367" i="7"/>
  <c r="AA378" i="7"/>
  <c r="K33" i="28" s="1"/>
  <c r="Z378" i="7"/>
  <c r="AM375" i="7"/>
  <c r="AL375" i="7"/>
  <c r="AK375" i="7"/>
  <c r="AJ375" i="7"/>
  <c r="Y374" i="7"/>
  <c r="K29" i="27" s="1"/>
  <c r="X374" i="7"/>
  <c r="W374" i="7"/>
  <c r="K29" i="25" s="1"/>
  <c r="V374" i="7"/>
  <c r="AO366" i="7"/>
  <c r="AN366" i="7"/>
  <c r="AA377" i="7"/>
  <c r="K32" i="28" s="1"/>
  <c r="Z377" i="7"/>
  <c r="AM368" i="7"/>
  <c r="AL368" i="7"/>
  <c r="AK368" i="7"/>
  <c r="AJ368" i="7"/>
  <c r="Y373" i="7"/>
  <c r="K28" i="27" s="1"/>
  <c r="X373" i="7"/>
  <c r="W373" i="7"/>
  <c r="K28" i="25" s="1"/>
  <c r="V373" i="7"/>
  <c r="AO365" i="7"/>
  <c r="AN365" i="7"/>
  <c r="AA376" i="7"/>
  <c r="K31" i="28" s="1"/>
  <c r="Z376" i="7"/>
  <c r="AM367" i="7"/>
  <c r="AL367" i="7"/>
  <c r="AK367" i="7"/>
  <c r="AJ367" i="7"/>
  <c r="Y372" i="7"/>
  <c r="K27" i="27" s="1"/>
  <c r="X372" i="7"/>
  <c r="W372" i="7"/>
  <c r="K27" i="25" s="1"/>
  <c r="V372" i="7"/>
  <c r="AO373" i="7"/>
  <c r="AN373" i="7"/>
  <c r="AA375" i="7"/>
  <c r="K30" i="28" s="1"/>
  <c r="Z375" i="7"/>
  <c r="AM366" i="7"/>
  <c r="AL366" i="7"/>
  <c r="AK366" i="7"/>
  <c r="AJ366" i="7"/>
  <c r="Y371" i="7"/>
  <c r="K26" i="27" s="1"/>
  <c r="X371" i="7"/>
  <c r="W371" i="7"/>
  <c r="K26" i="25" s="1"/>
  <c r="V371" i="7"/>
  <c r="AO364" i="7"/>
  <c r="AN364" i="7"/>
  <c r="AA374" i="7"/>
  <c r="K29" i="28" s="1"/>
  <c r="Z374" i="7"/>
  <c r="AM365" i="7"/>
  <c r="AL365" i="7"/>
  <c r="AK365" i="7"/>
  <c r="AJ365" i="7"/>
  <c r="Y370" i="7"/>
  <c r="K25" i="27" s="1"/>
  <c r="X370" i="7"/>
  <c r="W370" i="7"/>
  <c r="K25" i="25" s="1"/>
  <c r="V370" i="7"/>
  <c r="AO372" i="7"/>
  <c r="AA373" i="7"/>
  <c r="K28" i="28" s="1"/>
  <c r="Z373" i="7"/>
  <c r="AM373" i="7"/>
  <c r="AL373" i="7"/>
  <c r="AK373" i="7"/>
  <c r="AJ373" i="7"/>
  <c r="Y369" i="7"/>
  <c r="K24" i="27" s="1"/>
  <c r="X369" i="7"/>
  <c r="W369" i="7"/>
  <c r="K24" i="25" s="1"/>
  <c r="V369" i="7"/>
  <c r="AO376" i="7"/>
  <c r="AA372" i="7"/>
  <c r="K27" i="28" s="1"/>
  <c r="Z372" i="7"/>
  <c r="AM364" i="7"/>
  <c r="AL364" i="7"/>
  <c r="AK364" i="7"/>
  <c r="AJ364" i="7"/>
  <c r="Y368" i="7"/>
  <c r="K23" i="27" s="1"/>
  <c r="X368" i="7"/>
  <c r="W368" i="7"/>
  <c r="K23" i="25" s="1"/>
  <c r="V368" i="7"/>
  <c r="AO363" i="7"/>
  <c r="AN363" i="7"/>
  <c r="AA371" i="7"/>
  <c r="K26" i="28" s="1"/>
  <c r="Z371" i="7"/>
  <c r="AM372" i="7"/>
  <c r="AL372" i="7"/>
  <c r="AK372" i="7"/>
  <c r="AJ372" i="7"/>
  <c r="AO362" i="7"/>
  <c r="AA370" i="7"/>
  <c r="K25" i="28" s="1"/>
  <c r="Z370" i="7"/>
  <c r="AM376" i="7"/>
  <c r="AL376" i="7"/>
  <c r="AK376" i="7"/>
  <c r="AJ376" i="7"/>
  <c r="AO361" i="7"/>
  <c r="AN361" i="7"/>
  <c r="AA369" i="7"/>
  <c r="K24" i="28" s="1"/>
  <c r="Z369" i="7"/>
  <c r="AM363" i="7"/>
  <c r="AL363" i="7"/>
  <c r="AK363" i="7"/>
  <c r="AJ363" i="7"/>
  <c r="Y365" i="7"/>
  <c r="K20" i="27" s="1"/>
  <c r="X365" i="7"/>
  <c r="W365" i="7"/>
  <c r="K20" i="25" s="1"/>
  <c r="V365" i="7"/>
  <c r="AO360" i="7"/>
  <c r="AN360" i="7"/>
  <c r="AA368" i="7"/>
  <c r="K23" i="28" s="1"/>
  <c r="Z368" i="7"/>
  <c r="AM362" i="7"/>
  <c r="AL362" i="7"/>
  <c r="AK362" i="7"/>
  <c r="AJ362" i="7"/>
  <c r="AO359" i="7"/>
  <c r="AN359" i="7"/>
  <c r="AM361" i="7"/>
  <c r="AL361" i="7"/>
  <c r="AK361" i="7"/>
  <c r="AJ361" i="7"/>
  <c r="AO358" i="7"/>
  <c r="AN358" i="7"/>
  <c r="AM360" i="7"/>
  <c r="AL360" i="7"/>
  <c r="AK360" i="7"/>
  <c r="AJ360" i="7"/>
  <c r="AO357" i="7"/>
  <c r="AA365" i="7"/>
  <c r="K20" i="28" s="1"/>
  <c r="Z365" i="7"/>
  <c r="AM359" i="7"/>
  <c r="AL359" i="7"/>
  <c r="AK359" i="7"/>
  <c r="AJ359" i="7"/>
  <c r="Y360" i="7"/>
  <c r="K14" i="27" s="1"/>
  <c r="X360" i="7"/>
  <c r="W360" i="7"/>
  <c r="K14" i="25" s="1"/>
  <c r="V360" i="7"/>
  <c r="AM358" i="7"/>
  <c r="AL358" i="7"/>
  <c r="AK358" i="7"/>
  <c r="AJ358" i="7"/>
  <c r="Y359" i="7"/>
  <c r="K13" i="27" s="1"/>
  <c r="X359" i="7"/>
  <c r="W359" i="7"/>
  <c r="K13" i="25" s="1"/>
  <c r="V359" i="7"/>
  <c r="AO355" i="7"/>
  <c r="AN355" i="7"/>
  <c r="AM357" i="7"/>
  <c r="AL357" i="7"/>
  <c r="AK357" i="7"/>
  <c r="AJ357" i="7"/>
  <c r="AO354" i="7"/>
  <c r="AN354" i="7"/>
  <c r="U358" i="7"/>
  <c r="K12" i="26" s="1"/>
  <c r="AH356" i="7"/>
  <c r="T358" i="7" s="1"/>
  <c r="AG356" i="7"/>
  <c r="S358" i="7" s="1"/>
  <c r="AF356" i="7"/>
  <c r="AE356" i="7"/>
  <c r="AD356" i="7"/>
  <c r="P358" i="7" s="1"/>
  <c r="X357" i="7"/>
  <c r="V357" i="7"/>
  <c r="W357" i="7"/>
  <c r="K11" i="25" s="1"/>
  <c r="AO353" i="7"/>
  <c r="AN353" i="7"/>
  <c r="AA360" i="7"/>
  <c r="K14" i="28" s="1"/>
  <c r="Z360" i="7"/>
  <c r="AM355" i="7"/>
  <c r="AL355" i="7"/>
  <c r="AK355" i="7"/>
  <c r="AJ355" i="7"/>
  <c r="X356" i="7"/>
  <c r="V356" i="7"/>
  <c r="W356" i="7"/>
  <c r="K10" i="25" s="1"/>
  <c r="AO352" i="7"/>
  <c r="AN352" i="7"/>
  <c r="AA359" i="7"/>
  <c r="K13" i="28" s="1"/>
  <c r="Z359" i="7"/>
  <c r="AM354" i="7"/>
  <c r="AL354" i="7"/>
  <c r="AK354" i="7"/>
  <c r="AJ354" i="7"/>
  <c r="X355" i="7"/>
  <c r="V355" i="7"/>
  <c r="AA355" i="7"/>
  <c r="K9" i="28" s="1"/>
  <c r="AO351" i="7"/>
  <c r="AN351" i="7"/>
  <c r="AM353" i="7"/>
  <c r="AL353" i="7"/>
  <c r="AK353" i="7"/>
  <c r="AJ353" i="7"/>
  <c r="AO350" i="7"/>
  <c r="AN350" i="7"/>
  <c r="Z357" i="7"/>
  <c r="AM352" i="7"/>
  <c r="AL352" i="7"/>
  <c r="AK352" i="7"/>
  <c r="AJ352" i="7"/>
  <c r="AO349" i="7"/>
  <c r="AN349" i="7"/>
  <c r="Z356" i="7"/>
  <c r="AM351" i="7"/>
  <c r="AL351" i="7"/>
  <c r="AK351" i="7"/>
  <c r="AJ351" i="7"/>
  <c r="AO348" i="7"/>
  <c r="AN348" i="7"/>
  <c r="Z355" i="7"/>
  <c r="AM350" i="7"/>
  <c r="AL350" i="7"/>
  <c r="AK350" i="7"/>
  <c r="AJ350" i="7"/>
  <c r="AM349" i="7"/>
  <c r="AL349" i="7"/>
  <c r="AK349" i="7"/>
  <c r="AJ349" i="7"/>
  <c r="AM348" i="7"/>
  <c r="AL348" i="7"/>
  <c r="AK348" i="7"/>
  <c r="AJ348" i="7"/>
  <c r="AO341" i="7"/>
  <c r="AN341" i="7"/>
  <c r="AO340" i="7"/>
  <c r="AN340" i="7"/>
  <c r="U311" i="7"/>
  <c r="J22" i="26" s="1"/>
  <c r="T311" i="7"/>
  <c r="R311" i="7"/>
  <c r="P311" i="7"/>
  <c r="AO339" i="7"/>
  <c r="AN339" i="7"/>
  <c r="AM341" i="7"/>
  <c r="AL341" i="7"/>
  <c r="AK341" i="7"/>
  <c r="AJ341" i="7"/>
  <c r="AM340" i="7"/>
  <c r="AL340" i="7"/>
  <c r="AK340" i="7"/>
  <c r="AJ340" i="7"/>
  <c r="AO337" i="7"/>
  <c r="AN337" i="7"/>
  <c r="AO336" i="7"/>
  <c r="AN336" i="7"/>
  <c r="AI338" i="7"/>
  <c r="U310" i="7" s="1"/>
  <c r="J21" i="26" s="1"/>
  <c r="T310" i="7"/>
  <c r="AG338" i="7"/>
  <c r="S310" i="7" s="1"/>
  <c r="J21" i="24" s="1"/>
  <c r="AF338" i="7"/>
  <c r="R310" i="7" s="1"/>
  <c r="AE338" i="7"/>
  <c r="AD338" i="7"/>
  <c r="P310" i="7" s="1"/>
  <c r="AM337" i="7"/>
  <c r="AL337" i="7"/>
  <c r="AK337" i="7"/>
  <c r="AJ337" i="7"/>
  <c r="AO334" i="7"/>
  <c r="AN334" i="7"/>
  <c r="AM336" i="7"/>
  <c r="AL336" i="7"/>
  <c r="AK336" i="7"/>
  <c r="AO333" i="7"/>
  <c r="AN333" i="7"/>
  <c r="T308" i="7"/>
  <c r="AO332" i="7"/>
  <c r="AN332" i="7"/>
  <c r="AM334" i="7"/>
  <c r="AL334" i="7"/>
  <c r="AK334" i="7"/>
  <c r="AJ334" i="7"/>
  <c r="AM333" i="7"/>
  <c r="AL333" i="7"/>
  <c r="AK333" i="7"/>
  <c r="AJ333" i="7"/>
  <c r="AO330" i="7"/>
  <c r="AN330" i="7"/>
  <c r="Z335" i="7"/>
  <c r="J41" i="9"/>
  <c r="AO329" i="7"/>
  <c r="AN329" i="7"/>
  <c r="AA333" i="7"/>
  <c r="Z333" i="7"/>
  <c r="U307" i="7"/>
  <c r="J18" i="26" s="1"/>
  <c r="T307" i="7"/>
  <c r="S307" i="7"/>
  <c r="J18" i="24" s="1"/>
  <c r="R307" i="7"/>
  <c r="P307" i="7"/>
  <c r="Y329" i="7"/>
  <c r="J40" i="27" s="1"/>
  <c r="X329" i="7"/>
  <c r="W329" i="7"/>
  <c r="J40" i="25" s="1"/>
  <c r="V329" i="7"/>
  <c r="AO328" i="7"/>
  <c r="AN328" i="7"/>
  <c r="AA332" i="7"/>
  <c r="Z332" i="7"/>
  <c r="AL330" i="7"/>
  <c r="AJ330" i="7"/>
  <c r="Y328" i="7"/>
  <c r="J39" i="27" s="1"/>
  <c r="X328" i="7"/>
  <c r="W328" i="7"/>
  <c r="J39" i="25" s="1"/>
  <c r="V328" i="7"/>
  <c r="AO327" i="7"/>
  <c r="AN327" i="7"/>
  <c r="AA331" i="7"/>
  <c r="Z331" i="7"/>
  <c r="AM329" i="7"/>
  <c r="AL329" i="7"/>
  <c r="AK329" i="7"/>
  <c r="AJ329" i="7"/>
  <c r="Y327" i="7"/>
  <c r="J38" i="27" s="1"/>
  <c r="X327" i="7"/>
  <c r="W327" i="7"/>
  <c r="J38" i="25" s="1"/>
  <c r="V327" i="7"/>
  <c r="AM328" i="7"/>
  <c r="AL328" i="7"/>
  <c r="AK328" i="7"/>
  <c r="AJ328" i="7"/>
  <c r="Y326" i="7"/>
  <c r="J37" i="27" s="1"/>
  <c r="X326" i="7"/>
  <c r="W326" i="7"/>
  <c r="J37" i="25" s="1"/>
  <c r="V326" i="7"/>
  <c r="AA329" i="7"/>
  <c r="J40" i="28" s="1"/>
  <c r="Z329" i="7"/>
  <c r="AM327" i="7"/>
  <c r="AL327" i="7"/>
  <c r="AK327" i="7"/>
  <c r="AJ327" i="7"/>
  <c r="Y325" i="7"/>
  <c r="J36" i="27" s="1"/>
  <c r="X325" i="7"/>
  <c r="W325" i="7"/>
  <c r="J36" i="25" s="1"/>
  <c r="V325" i="7"/>
  <c r="AA328" i="7"/>
  <c r="J39" i="28" s="1"/>
  <c r="Z328" i="7"/>
  <c r="Y324" i="7"/>
  <c r="J35" i="27" s="1"/>
  <c r="X324" i="7"/>
  <c r="W324" i="7"/>
  <c r="J35" i="25" s="1"/>
  <c r="V324" i="7"/>
  <c r="AO315" i="7"/>
  <c r="AN315" i="7"/>
  <c r="AA327" i="7"/>
  <c r="J38" i="28" s="1"/>
  <c r="Z327" i="7"/>
  <c r="Y323" i="7"/>
  <c r="J34" i="27" s="1"/>
  <c r="X323" i="7"/>
  <c r="W323" i="7"/>
  <c r="J34" i="25" s="1"/>
  <c r="V323" i="7"/>
  <c r="AO320" i="7"/>
  <c r="AN320" i="7"/>
  <c r="AA326" i="7"/>
  <c r="J37" i="28" s="1"/>
  <c r="Z326" i="7"/>
  <c r="J15" i="26"/>
  <c r="J17" i="26" s="1"/>
  <c r="Y322" i="7"/>
  <c r="J33" i="27" s="1"/>
  <c r="X322" i="7"/>
  <c r="W322" i="7"/>
  <c r="J33" i="25" s="1"/>
  <c r="V322" i="7"/>
  <c r="AO314" i="7"/>
  <c r="AN314" i="7"/>
  <c r="AA325" i="7"/>
  <c r="J36" i="28" s="1"/>
  <c r="Z325" i="7"/>
  <c r="AM315" i="7"/>
  <c r="AL315" i="7"/>
  <c r="AK315" i="7"/>
  <c r="AJ315" i="7"/>
  <c r="Y321" i="7"/>
  <c r="J32" i="27" s="1"/>
  <c r="X321" i="7"/>
  <c r="W321" i="7"/>
  <c r="J32" i="25" s="1"/>
  <c r="V321" i="7"/>
  <c r="AO321" i="7"/>
  <c r="AN321" i="7"/>
  <c r="AA324" i="7"/>
  <c r="J35" i="28" s="1"/>
  <c r="Z324" i="7"/>
  <c r="AM320" i="7"/>
  <c r="AL320" i="7"/>
  <c r="AK320" i="7"/>
  <c r="AJ320" i="7"/>
  <c r="Y320" i="7"/>
  <c r="J31" i="27" s="1"/>
  <c r="X320" i="7"/>
  <c r="W320" i="7"/>
  <c r="J31" i="25" s="1"/>
  <c r="V320" i="7"/>
  <c r="AO313" i="7"/>
  <c r="AN313" i="7"/>
  <c r="AA323" i="7"/>
  <c r="J34" i="28" s="1"/>
  <c r="Z323" i="7"/>
  <c r="AM314" i="7"/>
  <c r="AL314" i="7"/>
  <c r="AK314" i="7"/>
  <c r="AJ314" i="7"/>
  <c r="Y319" i="7"/>
  <c r="J30" i="27" s="1"/>
  <c r="X319" i="7"/>
  <c r="W319" i="7"/>
  <c r="J30" i="25" s="1"/>
  <c r="V319" i="7"/>
  <c r="AO312" i="7"/>
  <c r="AN312" i="7"/>
  <c r="AA322" i="7"/>
  <c r="J33" i="28" s="1"/>
  <c r="Z322" i="7"/>
  <c r="AM321" i="7"/>
  <c r="AL321" i="7"/>
  <c r="AK321" i="7"/>
  <c r="AJ321" i="7"/>
  <c r="Y318" i="7"/>
  <c r="J29" i="27" s="1"/>
  <c r="X318" i="7"/>
  <c r="W318" i="7"/>
  <c r="J29" i="25" s="1"/>
  <c r="V318" i="7"/>
  <c r="AO311" i="7"/>
  <c r="AN311" i="7"/>
  <c r="AA321" i="7"/>
  <c r="J32" i="28" s="1"/>
  <c r="Z321" i="7"/>
  <c r="AM313" i="7"/>
  <c r="AL313" i="7"/>
  <c r="AK313" i="7"/>
  <c r="AJ313" i="7"/>
  <c r="Y317" i="7"/>
  <c r="J28" i="27" s="1"/>
  <c r="X317" i="7"/>
  <c r="W317" i="7"/>
  <c r="J28" i="25" s="1"/>
  <c r="V317" i="7"/>
  <c r="AO310" i="7"/>
  <c r="AN310" i="7"/>
  <c r="AA320" i="7"/>
  <c r="J31" i="28" s="1"/>
  <c r="Z320" i="7"/>
  <c r="AM312" i="7"/>
  <c r="AL312" i="7"/>
  <c r="AK312" i="7"/>
  <c r="AJ312" i="7"/>
  <c r="Y316" i="7"/>
  <c r="J27" i="27" s="1"/>
  <c r="X316" i="7"/>
  <c r="W316" i="7"/>
  <c r="J27" i="25" s="1"/>
  <c r="V316" i="7"/>
  <c r="AO319" i="7"/>
  <c r="AN319" i="7"/>
  <c r="AA319" i="7"/>
  <c r="J30" i="28" s="1"/>
  <c r="Z319" i="7"/>
  <c r="AM311" i="7"/>
  <c r="AL311" i="7"/>
  <c r="AK311" i="7"/>
  <c r="AJ311" i="7"/>
  <c r="Y315" i="7"/>
  <c r="J26" i="27" s="1"/>
  <c r="X315" i="7"/>
  <c r="W315" i="7"/>
  <c r="J26" i="25" s="1"/>
  <c r="V315" i="7"/>
  <c r="AO309" i="7"/>
  <c r="AN309" i="7"/>
  <c r="AA318" i="7"/>
  <c r="J29" i="28" s="1"/>
  <c r="Z318" i="7"/>
  <c r="AM310" i="7"/>
  <c r="AL310" i="7"/>
  <c r="AK310" i="7"/>
  <c r="AJ310" i="7"/>
  <c r="Y314" i="7"/>
  <c r="J25" i="27" s="1"/>
  <c r="X314" i="7"/>
  <c r="W314" i="7"/>
  <c r="J25" i="25" s="1"/>
  <c r="V314" i="7"/>
  <c r="AO318" i="7"/>
  <c r="AN318" i="7"/>
  <c r="AA317" i="7"/>
  <c r="J28" i="28" s="1"/>
  <c r="Z317" i="7"/>
  <c r="AM319" i="7"/>
  <c r="AL319" i="7"/>
  <c r="AK319" i="7"/>
  <c r="AJ319" i="7"/>
  <c r="Y313" i="7"/>
  <c r="J24" i="27" s="1"/>
  <c r="X313" i="7"/>
  <c r="W313" i="7"/>
  <c r="J24" i="25" s="1"/>
  <c r="V313" i="7"/>
  <c r="AO322" i="7"/>
  <c r="AN322" i="7"/>
  <c r="AA316" i="7"/>
  <c r="J27" i="28" s="1"/>
  <c r="Z316" i="7"/>
  <c r="AM309" i="7"/>
  <c r="AL309" i="7"/>
  <c r="AK309" i="7"/>
  <c r="AJ309" i="7"/>
  <c r="Y312" i="7"/>
  <c r="J23" i="27" s="1"/>
  <c r="X312" i="7"/>
  <c r="W312" i="7"/>
  <c r="J23" i="25" s="1"/>
  <c r="V312" i="7"/>
  <c r="AO308" i="7"/>
  <c r="AN308" i="7"/>
  <c r="AA315" i="7"/>
  <c r="J26" i="28" s="1"/>
  <c r="Z315" i="7"/>
  <c r="AM318" i="7"/>
  <c r="AL318" i="7"/>
  <c r="AK318" i="7"/>
  <c r="AJ318" i="7"/>
  <c r="AO307" i="7"/>
  <c r="AN307" i="7"/>
  <c r="AA314" i="7"/>
  <c r="J25" i="28" s="1"/>
  <c r="Z314" i="7"/>
  <c r="AM322" i="7"/>
  <c r="AL322" i="7"/>
  <c r="AK322" i="7"/>
  <c r="AJ322" i="7"/>
  <c r="AO306" i="7"/>
  <c r="AN306" i="7"/>
  <c r="AA313" i="7"/>
  <c r="J24" i="28" s="1"/>
  <c r="Z313" i="7"/>
  <c r="AM308" i="7"/>
  <c r="AL308" i="7"/>
  <c r="AK308" i="7"/>
  <c r="AJ308" i="7"/>
  <c r="Y309" i="7"/>
  <c r="J20" i="27" s="1"/>
  <c r="X309" i="7"/>
  <c r="W309" i="7"/>
  <c r="J20" i="25" s="1"/>
  <c r="V309" i="7"/>
  <c r="AO305" i="7"/>
  <c r="AN305" i="7"/>
  <c r="AA312" i="7"/>
  <c r="J23" i="28" s="1"/>
  <c r="Z312" i="7"/>
  <c r="AM307" i="7"/>
  <c r="AL307" i="7"/>
  <c r="AK307" i="7"/>
  <c r="AJ307" i="7"/>
  <c r="AO304" i="7"/>
  <c r="AN304" i="7"/>
  <c r="AM306" i="7"/>
  <c r="AL306" i="7"/>
  <c r="AK306" i="7"/>
  <c r="AJ306" i="7"/>
  <c r="AO303" i="7"/>
  <c r="AM305" i="7"/>
  <c r="AL305" i="7"/>
  <c r="AK305" i="7"/>
  <c r="AJ305" i="7"/>
  <c r="AO302" i="7"/>
  <c r="AA309" i="7"/>
  <c r="J20" i="28" s="1"/>
  <c r="Z309" i="7"/>
  <c r="AM304" i="7"/>
  <c r="AL304" i="7"/>
  <c r="AK304" i="7"/>
  <c r="AJ304" i="7"/>
  <c r="Y304" i="7"/>
  <c r="J14" i="27" s="1"/>
  <c r="X304" i="7"/>
  <c r="W304" i="7"/>
  <c r="J14" i="25" s="1"/>
  <c r="V304" i="7"/>
  <c r="AM303" i="7"/>
  <c r="AL303" i="7"/>
  <c r="AK303" i="7"/>
  <c r="AJ303" i="7"/>
  <c r="Y303" i="7"/>
  <c r="J13" i="27" s="1"/>
  <c r="X303" i="7"/>
  <c r="W303" i="7"/>
  <c r="J13" i="25" s="1"/>
  <c r="V303" i="7"/>
  <c r="AO300" i="7"/>
  <c r="AN300" i="7"/>
  <c r="AM302" i="7"/>
  <c r="AL302" i="7"/>
  <c r="AK302" i="7"/>
  <c r="AJ302" i="7"/>
  <c r="AO299" i="7"/>
  <c r="AN299" i="7"/>
  <c r="AI301" i="7"/>
  <c r="U302" i="7" s="1"/>
  <c r="J12" i="26" s="1"/>
  <c r="T302" i="7"/>
  <c r="AG301" i="7"/>
  <c r="S302" i="7" s="1"/>
  <c r="J12" i="24" s="1"/>
  <c r="AF301" i="7"/>
  <c r="R302" i="7" s="1"/>
  <c r="AE301" i="7"/>
  <c r="AD301" i="7"/>
  <c r="P302" i="7" s="1"/>
  <c r="X301" i="7"/>
  <c r="V301" i="7"/>
  <c r="Y301" i="7"/>
  <c r="J11" i="27" s="1"/>
  <c r="AO298" i="7"/>
  <c r="AN298" i="7"/>
  <c r="AA304" i="7"/>
  <c r="J14" i="28" s="1"/>
  <c r="Z304" i="7"/>
  <c r="AM300" i="7"/>
  <c r="AL300" i="7"/>
  <c r="AK300" i="7"/>
  <c r="AJ300" i="7"/>
  <c r="X300" i="7"/>
  <c r="V300" i="7"/>
  <c r="Y300" i="7"/>
  <c r="J10" i="27" s="1"/>
  <c r="AO297" i="7"/>
  <c r="AN297" i="7"/>
  <c r="AA303" i="7"/>
  <c r="J13" i="28" s="1"/>
  <c r="Z303" i="7"/>
  <c r="AM299" i="7"/>
  <c r="AL299" i="7"/>
  <c r="AK299" i="7"/>
  <c r="AJ299" i="7"/>
  <c r="X299" i="7"/>
  <c r="V299" i="7"/>
  <c r="Y299" i="7"/>
  <c r="J9" i="27" s="1"/>
  <c r="AO296" i="7"/>
  <c r="AN296" i="7"/>
  <c r="AM298" i="7"/>
  <c r="AL298" i="7"/>
  <c r="AK298" i="7"/>
  <c r="AJ298" i="7"/>
  <c r="AO295" i="7"/>
  <c r="AN295" i="7"/>
  <c r="Z301" i="7"/>
  <c r="AM297" i="7"/>
  <c r="AL297" i="7"/>
  <c r="AK297" i="7"/>
  <c r="AJ297" i="7"/>
  <c r="AO294" i="7"/>
  <c r="AN294" i="7"/>
  <c r="Z300" i="7"/>
  <c r="AM296" i="7"/>
  <c r="AL296" i="7"/>
  <c r="AK296" i="7"/>
  <c r="AJ296" i="7"/>
  <c r="AO293" i="7"/>
  <c r="AN293" i="7"/>
  <c r="Z299" i="7"/>
  <c r="AM295" i="7"/>
  <c r="AL295" i="7"/>
  <c r="AK295" i="7"/>
  <c r="AJ295" i="7"/>
  <c r="AM294" i="7"/>
  <c r="AL294" i="7"/>
  <c r="AK294" i="7"/>
  <c r="AJ294" i="7"/>
  <c r="AM293" i="7"/>
  <c r="AL293" i="7"/>
  <c r="AK293" i="7"/>
  <c r="AJ293" i="7"/>
  <c r="AO285" i="7"/>
  <c r="AN285" i="7"/>
  <c r="AO284" i="7"/>
  <c r="AN284" i="7"/>
  <c r="U255" i="7"/>
  <c r="I22" i="26" s="1"/>
  <c r="T255" i="7"/>
  <c r="P255" i="7"/>
  <c r="AO283" i="7"/>
  <c r="AN283" i="7"/>
  <c r="AM285" i="7"/>
  <c r="AL285" i="7"/>
  <c r="AK285" i="7"/>
  <c r="AJ285" i="7"/>
  <c r="AM284" i="7"/>
  <c r="AL284" i="7"/>
  <c r="AK284" i="7"/>
  <c r="AJ284" i="7"/>
  <c r="AO281" i="7"/>
  <c r="AN281" i="7"/>
  <c r="AO280" i="7"/>
  <c r="AN280" i="7"/>
  <c r="AI282" i="7"/>
  <c r="T254" i="7"/>
  <c r="AG282" i="7"/>
  <c r="AF282" i="7"/>
  <c r="R254" i="7" s="1"/>
  <c r="AE282" i="7"/>
  <c r="AD282" i="7"/>
  <c r="AM281" i="7"/>
  <c r="AL281" i="7"/>
  <c r="AK281" i="7"/>
  <c r="AJ281" i="7"/>
  <c r="AO278" i="7"/>
  <c r="AN278" i="7"/>
  <c r="AM280" i="7"/>
  <c r="AL280" i="7"/>
  <c r="AK280" i="7"/>
  <c r="AO277" i="7"/>
  <c r="AN277" i="7"/>
  <c r="U252" i="7"/>
  <c r="I19" i="26" s="1"/>
  <c r="T252" i="7"/>
  <c r="R252" i="7"/>
  <c r="P252" i="7"/>
  <c r="AO276" i="7"/>
  <c r="AN276" i="7"/>
  <c r="AM278" i="7"/>
  <c r="AL278" i="7"/>
  <c r="AK278" i="7"/>
  <c r="AJ278" i="7"/>
  <c r="AM277" i="7"/>
  <c r="AL277" i="7"/>
  <c r="AK277" i="7"/>
  <c r="AJ277" i="7"/>
  <c r="AO274" i="7"/>
  <c r="AN274" i="7"/>
  <c r="Z279" i="7"/>
  <c r="AO273" i="7"/>
  <c r="AN273" i="7"/>
  <c r="AA277" i="7"/>
  <c r="Z277" i="7"/>
  <c r="U251" i="7"/>
  <c r="I18" i="26" s="1"/>
  <c r="S251" i="7"/>
  <c r="I18" i="24" s="1"/>
  <c r="R251" i="7"/>
  <c r="P251" i="7"/>
  <c r="Y273" i="7"/>
  <c r="I40" i="27" s="1"/>
  <c r="X273" i="7"/>
  <c r="W273" i="7"/>
  <c r="I40" i="25" s="1"/>
  <c r="V273" i="7"/>
  <c r="AO272" i="7"/>
  <c r="AN272" i="7"/>
  <c r="AA276" i="7"/>
  <c r="Z276" i="7"/>
  <c r="AL274" i="7"/>
  <c r="AJ274" i="7"/>
  <c r="Y272" i="7"/>
  <c r="I39" i="27" s="1"/>
  <c r="X272" i="7"/>
  <c r="W272" i="7"/>
  <c r="I39" i="25" s="1"/>
  <c r="V272" i="7"/>
  <c r="AO271" i="7"/>
  <c r="AN271" i="7"/>
  <c r="Z275" i="7"/>
  <c r="AM273" i="7"/>
  <c r="AL273" i="7"/>
  <c r="AK273" i="7"/>
  <c r="AJ273" i="7"/>
  <c r="Y271" i="7"/>
  <c r="I38" i="27" s="1"/>
  <c r="X271" i="7"/>
  <c r="W271" i="7"/>
  <c r="I38" i="25" s="1"/>
  <c r="V271" i="7"/>
  <c r="AM272" i="7"/>
  <c r="AL272" i="7"/>
  <c r="AK272" i="7"/>
  <c r="AJ272" i="7"/>
  <c r="Y270" i="7"/>
  <c r="I37" i="27" s="1"/>
  <c r="X270" i="7"/>
  <c r="W270" i="7"/>
  <c r="I37" i="25" s="1"/>
  <c r="V270" i="7"/>
  <c r="AA273" i="7"/>
  <c r="I40" i="28" s="1"/>
  <c r="Z273" i="7"/>
  <c r="AM271" i="7"/>
  <c r="AL271" i="7"/>
  <c r="AK271" i="7"/>
  <c r="AJ271" i="7"/>
  <c r="Y269" i="7"/>
  <c r="I36" i="27" s="1"/>
  <c r="X269" i="7"/>
  <c r="W269" i="7"/>
  <c r="I36" i="25" s="1"/>
  <c r="V269" i="7"/>
  <c r="AA272" i="7"/>
  <c r="I39" i="28" s="1"/>
  <c r="Z272" i="7"/>
  <c r="Y268" i="7"/>
  <c r="I35" i="27" s="1"/>
  <c r="X268" i="7"/>
  <c r="W268" i="7"/>
  <c r="I35" i="25" s="1"/>
  <c r="V268" i="7"/>
  <c r="AO259" i="7"/>
  <c r="AN259" i="7"/>
  <c r="AA271" i="7"/>
  <c r="I38" i="28" s="1"/>
  <c r="Z271" i="7"/>
  <c r="Y267" i="7"/>
  <c r="I34" i="27" s="1"/>
  <c r="X267" i="7"/>
  <c r="W267" i="7"/>
  <c r="I34" i="25" s="1"/>
  <c r="V267" i="7"/>
  <c r="AO264" i="7"/>
  <c r="AN264" i="7"/>
  <c r="AA270" i="7"/>
  <c r="I37" i="28" s="1"/>
  <c r="Z270" i="7"/>
  <c r="I15" i="26"/>
  <c r="I17" i="26" s="1"/>
  <c r="I15" i="24"/>
  <c r="I17" i="24" s="1"/>
  <c r="Y266" i="7"/>
  <c r="I33" i="27" s="1"/>
  <c r="X266" i="7"/>
  <c r="W266" i="7"/>
  <c r="I33" i="25" s="1"/>
  <c r="V266" i="7"/>
  <c r="AO258" i="7"/>
  <c r="AN258" i="7"/>
  <c r="AA269" i="7"/>
  <c r="I36" i="28" s="1"/>
  <c r="Z269" i="7"/>
  <c r="AM259" i="7"/>
  <c r="AL259" i="7"/>
  <c r="AK259" i="7"/>
  <c r="AJ259" i="7"/>
  <c r="Y265" i="7"/>
  <c r="I32" i="27" s="1"/>
  <c r="X265" i="7"/>
  <c r="W265" i="7"/>
  <c r="I32" i="25" s="1"/>
  <c r="V265" i="7"/>
  <c r="AO265" i="7"/>
  <c r="AN265" i="7"/>
  <c r="AA268" i="7"/>
  <c r="I35" i="28" s="1"/>
  <c r="Z268" i="7"/>
  <c r="AM264" i="7"/>
  <c r="AL264" i="7"/>
  <c r="AK264" i="7"/>
  <c r="AJ264" i="7"/>
  <c r="Y264" i="7"/>
  <c r="I31" i="27" s="1"/>
  <c r="X264" i="7"/>
  <c r="W264" i="7"/>
  <c r="I31" i="25" s="1"/>
  <c r="V264" i="7"/>
  <c r="AO257" i="7"/>
  <c r="AN257" i="7"/>
  <c r="AA267" i="7"/>
  <c r="I34" i="28" s="1"/>
  <c r="Z267" i="7"/>
  <c r="AM258" i="7"/>
  <c r="AL258" i="7"/>
  <c r="AK258" i="7"/>
  <c r="AJ258" i="7"/>
  <c r="Y263" i="7"/>
  <c r="I30" i="27" s="1"/>
  <c r="X263" i="7"/>
  <c r="W263" i="7"/>
  <c r="I30" i="25" s="1"/>
  <c r="V263" i="7"/>
  <c r="AO256" i="7"/>
  <c r="AN256" i="7"/>
  <c r="AA266" i="7"/>
  <c r="I33" i="28" s="1"/>
  <c r="Z266" i="7"/>
  <c r="AM265" i="7"/>
  <c r="AL265" i="7"/>
  <c r="AK265" i="7"/>
  <c r="AJ265" i="7"/>
  <c r="Y262" i="7"/>
  <c r="I29" i="27" s="1"/>
  <c r="X262" i="7"/>
  <c r="W262" i="7"/>
  <c r="I29" i="25" s="1"/>
  <c r="V262" i="7"/>
  <c r="AO255" i="7"/>
  <c r="AN255" i="7"/>
  <c r="AA265" i="7"/>
  <c r="I32" i="28" s="1"/>
  <c r="Z265" i="7"/>
  <c r="AM257" i="7"/>
  <c r="AL257" i="7"/>
  <c r="AK257" i="7"/>
  <c r="AJ257" i="7"/>
  <c r="Y261" i="7"/>
  <c r="I28" i="27" s="1"/>
  <c r="X261" i="7"/>
  <c r="W261" i="7"/>
  <c r="I28" i="25" s="1"/>
  <c r="V261" i="7"/>
  <c r="AO254" i="7"/>
  <c r="AN254" i="7"/>
  <c r="AA264" i="7"/>
  <c r="I31" i="28" s="1"/>
  <c r="Z264" i="7"/>
  <c r="AM256" i="7"/>
  <c r="AL256" i="7"/>
  <c r="AK256" i="7"/>
  <c r="AJ256" i="7"/>
  <c r="Y260" i="7"/>
  <c r="I27" i="27" s="1"/>
  <c r="X260" i="7"/>
  <c r="W260" i="7"/>
  <c r="I27" i="25" s="1"/>
  <c r="V260" i="7"/>
  <c r="AO263" i="7"/>
  <c r="AN263" i="7"/>
  <c r="AA263" i="7"/>
  <c r="I30" i="28" s="1"/>
  <c r="Z263" i="7"/>
  <c r="AM255" i="7"/>
  <c r="AL255" i="7"/>
  <c r="AK255" i="7"/>
  <c r="AJ255" i="7"/>
  <c r="Y259" i="7"/>
  <c r="I26" i="27" s="1"/>
  <c r="X259" i="7"/>
  <c r="W259" i="7"/>
  <c r="I26" i="25" s="1"/>
  <c r="V259" i="7"/>
  <c r="AO253" i="7"/>
  <c r="AN253" i="7"/>
  <c r="AA262" i="7"/>
  <c r="I29" i="28" s="1"/>
  <c r="Z262" i="7"/>
  <c r="AM254" i="7"/>
  <c r="AL254" i="7"/>
  <c r="AK254" i="7"/>
  <c r="AJ254" i="7"/>
  <c r="Y258" i="7"/>
  <c r="I25" i="27" s="1"/>
  <c r="X258" i="7"/>
  <c r="W258" i="7"/>
  <c r="I25" i="25" s="1"/>
  <c r="V258" i="7"/>
  <c r="AO262" i="7"/>
  <c r="AN262" i="7"/>
  <c r="AA261" i="7"/>
  <c r="I28" i="28" s="1"/>
  <c r="Z261" i="7"/>
  <c r="AM263" i="7"/>
  <c r="AL263" i="7"/>
  <c r="AK263" i="7"/>
  <c r="AJ263" i="7"/>
  <c r="Y257" i="7"/>
  <c r="I24" i="27" s="1"/>
  <c r="X257" i="7"/>
  <c r="W257" i="7"/>
  <c r="I24" i="25" s="1"/>
  <c r="V257" i="7"/>
  <c r="AO266" i="7"/>
  <c r="AN266" i="7"/>
  <c r="AA260" i="7"/>
  <c r="I27" i="28" s="1"/>
  <c r="Z260" i="7"/>
  <c r="AM253" i="7"/>
  <c r="AL253" i="7"/>
  <c r="AK253" i="7"/>
  <c r="AJ253" i="7"/>
  <c r="Y256" i="7"/>
  <c r="I23" i="27" s="1"/>
  <c r="X256" i="7"/>
  <c r="W256" i="7"/>
  <c r="I23" i="25" s="1"/>
  <c r="V256" i="7"/>
  <c r="AO252" i="7"/>
  <c r="AN252" i="7"/>
  <c r="AA259" i="7"/>
  <c r="I26" i="28" s="1"/>
  <c r="Z259" i="7"/>
  <c r="AM262" i="7"/>
  <c r="AL262" i="7"/>
  <c r="AK262" i="7"/>
  <c r="AJ262" i="7"/>
  <c r="AO251" i="7"/>
  <c r="AA258" i="7"/>
  <c r="I25" i="28" s="1"/>
  <c r="Z258" i="7"/>
  <c r="AM266" i="7"/>
  <c r="AL266" i="7"/>
  <c r="AK266" i="7"/>
  <c r="AJ266" i="7"/>
  <c r="AO250" i="7"/>
  <c r="AN250" i="7"/>
  <c r="AA257" i="7"/>
  <c r="I24" i="28" s="1"/>
  <c r="Z257" i="7"/>
  <c r="AM252" i="7"/>
  <c r="AL252" i="7"/>
  <c r="AK252" i="7"/>
  <c r="AJ252" i="7"/>
  <c r="Y253" i="7"/>
  <c r="I20" i="27" s="1"/>
  <c r="X253" i="7"/>
  <c r="W253" i="7"/>
  <c r="I20" i="25" s="1"/>
  <c r="V253" i="7"/>
  <c r="AO249" i="7"/>
  <c r="AN249" i="7"/>
  <c r="AA256" i="7"/>
  <c r="I23" i="28" s="1"/>
  <c r="Z256" i="7"/>
  <c r="AM251" i="7"/>
  <c r="AL251" i="7"/>
  <c r="AK251" i="7"/>
  <c r="AJ251" i="7"/>
  <c r="AO248" i="7"/>
  <c r="AM250" i="7"/>
  <c r="AL250" i="7"/>
  <c r="AK250" i="7"/>
  <c r="AJ250" i="7"/>
  <c r="AO247" i="7"/>
  <c r="AN247" i="7"/>
  <c r="AM249" i="7"/>
  <c r="AL249" i="7"/>
  <c r="AK249" i="7"/>
  <c r="AJ249" i="7"/>
  <c r="AO246" i="7"/>
  <c r="AA253" i="7"/>
  <c r="I20" i="28" s="1"/>
  <c r="Z253" i="7"/>
  <c r="AM248" i="7"/>
  <c r="AL248" i="7"/>
  <c r="AK248" i="7"/>
  <c r="AJ248" i="7"/>
  <c r="Y248" i="7"/>
  <c r="I14" i="27" s="1"/>
  <c r="X248" i="7"/>
  <c r="W248" i="7"/>
  <c r="I14" i="25" s="1"/>
  <c r="V248" i="7"/>
  <c r="AM247" i="7"/>
  <c r="AL247" i="7"/>
  <c r="AK247" i="7"/>
  <c r="AJ247" i="7"/>
  <c r="Y247" i="7"/>
  <c r="I13" i="27" s="1"/>
  <c r="X247" i="7"/>
  <c r="W247" i="7"/>
  <c r="I13" i="25" s="1"/>
  <c r="V247" i="7"/>
  <c r="AO244" i="7"/>
  <c r="AN244" i="7"/>
  <c r="AM246" i="7"/>
  <c r="AL246" i="7"/>
  <c r="AK246" i="7"/>
  <c r="AJ246" i="7"/>
  <c r="AO243" i="7"/>
  <c r="AN243" i="7"/>
  <c r="U246" i="7"/>
  <c r="I12" i="26" s="1"/>
  <c r="AH245" i="7"/>
  <c r="T246" i="7" s="1"/>
  <c r="AG245" i="7"/>
  <c r="AF245" i="7"/>
  <c r="R246" i="7" s="1"/>
  <c r="AE245" i="7"/>
  <c r="Q246" i="7" s="1"/>
  <c r="I12" i="9" s="1"/>
  <c r="AD245" i="7"/>
  <c r="X245" i="7"/>
  <c r="V245" i="7"/>
  <c r="W245" i="7"/>
  <c r="I11" i="25" s="1"/>
  <c r="AO242" i="7"/>
  <c r="AN242" i="7"/>
  <c r="AA248" i="7"/>
  <c r="I14" i="28" s="1"/>
  <c r="Z248" i="7"/>
  <c r="AM244" i="7"/>
  <c r="AL244" i="7"/>
  <c r="AK244" i="7"/>
  <c r="AJ244" i="7"/>
  <c r="X244" i="7"/>
  <c r="V244" i="7"/>
  <c r="W244" i="7"/>
  <c r="I10" i="25" s="1"/>
  <c r="AO241" i="7"/>
  <c r="AN241" i="7"/>
  <c r="AA247" i="7"/>
  <c r="I13" i="28" s="1"/>
  <c r="Z247" i="7"/>
  <c r="AM243" i="7"/>
  <c r="AL243" i="7"/>
  <c r="AK243" i="7"/>
  <c r="AJ243" i="7"/>
  <c r="X243" i="7"/>
  <c r="V243" i="7"/>
  <c r="Y243" i="7"/>
  <c r="I9" i="27" s="1"/>
  <c r="AO240" i="7"/>
  <c r="AN240" i="7"/>
  <c r="AM242" i="7"/>
  <c r="AL242" i="7"/>
  <c r="AK242" i="7"/>
  <c r="AJ242" i="7"/>
  <c r="AO239" i="7"/>
  <c r="AN239" i="7"/>
  <c r="AA245" i="7"/>
  <c r="I11" i="28" s="1"/>
  <c r="Z245" i="7"/>
  <c r="AM241" i="7"/>
  <c r="AL241" i="7"/>
  <c r="AK241" i="7"/>
  <c r="AJ241" i="7"/>
  <c r="AO238" i="7"/>
  <c r="AN238" i="7"/>
  <c r="Z244" i="7"/>
  <c r="AM240" i="7"/>
  <c r="AL240" i="7"/>
  <c r="AK240" i="7"/>
  <c r="AJ240" i="7"/>
  <c r="AO237" i="7"/>
  <c r="AN237" i="7"/>
  <c r="AA243" i="7"/>
  <c r="I9" i="28" s="1"/>
  <c r="Z243" i="7"/>
  <c r="AM239" i="7"/>
  <c r="AL239" i="7"/>
  <c r="AK239" i="7"/>
  <c r="AJ239" i="7"/>
  <c r="AM238" i="7"/>
  <c r="AL238" i="7"/>
  <c r="AK238" i="7"/>
  <c r="AJ238" i="7"/>
  <c r="AM237" i="7"/>
  <c r="AL237" i="7"/>
  <c r="AK237" i="7"/>
  <c r="AJ237" i="7"/>
  <c r="AO229" i="7"/>
  <c r="AN229" i="7"/>
  <c r="AO228" i="7"/>
  <c r="AN228" i="7"/>
  <c r="U198" i="7"/>
  <c r="H22" i="26" s="1"/>
  <c r="T198" i="7"/>
  <c r="S198" i="7"/>
  <c r="H22" i="24" s="1"/>
  <c r="R198" i="7"/>
  <c r="P198" i="7"/>
  <c r="AO227" i="7"/>
  <c r="AN227" i="7"/>
  <c r="AM229" i="7"/>
  <c r="AL229" i="7"/>
  <c r="AK229" i="7"/>
  <c r="AJ229" i="7"/>
  <c r="AM228" i="7"/>
  <c r="AL228" i="7"/>
  <c r="AK228" i="7"/>
  <c r="AJ228" i="7"/>
  <c r="AO225" i="7"/>
  <c r="AN225" i="7"/>
  <c r="AO224" i="7"/>
  <c r="AN224" i="7"/>
  <c r="AI226" i="7"/>
  <c r="U197" i="7" s="1"/>
  <c r="H21" i="26" s="1"/>
  <c r="AH226" i="7"/>
  <c r="T197" i="7" s="1"/>
  <c r="AG226" i="7"/>
  <c r="AF226" i="7"/>
  <c r="R197" i="7" s="1"/>
  <c r="AE226" i="7"/>
  <c r="AD226" i="7"/>
  <c r="P197" i="7" s="1"/>
  <c r="AM225" i="7"/>
  <c r="AL225" i="7"/>
  <c r="AK225" i="7"/>
  <c r="AJ225" i="7"/>
  <c r="AO222" i="7"/>
  <c r="AN222" i="7"/>
  <c r="AM224" i="7"/>
  <c r="AL224" i="7"/>
  <c r="AK224" i="7"/>
  <c r="Y222" i="7"/>
  <c r="X222" i="7"/>
  <c r="W222" i="7"/>
  <c r="V222" i="7"/>
  <c r="AO221" i="7"/>
  <c r="AN221" i="7"/>
  <c r="U195" i="7"/>
  <c r="H19" i="26" s="1"/>
  <c r="T195" i="7"/>
  <c r="S195" i="7"/>
  <c r="H19" i="24" s="1"/>
  <c r="R195" i="7"/>
  <c r="Y220" i="7"/>
  <c r="X220" i="7"/>
  <c r="W220" i="7"/>
  <c r="V220" i="7"/>
  <c r="AO220" i="7"/>
  <c r="AN220" i="7"/>
  <c r="AM222" i="7"/>
  <c r="AL222" i="7"/>
  <c r="AK222" i="7"/>
  <c r="AJ222" i="7"/>
  <c r="Y219" i="7"/>
  <c r="X219" i="7"/>
  <c r="W219" i="7"/>
  <c r="V219" i="7"/>
  <c r="AM221" i="7"/>
  <c r="AL221" i="7"/>
  <c r="AK221" i="7"/>
  <c r="AJ221" i="7"/>
  <c r="Y218" i="7"/>
  <c r="X218" i="7"/>
  <c r="W218" i="7"/>
  <c r="V218" i="7"/>
  <c r="AO217" i="7"/>
  <c r="AA222" i="7"/>
  <c r="Z222" i="7"/>
  <c r="H41" i="9"/>
  <c r="AO216" i="7"/>
  <c r="AN216" i="7"/>
  <c r="AA220" i="7"/>
  <c r="Z220" i="7"/>
  <c r="U194" i="7"/>
  <c r="H18" i="26" s="1"/>
  <c r="H18" i="24"/>
  <c r="R194" i="7"/>
  <c r="Q194" i="7"/>
  <c r="H18" i="9" s="1"/>
  <c r="Y216" i="7"/>
  <c r="H40" i="27" s="1"/>
  <c r="X216" i="7"/>
  <c r="W216" i="7"/>
  <c r="H40" i="25" s="1"/>
  <c r="V216" i="7"/>
  <c r="AO215" i="7"/>
  <c r="AN215" i="7"/>
  <c r="AA219" i="7"/>
  <c r="Z219" i="7"/>
  <c r="AL217" i="7"/>
  <c r="AJ217" i="7"/>
  <c r="Y215" i="7"/>
  <c r="H39" i="27" s="1"/>
  <c r="X215" i="7"/>
  <c r="W215" i="7"/>
  <c r="H39" i="25" s="1"/>
  <c r="V215" i="7"/>
  <c r="AO214" i="7"/>
  <c r="AN214" i="7"/>
  <c r="AA218" i="7"/>
  <c r="Z218" i="7"/>
  <c r="AM216" i="7"/>
  <c r="AL216" i="7"/>
  <c r="AK216" i="7"/>
  <c r="AJ216" i="7"/>
  <c r="Y214" i="7"/>
  <c r="H38" i="27" s="1"/>
  <c r="X214" i="7"/>
  <c r="W214" i="7"/>
  <c r="H38" i="25" s="1"/>
  <c r="V214" i="7"/>
  <c r="AM215" i="7"/>
  <c r="AL215" i="7"/>
  <c r="AK215" i="7"/>
  <c r="AJ215" i="7"/>
  <c r="Y213" i="7"/>
  <c r="H37" i="27" s="1"/>
  <c r="X213" i="7"/>
  <c r="W213" i="7"/>
  <c r="H37" i="25" s="1"/>
  <c r="V213" i="7"/>
  <c r="AA216" i="7"/>
  <c r="H40" i="28" s="1"/>
  <c r="Z216" i="7"/>
  <c r="AM214" i="7"/>
  <c r="AL214" i="7"/>
  <c r="AK214" i="7"/>
  <c r="AJ214" i="7"/>
  <c r="Y212" i="7"/>
  <c r="H36" i="27" s="1"/>
  <c r="X212" i="7"/>
  <c r="W212" i="7"/>
  <c r="H36" i="25" s="1"/>
  <c r="V212" i="7"/>
  <c r="AA215" i="7"/>
  <c r="H39" i="28" s="1"/>
  <c r="Z215" i="7"/>
  <c r="Y211" i="7"/>
  <c r="H35" i="27" s="1"/>
  <c r="X211" i="7"/>
  <c r="W211" i="7"/>
  <c r="H35" i="25" s="1"/>
  <c r="V211" i="7"/>
  <c r="AO202" i="7"/>
  <c r="AA214" i="7"/>
  <c r="H38" i="28" s="1"/>
  <c r="Z214" i="7"/>
  <c r="Y210" i="7"/>
  <c r="H34" i="27" s="1"/>
  <c r="X210" i="7"/>
  <c r="W210" i="7"/>
  <c r="H34" i="25" s="1"/>
  <c r="V210" i="7"/>
  <c r="AO207" i="7"/>
  <c r="AN207" i="7"/>
  <c r="AA213" i="7"/>
  <c r="H37" i="28" s="1"/>
  <c r="Z213" i="7"/>
  <c r="H15" i="26"/>
  <c r="H17" i="26" s="1"/>
  <c r="H15" i="24"/>
  <c r="H17" i="24" s="1"/>
  <c r="Y209" i="7"/>
  <c r="H33" i="27" s="1"/>
  <c r="X209" i="7"/>
  <c r="W209" i="7"/>
  <c r="H33" i="25" s="1"/>
  <c r="V209" i="7"/>
  <c r="AO201" i="7"/>
  <c r="AN201" i="7"/>
  <c r="AA212" i="7"/>
  <c r="H36" i="28" s="1"/>
  <c r="Z212" i="7"/>
  <c r="AM202" i="7"/>
  <c r="AL202" i="7"/>
  <c r="AK202" i="7"/>
  <c r="AJ202" i="7"/>
  <c r="Y208" i="7"/>
  <c r="H32" i="27" s="1"/>
  <c r="X208" i="7"/>
  <c r="W208" i="7"/>
  <c r="H32" i="25" s="1"/>
  <c r="V208" i="7"/>
  <c r="AO208" i="7"/>
  <c r="AN208" i="7"/>
  <c r="AA211" i="7"/>
  <c r="H35" i="28" s="1"/>
  <c r="Z211" i="7"/>
  <c r="AM207" i="7"/>
  <c r="AL207" i="7"/>
  <c r="AK207" i="7"/>
  <c r="AJ207" i="7"/>
  <c r="Y207" i="7"/>
  <c r="H31" i="27" s="1"/>
  <c r="X207" i="7"/>
  <c r="W207" i="7"/>
  <c r="H31" i="25" s="1"/>
  <c r="V207" i="7"/>
  <c r="AO200" i="7"/>
  <c r="AN200" i="7"/>
  <c r="AA210" i="7"/>
  <c r="H34" i="28" s="1"/>
  <c r="Z210" i="7"/>
  <c r="AM201" i="7"/>
  <c r="AL201" i="7"/>
  <c r="AK201" i="7"/>
  <c r="AJ201" i="7"/>
  <c r="Y206" i="7"/>
  <c r="H30" i="27" s="1"/>
  <c r="X206" i="7"/>
  <c r="W206" i="7"/>
  <c r="H30" i="25" s="1"/>
  <c r="V206" i="7"/>
  <c r="AO199" i="7"/>
  <c r="AN199" i="7"/>
  <c r="AA209" i="7"/>
  <c r="H33" i="28" s="1"/>
  <c r="Z209" i="7"/>
  <c r="AM208" i="7"/>
  <c r="AL208" i="7"/>
  <c r="AK208" i="7"/>
  <c r="AJ208" i="7"/>
  <c r="Y205" i="7"/>
  <c r="H29" i="27" s="1"/>
  <c r="X205" i="7"/>
  <c r="W205" i="7"/>
  <c r="H29" i="25" s="1"/>
  <c r="V205" i="7"/>
  <c r="AO198" i="7"/>
  <c r="AN198" i="7"/>
  <c r="AA208" i="7"/>
  <c r="H32" i="28" s="1"/>
  <c r="Z208" i="7"/>
  <c r="AM200" i="7"/>
  <c r="AL200" i="7"/>
  <c r="AK200" i="7"/>
  <c r="AJ200" i="7"/>
  <c r="Y204" i="7"/>
  <c r="H28" i="27" s="1"/>
  <c r="X204" i="7"/>
  <c r="W204" i="7"/>
  <c r="H28" i="25" s="1"/>
  <c r="V204" i="7"/>
  <c r="AO197" i="7"/>
  <c r="AA207" i="7"/>
  <c r="H31" i="28" s="1"/>
  <c r="Z207" i="7"/>
  <c r="AM199" i="7"/>
  <c r="AL199" i="7"/>
  <c r="AK199" i="7"/>
  <c r="AJ199" i="7"/>
  <c r="Y203" i="7"/>
  <c r="H27" i="27" s="1"/>
  <c r="X203" i="7"/>
  <c r="W203" i="7"/>
  <c r="H27" i="25" s="1"/>
  <c r="V203" i="7"/>
  <c r="AO206" i="7"/>
  <c r="AN206" i="7"/>
  <c r="AA206" i="7"/>
  <c r="H30" i="28" s="1"/>
  <c r="Z206" i="7"/>
  <c r="AM198" i="7"/>
  <c r="AL198" i="7"/>
  <c r="AK198" i="7"/>
  <c r="AJ198" i="7"/>
  <c r="Y202" i="7"/>
  <c r="H26" i="27" s="1"/>
  <c r="X202" i="7"/>
  <c r="W202" i="7"/>
  <c r="H26" i="25" s="1"/>
  <c r="V202" i="7"/>
  <c r="AO196" i="7"/>
  <c r="AN196" i="7"/>
  <c r="AA205" i="7"/>
  <c r="H29" i="28" s="1"/>
  <c r="Z205" i="7"/>
  <c r="AM197" i="7"/>
  <c r="AL197" i="7"/>
  <c r="AK197" i="7"/>
  <c r="AJ197" i="7"/>
  <c r="Y201" i="7"/>
  <c r="H25" i="27" s="1"/>
  <c r="X201" i="7"/>
  <c r="W201" i="7"/>
  <c r="H25" i="25" s="1"/>
  <c r="V201" i="7"/>
  <c r="AO205" i="7"/>
  <c r="AN205" i="7"/>
  <c r="AA204" i="7"/>
  <c r="H28" i="28" s="1"/>
  <c r="Z204" i="7"/>
  <c r="AM206" i="7"/>
  <c r="AL206" i="7"/>
  <c r="AK206" i="7"/>
  <c r="AJ206" i="7"/>
  <c r="Y200" i="7"/>
  <c r="H24" i="27" s="1"/>
  <c r="X200" i="7"/>
  <c r="W200" i="7"/>
  <c r="H24" i="25" s="1"/>
  <c r="V200" i="7"/>
  <c r="AO209" i="7"/>
  <c r="AN209" i="7"/>
  <c r="AA203" i="7"/>
  <c r="H27" i="28" s="1"/>
  <c r="Z203" i="7"/>
  <c r="AM196" i="7"/>
  <c r="AL196" i="7"/>
  <c r="AK196" i="7"/>
  <c r="AJ196" i="7"/>
  <c r="Y199" i="7"/>
  <c r="H23" i="27" s="1"/>
  <c r="X199" i="7"/>
  <c r="W199" i="7"/>
  <c r="H23" i="25" s="1"/>
  <c r="V199" i="7"/>
  <c r="AO195" i="7"/>
  <c r="AA202" i="7"/>
  <c r="H26" i="28" s="1"/>
  <c r="Z202" i="7"/>
  <c r="AM205" i="7"/>
  <c r="AL205" i="7"/>
  <c r="AK205" i="7"/>
  <c r="AJ205" i="7"/>
  <c r="AO194" i="7"/>
  <c r="AN194" i="7"/>
  <c r="AA201" i="7"/>
  <c r="H25" i="28" s="1"/>
  <c r="Z201" i="7"/>
  <c r="AM209" i="7"/>
  <c r="AL209" i="7"/>
  <c r="AK209" i="7"/>
  <c r="AJ209" i="7"/>
  <c r="AO193" i="7"/>
  <c r="AN193" i="7"/>
  <c r="AA200" i="7"/>
  <c r="H24" i="28" s="1"/>
  <c r="Z200" i="7"/>
  <c r="AM195" i="7"/>
  <c r="AL195" i="7"/>
  <c r="AK195" i="7"/>
  <c r="AJ195" i="7"/>
  <c r="Y196" i="7"/>
  <c r="H20" i="27" s="1"/>
  <c r="X196" i="7"/>
  <c r="W196" i="7"/>
  <c r="H20" i="25" s="1"/>
  <c r="V196" i="7"/>
  <c r="AO192" i="7"/>
  <c r="AN192" i="7"/>
  <c r="AA199" i="7"/>
  <c r="H23" i="28" s="1"/>
  <c r="Z199" i="7"/>
  <c r="AM194" i="7"/>
  <c r="AL194" i="7"/>
  <c r="AK194" i="7"/>
  <c r="AJ194" i="7"/>
  <c r="AO191" i="7"/>
  <c r="AN191" i="7"/>
  <c r="AM193" i="7"/>
  <c r="AL193" i="7"/>
  <c r="AK193" i="7"/>
  <c r="AJ193" i="7"/>
  <c r="AO190" i="7"/>
  <c r="AN190" i="7"/>
  <c r="AM192" i="7"/>
  <c r="AL192" i="7"/>
  <c r="AK192" i="7"/>
  <c r="AJ192" i="7"/>
  <c r="AO189" i="7"/>
  <c r="AN189" i="7"/>
  <c r="AA196" i="7"/>
  <c r="H20" i="28" s="1"/>
  <c r="Z196" i="7"/>
  <c r="AM191" i="7"/>
  <c r="AL191" i="7"/>
  <c r="AK191" i="7"/>
  <c r="AJ191" i="7"/>
  <c r="Y191" i="7"/>
  <c r="H14" i="27" s="1"/>
  <c r="X191" i="7"/>
  <c r="W191" i="7"/>
  <c r="H14" i="25" s="1"/>
  <c r="V191" i="7"/>
  <c r="AM190" i="7"/>
  <c r="AL190" i="7"/>
  <c r="AK190" i="7"/>
  <c r="AJ190" i="7"/>
  <c r="Y190" i="7"/>
  <c r="H13" i="27" s="1"/>
  <c r="X190" i="7"/>
  <c r="W190" i="7"/>
  <c r="H13" i="25" s="1"/>
  <c r="V190" i="7"/>
  <c r="AO187" i="7"/>
  <c r="AN187" i="7"/>
  <c r="AM189" i="7"/>
  <c r="AL189" i="7"/>
  <c r="AK189" i="7"/>
  <c r="AJ189" i="7"/>
  <c r="AO186" i="7"/>
  <c r="AN186" i="7"/>
  <c r="AH188" i="7"/>
  <c r="T189" i="7" s="1"/>
  <c r="AG188" i="7"/>
  <c r="AF188" i="7"/>
  <c r="R189" i="7" s="1"/>
  <c r="AE188" i="7"/>
  <c r="AD188" i="7"/>
  <c r="P189" i="7" s="1"/>
  <c r="X188" i="7"/>
  <c r="V188" i="7"/>
  <c r="Y188" i="7"/>
  <c r="H11" i="27" s="1"/>
  <c r="AO185" i="7"/>
  <c r="AN185" i="7"/>
  <c r="AA191" i="7"/>
  <c r="H14" i="28" s="1"/>
  <c r="Z191" i="7"/>
  <c r="AM187" i="7"/>
  <c r="AL187" i="7"/>
  <c r="AK187" i="7"/>
  <c r="AJ187" i="7"/>
  <c r="X187" i="7"/>
  <c r="V187" i="7"/>
  <c r="Y187" i="7"/>
  <c r="H10" i="27" s="1"/>
  <c r="AO184" i="7"/>
  <c r="AN184" i="7"/>
  <c r="AA190" i="7"/>
  <c r="H13" i="28" s="1"/>
  <c r="Z190" i="7"/>
  <c r="AM186" i="7"/>
  <c r="AL186" i="7"/>
  <c r="AK186" i="7"/>
  <c r="AJ186" i="7"/>
  <c r="X186" i="7"/>
  <c r="V186" i="7"/>
  <c r="Y186" i="7"/>
  <c r="H9" i="27" s="1"/>
  <c r="AO183" i="7"/>
  <c r="AN183" i="7"/>
  <c r="AM185" i="7"/>
  <c r="AL185" i="7"/>
  <c r="AK185" i="7"/>
  <c r="AJ185" i="7"/>
  <c r="AO182" i="7"/>
  <c r="AN182" i="7"/>
  <c r="Z188" i="7"/>
  <c r="AM184" i="7"/>
  <c r="AL184" i="7"/>
  <c r="AK184" i="7"/>
  <c r="AJ184" i="7"/>
  <c r="AO181" i="7"/>
  <c r="AN181" i="7"/>
  <c r="Z187" i="7"/>
  <c r="AM183" i="7"/>
  <c r="AL183" i="7"/>
  <c r="AK183" i="7"/>
  <c r="AJ183" i="7"/>
  <c r="AO180" i="7"/>
  <c r="AN180" i="7"/>
  <c r="AA186" i="7"/>
  <c r="H9" i="28" s="1"/>
  <c r="Z186" i="7"/>
  <c r="AM182" i="7"/>
  <c r="AL182" i="7"/>
  <c r="AK182" i="7"/>
  <c r="AJ182" i="7"/>
  <c r="AM181" i="7"/>
  <c r="AL181" i="7"/>
  <c r="AK181" i="7"/>
  <c r="AJ181" i="7"/>
  <c r="AM180" i="7"/>
  <c r="AL180" i="7"/>
  <c r="AK180" i="7"/>
  <c r="AJ180" i="7"/>
  <c r="AO172" i="7"/>
  <c r="AN172" i="7"/>
  <c r="AO171" i="7"/>
  <c r="AN171" i="7"/>
  <c r="U142" i="7"/>
  <c r="G22" i="26" s="1"/>
  <c r="T142" i="7"/>
  <c r="S142" i="7"/>
  <c r="G22" i="24" s="1"/>
  <c r="R142" i="7"/>
  <c r="AO170" i="7"/>
  <c r="AN170" i="7"/>
  <c r="AM172" i="7"/>
  <c r="AL172" i="7"/>
  <c r="AK172" i="7"/>
  <c r="AJ172" i="7"/>
  <c r="AM171" i="7"/>
  <c r="AL171" i="7"/>
  <c r="AK171" i="7"/>
  <c r="AJ171" i="7"/>
  <c r="AO168" i="7"/>
  <c r="AN168" i="7"/>
  <c r="AO167" i="7"/>
  <c r="AN167" i="7"/>
  <c r="U141" i="7"/>
  <c r="G21" i="26" s="1"/>
  <c r="AH169" i="7"/>
  <c r="T141" i="7" s="1"/>
  <c r="AG169" i="7"/>
  <c r="S141" i="7" s="1"/>
  <c r="G21" i="24" s="1"/>
  <c r="AF169" i="7"/>
  <c r="R141" i="7" s="1"/>
  <c r="AE169" i="7"/>
  <c r="Q141" i="7" s="1"/>
  <c r="AD169" i="7"/>
  <c r="P141" i="7" s="1"/>
  <c r="AM168" i="7"/>
  <c r="AL168" i="7"/>
  <c r="AK168" i="7"/>
  <c r="AJ168" i="7"/>
  <c r="AO165" i="7"/>
  <c r="AN165" i="7"/>
  <c r="AM167" i="7"/>
  <c r="AL167" i="7"/>
  <c r="AK167" i="7"/>
  <c r="Y166" i="7"/>
  <c r="X166" i="7"/>
  <c r="W166" i="7"/>
  <c r="V166" i="7"/>
  <c r="AO164" i="7"/>
  <c r="AN164" i="7"/>
  <c r="U139" i="7"/>
  <c r="G19" i="26" s="1"/>
  <c r="T139" i="7"/>
  <c r="S139" i="7"/>
  <c r="G19" i="24" s="1"/>
  <c r="Y164" i="7"/>
  <c r="X164" i="7"/>
  <c r="W164" i="7"/>
  <c r="V164" i="7"/>
  <c r="AO163" i="7"/>
  <c r="AN163" i="7"/>
  <c r="AM165" i="7"/>
  <c r="AL165" i="7"/>
  <c r="AK165" i="7"/>
  <c r="AJ165" i="7"/>
  <c r="Y163" i="7"/>
  <c r="X163" i="7"/>
  <c r="W163" i="7"/>
  <c r="V163" i="7"/>
  <c r="AM164" i="7"/>
  <c r="AL164" i="7"/>
  <c r="AK164" i="7"/>
  <c r="AJ164" i="7"/>
  <c r="Y162" i="7"/>
  <c r="X162" i="7"/>
  <c r="W162" i="7"/>
  <c r="V162" i="7"/>
  <c r="AO161" i="7"/>
  <c r="AN161" i="7"/>
  <c r="AA166" i="7"/>
  <c r="Z166" i="7"/>
  <c r="AO160" i="7"/>
  <c r="AN160" i="7"/>
  <c r="AA164" i="7"/>
  <c r="Z164" i="7"/>
  <c r="U138" i="7"/>
  <c r="G18" i="26" s="1"/>
  <c r="T138" i="7"/>
  <c r="S138" i="7"/>
  <c r="G18" i="24" s="1"/>
  <c r="R138" i="7"/>
  <c r="P138" i="7"/>
  <c r="Y160" i="7"/>
  <c r="G40" i="27" s="1"/>
  <c r="X160" i="7"/>
  <c r="W160" i="7"/>
  <c r="G40" i="25" s="1"/>
  <c r="V160" i="7"/>
  <c r="AO159" i="7"/>
  <c r="AN159" i="7"/>
  <c r="AA163" i="7"/>
  <c r="Z163" i="7"/>
  <c r="AL161" i="7"/>
  <c r="AJ161" i="7"/>
  <c r="Y159" i="7"/>
  <c r="G39" i="27" s="1"/>
  <c r="X159" i="7"/>
  <c r="W159" i="7"/>
  <c r="G39" i="25" s="1"/>
  <c r="V159" i="7"/>
  <c r="AO158" i="7"/>
  <c r="AN158" i="7"/>
  <c r="AA162" i="7"/>
  <c r="Z162" i="7"/>
  <c r="AM160" i="7"/>
  <c r="AL160" i="7"/>
  <c r="AK160" i="7"/>
  <c r="AJ160" i="7"/>
  <c r="Y158" i="7"/>
  <c r="G38" i="27" s="1"/>
  <c r="X158" i="7"/>
  <c r="W158" i="7"/>
  <c r="G38" i="25" s="1"/>
  <c r="V158" i="7"/>
  <c r="AM159" i="7"/>
  <c r="AL159" i="7"/>
  <c r="AK159" i="7"/>
  <c r="AJ159" i="7"/>
  <c r="Y157" i="7"/>
  <c r="G37" i="27" s="1"/>
  <c r="X157" i="7"/>
  <c r="W157" i="7"/>
  <c r="G37" i="25" s="1"/>
  <c r="V157" i="7"/>
  <c r="AA160" i="7"/>
  <c r="G40" i="28" s="1"/>
  <c r="Z160" i="7"/>
  <c r="AM158" i="7"/>
  <c r="AL158" i="7"/>
  <c r="AK158" i="7"/>
  <c r="AJ158" i="7"/>
  <c r="Y156" i="7"/>
  <c r="G36" i="27" s="1"/>
  <c r="X156" i="7"/>
  <c r="W156" i="7"/>
  <c r="G36" i="25" s="1"/>
  <c r="V156" i="7"/>
  <c r="AA159" i="7"/>
  <c r="G39" i="28" s="1"/>
  <c r="Z159" i="7"/>
  <c r="Y155" i="7"/>
  <c r="G35" i="27" s="1"/>
  <c r="X155" i="7"/>
  <c r="W155" i="7"/>
  <c r="G35" i="25" s="1"/>
  <c r="V155" i="7"/>
  <c r="AO146" i="7"/>
  <c r="AN146" i="7"/>
  <c r="AA158" i="7"/>
  <c r="G38" i="28" s="1"/>
  <c r="Z158" i="7"/>
  <c r="Y154" i="7"/>
  <c r="G34" i="27" s="1"/>
  <c r="X154" i="7"/>
  <c r="W154" i="7"/>
  <c r="G34" i="25" s="1"/>
  <c r="V154" i="7"/>
  <c r="AO151" i="7"/>
  <c r="AN151" i="7"/>
  <c r="AA157" i="7"/>
  <c r="G37" i="28" s="1"/>
  <c r="Z157" i="7"/>
  <c r="G15" i="26"/>
  <c r="G17" i="26" s="1"/>
  <c r="Y153" i="7"/>
  <c r="G33" i="27" s="1"/>
  <c r="X153" i="7"/>
  <c r="W153" i="7"/>
  <c r="G33" i="25" s="1"/>
  <c r="V153" i="7"/>
  <c r="AO145" i="7"/>
  <c r="AN145" i="7"/>
  <c r="AA156" i="7"/>
  <c r="G36" i="28" s="1"/>
  <c r="Z156" i="7"/>
  <c r="AM146" i="7"/>
  <c r="AL146" i="7"/>
  <c r="AK146" i="7"/>
  <c r="AJ146" i="7"/>
  <c r="Y152" i="7"/>
  <c r="G32" i="27" s="1"/>
  <c r="X152" i="7"/>
  <c r="W152" i="7"/>
  <c r="G32" i="25" s="1"/>
  <c r="V152" i="7"/>
  <c r="AO152" i="7"/>
  <c r="AN152" i="7"/>
  <c r="AA155" i="7"/>
  <c r="G35" i="28" s="1"/>
  <c r="Z155" i="7"/>
  <c r="AM151" i="7"/>
  <c r="AL151" i="7"/>
  <c r="AK151" i="7"/>
  <c r="AJ151" i="7"/>
  <c r="Y151" i="7"/>
  <c r="G31" i="27" s="1"/>
  <c r="X151" i="7"/>
  <c r="W151" i="7"/>
  <c r="G31" i="25" s="1"/>
  <c r="V151" i="7"/>
  <c r="AO144" i="7"/>
  <c r="AN144" i="7"/>
  <c r="AA154" i="7"/>
  <c r="G34" i="28" s="1"/>
  <c r="Z154" i="7"/>
  <c r="AM145" i="7"/>
  <c r="AL145" i="7"/>
  <c r="AK145" i="7"/>
  <c r="AJ145" i="7"/>
  <c r="Y150" i="7"/>
  <c r="G30" i="27" s="1"/>
  <c r="X150" i="7"/>
  <c r="W150" i="7"/>
  <c r="G30" i="25" s="1"/>
  <c r="V150" i="7"/>
  <c r="AO143" i="7"/>
  <c r="AN143" i="7"/>
  <c r="AA153" i="7"/>
  <c r="G33" i="28" s="1"/>
  <c r="Z153" i="7"/>
  <c r="AM152" i="7"/>
  <c r="AL152" i="7"/>
  <c r="AK152" i="7"/>
  <c r="AJ152" i="7"/>
  <c r="Y149" i="7"/>
  <c r="G29" i="27" s="1"/>
  <c r="X149" i="7"/>
  <c r="W149" i="7"/>
  <c r="G29" i="25" s="1"/>
  <c r="V149" i="7"/>
  <c r="AO142" i="7"/>
  <c r="AN142" i="7"/>
  <c r="AA152" i="7"/>
  <c r="G32" i="28" s="1"/>
  <c r="Z152" i="7"/>
  <c r="AM144" i="7"/>
  <c r="AL144" i="7"/>
  <c r="AK144" i="7"/>
  <c r="AJ144" i="7"/>
  <c r="Y148" i="7"/>
  <c r="G28" i="27" s="1"/>
  <c r="X148" i="7"/>
  <c r="W148" i="7"/>
  <c r="G28" i="25" s="1"/>
  <c r="V148" i="7"/>
  <c r="AO141" i="7"/>
  <c r="AN141" i="7"/>
  <c r="AA151" i="7"/>
  <c r="G31" i="28" s="1"/>
  <c r="Z151" i="7"/>
  <c r="AM143" i="7"/>
  <c r="AL143" i="7"/>
  <c r="AK143" i="7"/>
  <c r="AJ143" i="7"/>
  <c r="Y147" i="7"/>
  <c r="G27" i="27" s="1"/>
  <c r="X147" i="7"/>
  <c r="W147" i="7"/>
  <c r="G27" i="25" s="1"/>
  <c r="V147" i="7"/>
  <c r="AO150" i="7"/>
  <c r="AN150" i="7"/>
  <c r="AA150" i="7"/>
  <c r="G30" i="28" s="1"/>
  <c r="Z150" i="7"/>
  <c r="AM142" i="7"/>
  <c r="AL142" i="7"/>
  <c r="AK142" i="7"/>
  <c r="AJ142" i="7"/>
  <c r="Y146" i="7"/>
  <c r="G26" i="27" s="1"/>
  <c r="X146" i="7"/>
  <c r="W146" i="7"/>
  <c r="G26" i="25" s="1"/>
  <c r="V146" i="7"/>
  <c r="AO140" i="7"/>
  <c r="AN140" i="7"/>
  <c r="AA149" i="7"/>
  <c r="G29" i="28" s="1"/>
  <c r="Z149" i="7"/>
  <c r="AM141" i="7"/>
  <c r="AL141" i="7"/>
  <c r="AK141" i="7"/>
  <c r="AJ141" i="7"/>
  <c r="Y145" i="7"/>
  <c r="G25" i="27" s="1"/>
  <c r="X145" i="7"/>
  <c r="W145" i="7"/>
  <c r="G25" i="25" s="1"/>
  <c r="V145" i="7"/>
  <c r="AO149" i="7"/>
  <c r="AN149" i="7"/>
  <c r="AA148" i="7"/>
  <c r="G28" i="28" s="1"/>
  <c r="Z148" i="7"/>
  <c r="AM150" i="7"/>
  <c r="AL150" i="7"/>
  <c r="AK150" i="7"/>
  <c r="AJ150" i="7"/>
  <c r="Y144" i="7"/>
  <c r="G24" i="27" s="1"/>
  <c r="X144" i="7"/>
  <c r="W144" i="7"/>
  <c r="G24" i="25" s="1"/>
  <c r="V144" i="7"/>
  <c r="AO153" i="7"/>
  <c r="AA147" i="7"/>
  <c r="G27" i="28" s="1"/>
  <c r="Z147" i="7"/>
  <c r="AM140" i="7"/>
  <c r="AL140" i="7"/>
  <c r="AK140" i="7"/>
  <c r="AJ140" i="7"/>
  <c r="Y143" i="7"/>
  <c r="G23" i="27" s="1"/>
  <c r="X143" i="7"/>
  <c r="W143" i="7"/>
  <c r="G23" i="25" s="1"/>
  <c r="V143" i="7"/>
  <c r="AO139" i="7"/>
  <c r="AA146" i="7"/>
  <c r="G26" i="28" s="1"/>
  <c r="Z146" i="7"/>
  <c r="AM149" i="7"/>
  <c r="AL149" i="7"/>
  <c r="AK149" i="7"/>
  <c r="AJ149" i="7"/>
  <c r="AO138" i="7"/>
  <c r="AA145" i="7"/>
  <c r="G25" i="28" s="1"/>
  <c r="Z145" i="7"/>
  <c r="AM153" i="7"/>
  <c r="AL153" i="7"/>
  <c r="AK153" i="7"/>
  <c r="AJ153" i="7"/>
  <c r="AO137" i="7"/>
  <c r="AA144" i="7"/>
  <c r="G24" i="28" s="1"/>
  <c r="Z144" i="7"/>
  <c r="AM139" i="7"/>
  <c r="AL139" i="7"/>
  <c r="AK139" i="7"/>
  <c r="AJ139" i="7"/>
  <c r="Y140" i="7"/>
  <c r="G20" i="27" s="1"/>
  <c r="X140" i="7"/>
  <c r="W140" i="7"/>
  <c r="G20" i="25" s="1"/>
  <c r="V140" i="7"/>
  <c r="AO136" i="7"/>
  <c r="AA143" i="7"/>
  <c r="G23" i="28" s="1"/>
  <c r="Z143" i="7"/>
  <c r="AM138" i="7"/>
  <c r="AL138" i="7"/>
  <c r="AK138" i="7"/>
  <c r="AJ138" i="7"/>
  <c r="AO135" i="7"/>
  <c r="AM137" i="7"/>
  <c r="AL137" i="7"/>
  <c r="AK137" i="7"/>
  <c r="AJ137" i="7"/>
  <c r="AO134" i="7"/>
  <c r="AM136" i="7"/>
  <c r="AL136" i="7"/>
  <c r="AK136" i="7"/>
  <c r="AJ136" i="7"/>
  <c r="AO133" i="7"/>
  <c r="AN133" i="7"/>
  <c r="AA140" i="7"/>
  <c r="G20" i="28" s="1"/>
  <c r="Z140" i="7"/>
  <c r="AM135" i="7"/>
  <c r="AL135" i="7"/>
  <c r="AK135" i="7"/>
  <c r="AJ135" i="7"/>
  <c r="Y135" i="7"/>
  <c r="G14" i="27" s="1"/>
  <c r="X135" i="7"/>
  <c r="W135" i="7"/>
  <c r="G14" i="25" s="1"/>
  <c r="V135" i="7"/>
  <c r="AM134" i="7"/>
  <c r="AL134" i="7"/>
  <c r="AK134" i="7"/>
  <c r="AJ134" i="7"/>
  <c r="Y134" i="7"/>
  <c r="G13" i="27" s="1"/>
  <c r="X134" i="7"/>
  <c r="W134" i="7"/>
  <c r="G13" i="25" s="1"/>
  <c r="V134" i="7"/>
  <c r="AO131" i="7"/>
  <c r="AN131" i="7"/>
  <c r="AM133" i="7"/>
  <c r="AL133" i="7"/>
  <c r="AK133" i="7"/>
  <c r="AJ133" i="7"/>
  <c r="AO130" i="7"/>
  <c r="AN130" i="7"/>
  <c r="AH132" i="7"/>
  <c r="T133" i="7" s="1"/>
  <c r="AG132" i="7"/>
  <c r="AF132" i="7"/>
  <c r="R133" i="7" s="1"/>
  <c r="AE132" i="7"/>
  <c r="Q133" i="7" s="1"/>
  <c r="G12" i="9" s="1"/>
  <c r="AD132" i="7"/>
  <c r="P133" i="7" s="1"/>
  <c r="X132" i="7"/>
  <c r="V132" i="7"/>
  <c r="Y132" i="7"/>
  <c r="G11" i="27" s="1"/>
  <c r="AO129" i="7"/>
  <c r="AN129" i="7"/>
  <c r="AA135" i="7"/>
  <c r="G14" i="28" s="1"/>
  <c r="Z135" i="7"/>
  <c r="AM131" i="7"/>
  <c r="AL131" i="7"/>
  <c r="AK131" i="7"/>
  <c r="AJ131" i="7"/>
  <c r="X131" i="7"/>
  <c r="V131" i="7"/>
  <c r="Y131" i="7"/>
  <c r="G10" i="27" s="1"/>
  <c r="AO128" i="7"/>
  <c r="AN128" i="7"/>
  <c r="AA134" i="7"/>
  <c r="G13" i="28" s="1"/>
  <c r="Z134" i="7"/>
  <c r="AM130" i="7"/>
  <c r="AL130" i="7"/>
  <c r="AK130" i="7"/>
  <c r="AJ130" i="7"/>
  <c r="X130" i="7"/>
  <c r="V130" i="7"/>
  <c r="Y130" i="7"/>
  <c r="G9" i="27" s="1"/>
  <c r="AO127" i="7"/>
  <c r="AN127" i="7"/>
  <c r="AM129" i="7"/>
  <c r="AL129" i="7"/>
  <c r="AK129" i="7"/>
  <c r="AJ129" i="7"/>
  <c r="AO126" i="7"/>
  <c r="AN126" i="7"/>
  <c r="Z132" i="7"/>
  <c r="AM128" i="7"/>
  <c r="AL128" i="7"/>
  <c r="AK128" i="7"/>
  <c r="AJ128" i="7"/>
  <c r="AO125" i="7"/>
  <c r="AN125" i="7"/>
  <c r="Z131" i="7"/>
  <c r="AM127" i="7"/>
  <c r="AL127" i="7"/>
  <c r="AK127" i="7"/>
  <c r="AJ127" i="7"/>
  <c r="AO124" i="7"/>
  <c r="AN124" i="7"/>
  <c r="Z130" i="7"/>
  <c r="AM126" i="7"/>
  <c r="AL126" i="7"/>
  <c r="AK126" i="7"/>
  <c r="AJ126" i="7"/>
  <c r="AM125" i="7"/>
  <c r="AL125" i="7"/>
  <c r="AK125" i="7"/>
  <c r="AJ125" i="7"/>
  <c r="AM124" i="7"/>
  <c r="AL124" i="7"/>
  <c r="AK124" i="7"/>
  <c r="AJ124" i="7"/>
  <c r="AO55" i="7"/>
  <c r="AN55" i="7"/>
  <c r="AO54" i="7"/>
  <c r="AN54" i="7"/>
  <c r="U25" i="7"/>
  <c r="E22" i="26" s="1"/>
  <c r="T25" i="7"/>
  <c r="S25" i="7"/>
  <c r="E22" i="24" s="1"/>
  <c r="R25" i="7"/>
  <c r="AO53" i="7"/>
  <c r="AN53" i="7"/>
  <c r="AM55" i="7"/>
  <c r="AL55" i="7"/>
  <c r="AK55" i="7"/>
  <c r="AJ55" i="7"/>
  <c r="AM54" i="7"/>
  <c r="AL54" i="7"/>
  <c r="AK54" i="7"/>
  <c r="AJ54" i="7"/>
  <c r="AO51" i="7"/>
  <c r="AN51" i="7"/>
  <c r="AO50" i="7"/>
  <c r="AN50" i="7"/>
  <c r="AI52" i="7"/>
  <c r="U24" i="7" s="1"/>
  <c r="E21" i="26" s="1"/>
  <c r="AH52" i="7"/>
  <c r="T24" i="7" s="1"/>
  <c r="AG52" i="7"/>
  <c r="S24" i="7" s="1"/>
  <c r="E21" i="24" s="1"/>
  <c r="AF52" i="7"/>
  <c r="R24" i="7" s="1"/>
  <c r="AE52" i="7"/>
  <c r="AD52" i="7"/>
  <c r="P24" i="7" s="1"/>
  <c r="AM51" i="7"/>
  <c r="AL51" i="7"/>
  <c r="AK51" i="7"/>
  <c r="AJ51" i="7"/>
  <c r="AO48" i="7"/>
  <c r="AN48" i="7"/>
  <c r="AM50" i="7"/>
  <c r="Y49" i="7"/>
  <c r="X49" i="7"/>
  <c r="W49" i="7"/>
  <c r="V49" i="7"/>
  <c r="AO47" i="7"/>
  <c r="AN47" i="7"/>
  <c r="U22" i="7"/>
  <c r="E19" i="26" s="1"/>
  <c r="T22" i="7"/>
  <c r="S22" i="7"/>
  <c r="E19" i="24" s="1"/>
  <c r="R22" i="7"/>
  <c r="P22" i="7"/>
  <c r="Y47" i="7"/>
  <c r="X47" i="7"/>
  <c r="W47" i="7"/>
  <c r="V47" i="7"/>
  <c r="AO46" i="7"/>
  <c r="AN46" i="7"/>
  <c r="AM48" i="7"/>
  <c r="AL48" i="7"/>
  <c r="AK48" i="7"/>
  <c r="AJ48" i="7"/>
  <c r="Y46" i="7"/>
  <c r="X46" i="7"/>
  <c r="W46" i="7"/>
  <c r="V46" i="7"/>
  <c r="AM47" i="7"/>
  <c r="AL47" i="7"/>
  <c r="AK47" i="7"/>
  <c r="AJ47" i="7"/>
  <c r="Y45" i="7"/>
  <c r="X45" i="7"/>
  <c r="W45" i="7"/>
  <c r="V45" i="7"/>
  <c r="AO44" i="7"/>
  <c r="AN44" i="7"/>
  <c r="Z49" i="7"/>
  <c r="E41" i="9"/>
  <c r="AO43" i="7"/>
  <c r="AN43" i="7"/>
  <c r="AA47" i="7"/>
  <c r="Z47" i="7"/>
  <c r="U21" i="7"/>
  <c r="E18" i="26" s="1"/>
  <c r="T21" i="7"/>
  <c r="S21" i="7"/>
  <c r="E18" i="24" s="1"/>
  <c r="R21" i="7"/>
  <c r="P21" i="7"/>
  <c r="Y43" i="7"/>
  <c r="E40" i="27" s="1"/>
  <c r="X43" i="7"/>
  <c r="W43" i="7"/>
  <c r="E40" i="25" s="1"/>
  <c r="V43" i="7"/>
  <c r="AO42" i="7"/>
  <c r="AN42" i="7"/>
  <c r="AA46" i="7"/>
  <c r="Z46" i="7"/>
  <c r="AL44" i="7"/>
  <c r="AJ44" i="7"/>
  <c r="Y42" i="7"/>
  <c r="E39" i="27" s="1"/>
  <c r="X42" i="7"/>
  <c r="W42" i="7"/>
  <c r="E39" i="25" s="1"/>
  <c r="V42" i="7"/>
  <c r="AN41" i="7"/>
  <c r="AA45" i="7"/>
  <c r="Z45" i="7"/>
  <c r="AM43" i="7"/>
  <c r="AL43" i="7"/>
  <c r="AK43" i="7"/>
  <c r="AJ43" i="7"/>
  <c r="Y41" i="7"/>
  <c r="E38" i="27" s="1"/>
  <c r="X41" i="7"/>
  <c r="W41" i="7"/>
  <c r="E38" i="25" s="1"/>
  <c r="V41" i="7"/>
  <c r="AM42" i="7"/>
  <c r="AL42" i="7"/>
  <c r="AK42" i="7"/>
  <c r="AJ42" i="7"/>
  <c r="Y40" i="7"/>
  <c r="E37" i="27" s="1"/>
  <c r="X40" i="7"/>
  <c r="W40" i="7"/>
  <c r="E37" i="25" s="1"/>
  <c r="V40" i="7"/>
  <c r="AA43" i="7"/>
  <c r="E40" i="28" s="1"/>
  <c r="Z43" i="7"/>
  <c r="AM41" i="7"/>
  <c r="AL41" i="7"/>
  <c r="AK41" i="7"/>
  <c r="Y39" i="7"/>
  <c r="E36" i="27" s="1"/>
  <c r="X39" i="7"/>
  <c r="W39" i="7"/>
  <c r="E36" i="25" s="1"/>
  <c r="V39" i="7"/>
  <c r="AA42" i="7"/>
  <c r="E39" i="28" s="1"/>
  <c r="Z42" i="7"/>
  <c r="Y38" i="7"/>
  <c r="E35" i="27" s="1"/>
  <c r="X38" i="7"/>
  <c r="V38" i="7"/>
  <c r="AO29" i="7"/>
  <c r="AA41" i="7"/>
  <c r="E38" i="28" s="1"/>
  <c r="Z41" i="7"/>
  <c r="Y37" i="7"/>
  <c r="E34" i="27" s="1"/>
  <c r="X37" i="7"/>
  <c r="W37" i="7"/>
  <c r="E34" i="25" s="1"/>
  <c r="V37" i="7"/>
  <c r="AO34" i="7"/>
  <c r="AA40" i="7"/>
  <c r="E37" i="28" s="1"/>
  <c r="Z40" i="7"/>
  <c r="E15" i="26"/>
  <c r="E17" i="26" s="1"/>
  <c r="E15" i="24"/>
  <c r="E17" i="24" s="1"/>
  <c r="Y36" i="7"/>
  <c r="E33" i="27" s="1"/>
  <c r="X36" i="7"/>
  <c r="V36" i="7"/>
  <c r="AO28" i="7"/>
  <c r="AN28" i="7"/>
  <c r="AA39" i="7"/>
  <c r="E36" i="28" s="1"/>
  <c r="Z39" i="7"/>
  <c r="AM29" i="7"/>
  <c r="AL29" i="7"/>
  <c r="AK29" i="7"/>
  <c r="AJ29" i="7"/>
  <c r="Y35" i="7"/>
  <c r="E32" i="27" s="1"/>
  <c r="X35" i="7"/>
  <c r="W35" i="7"/>
  <c r="E32" i="25" s="1"/>
  <c r="V35" i="7"/>
  <c r="AO35" i="7"/>
  <c r="Z38" i="7"/>
  <c r="Y34" i="7"/>
  <c r="E31" i="27" s="1"/>
  <c r="X34" i="7"/>
  <c r="W34" i="7"/>
  <c r="E31" i="25" s="1"/>
  <c r="V34" i="7"/>
  <c r="AO27" i="7"/>
  <c r="AN27" i="7"/>
  <c r="AA37" i="7"/>
  <c r="E34" i="28" s="1"/>
  <c r="Z37" i="7"/>
  <c r="AM28" i="7"/>
  <c r="AL28" i="7"/>
  <c r="AK28" i="7"/>
  <c r="AJ28" i="7"/>
  <c r="Y33" i="7"/>
  <c r="E30" i="27" s="1"/>
  <c r="X33" i="7"/>
  <c r="W33" i="7"/>
  <c r="E30" i="25" s="1"/>
  <c r="V33" i="7"/>
  <c r="AO26" i="7"/>
  <c r="AN26" i="7"/>
  <c r="Z36" i="7"/>
  <c r="AM35" i="7"/>
  <c r="AL35" i="7"/>
  <c r="AK35" i="7"/>
  <c r="AJ35" i="7"/>
  <c r="Y32" i="7"/>
  <c r="E29" i="27" s="1"/>
  <c r="X32" i="7"/>
  <c r="W32" i="7"/>
  <c r="E29" i="25" s="1"/>
  <c r="V32" i="7"/>
  <c r="AO25" i="7"/>
  <c r="AN25" i="7"/>
  <c r="AA35" i="7"/>
  <c r="E32" i="28" s="1"/>
  <c r="Z35" i="7"/>
  <c r="AM27" i="7"/>
  <c r="AL27" i="7"/>
  <c r="AK27" i="7"/>
  <c r="AJ27" i="7"/>
  <c r="Y31" i="7"/>
  <c r="E28" i="27" s="1"/>
  <c r="X31" i="7"/>
  <c r="W31" i="7"/>
  <c r="E28" i="25" s="1"/>
  <c r="V31" i="7"/>
  <c r="AO24" i="7"/>
  <c r="AN24" i="7"/>
  <c r="AA34" i="7"/>
  <c r="E31" i="28" s="1"/>
  <c r="Z34" i="7"/>
  <c r="AM26" i="7"/>
  <c r="AL26" i="7"/>
  <c r="AK26" i="7"/>
  <c r="AJ26" i="7"/>
  <c r="Y30" i="7"/>
  <c r="E27" i="27" s="1"/>
  <c r="X30" i="7"/>
  <c r="W30" i="7"/>
  <c r="E27" i="25" s="1"/>
  <c r="V30" i="7"/>
  <c r="AO33" i="7"/>
  <c r="AA33" i="7"/>
  <c r="E30" i="28" s="1"/>
  <c r="Z33" i="7"/>
  <c r="AM25" i="7"/>
  <c r="AL25" i="7"/>
  <c r="AK25" i="7"/>
  <c r="AJ25" i="7"/>
  <c r="Y29" i="7"/>
  <c r="E26" i="27" s="1"/>
  <c r="X29" i="7"/>
  <c r="W29" i="7"/>
  <c r="E26" i="25" s="1"/>
  <c r="V29" i="7"/>
  <c r="AO23" i="7"/>
  <c r="AN23" i="7"/>
  <c r="AA32" i="7"/>
  <c r="E29" i="28" s="1"/>
  <c r="Z32" i="7"/>
  <c r="AM24" i="7"/>
  <c r="AL24" i="7"/>
  <c r="AK24" i="7"/>
  <c r="AJ24" i="7"/>
  <c r="Y28" i="7"/>
  <c r="E25" i="27" s="1"/>
  <c r="X28" i="7"/>
  <c r="W28" i="7"/>
  <c r="E25" i="25" s="1"/>
  <c r="V28" i="7"/>
  <c r="AO32" i="7"/>
  <c r="AA31" i="7"/>
  <c r="E28" i="28" s="1"/>
  <c r="Z31" i="7"/>
  <c r="AM33" i="7"/>
  <c r="AL33" i="7"/>
  <c r="AJ33" i="7"/>
  <c r="Y27" i="7"/>
  <c r="E24" i="27" s="1"/>
  <c r="X27" i="7"/>
  <c r="W27" i="7"/>
  <c r="E24" i="25" s="1"/>
  <c r="V27" i="7"/>
  <c r="AO36" i="7"/>
  <c r="AA30" i="7"/>
  <c r="E27" i="28" s="1"/>
  <c r="Z30" i="7"/>
  <c r="AM23" i="7"/>
  <c r="AL23" i="7"/>
  <c r="AK23" i="7"/>
  <c r="AJ23" i="7"/>
  <c r="Y26" i="7"/>
  <c r="E23" i="27" s="1"/>
  <c r="X26" i="7"/>
  <c r="W26" i="7"/>
  <c r="E23" i="25" s="1"/>
  <c r="V26" i="7"/>
  <c r="AO22" i="7"/>
  <c r="AN22" i="7"/>
  <c r="AA29" i="7"/>
  <c r="E26" i="28" s="1"/>
  <c r="Z29" i="7"/>
  <c r="AM32" i="7"/>
  <c r="AL32" i="7"/>
  <c r="AO21" i="7"/>
  <c r="AA28" i="7"/>
  <c r="E25" i="28" s="1"/>
  <c r="Z28" i="7"/>
  <c r="AM36" i="7"/>
  <c r="AL36" i="7"/>
  <c r="AK36" i="7"/>
  <c r="AJ36" i="7"/>
  <c r="AO20" i="7"/>
  <c r="AA27" i="7"/>
  <c r="E24" i="28" s="1"/>
  <c r="Z27" i="7"/>
  <c r="AM22" i="7"/>
  <c r="AL22" i="7"/>
  <c r="AK22" i="7"/>
  <c r="AJ22" i="7"/>
  <c r="Y23" i="7"/>
  <c r="E20" i="27" s="1"/>
  <c r="X23" i="7"/>
  <c r="W23" i="7"/>
  <c r="E20" i="25" s="1"/>
  <c r="V23" i="7"/>
  <c r="AO19" i="7"/>
  <c r="AA26" i="7"/>
  <c r="E23" i="28" s="1"/>
  <c r="Z26" i="7"/>
  <c r="AM21" i="7"/>
  <c r="AL21" i="7"/>
  <c r="AK21" i="7"/>
  <c r="AJ21" i="7"/>
  <c r="AO18" i="7"/>
  <c r="AN18" i="7"/>
  <c r="AM20" i="7"/>
  <c r="AL20" i="7"/>
  <c r="AK20" i="7"/>
  <c r="AJ20" i="7"/>
  <c r="AO17" i="7"/>
  <c r="AN17" i="7"/>
  <c r="AM19" i="7"/>
  <c r="AL19" i="7"/>
  <c r="AK19" i="7"/>
  <c r="AJ19" i="7"/>
  <c r="AA23" i="7"/>
  <c r="E20" i="28" s="1"/>
  <c r="Z23" i="7"/>
  <c r="AM18" i="7"/>
  <c r="AL18" i="7"/>
  <c r="AK18" i="7"/>
  <c r="AJ18" i="7"/>
  <c r="Y18" i="7"/>
  <c r="E14" i="27" s="1"/>
  <c r="X18" i="7"/>
  <c r="W18" i="7"/>
  <c r="E14" i="25" s="1"/>
  <c r="V18" i="7"/>
  <c r="AM17" i="7"/>
  <c r="AL17" i="7"/>
  <c r="AK17" i="7"/>
  <c r="AJ17" i="7"/>
  <c r="Y17" i="7"/>
  <c r="E13" i="27" s="1"/>
  <c r="X17" i="7"/>
  <c r="W17" i="7"/>
  <c r="E13" i="25" s="1"/>
  <c r="V17" i="7"/>
  <c r="AO14" i="7"/>
  <c r="AN14" i="7"/>
  <c r="AL16" i="7"/>
  <c r="AO13" i="7"/>
  <c r="AN13" i="7"/>
  <c r="AI15" i="7"/>
  <c r="U16" i="7" s="1"/>
  <c r="E12" i="26" s="1"/>
  <c r="AH15" i="7"/>
  <c r="T16" i="7" s="1"/>
  <c r="AF15" i="7"/>
  <c r="R16" i="7" s="1"/>
  <c r="AE15" i="7"/>
  <c r="AD15" i="7"/>
  <c r="P16" i="7" s="1"/>
  <c r="X15" i="7"/>
  <c r="V15" i="7"/>
  <c r="Y15" i="7"/>
  <c r="E11" i="27" s="1"/>
  <c r="AO12" i="7"/>
  <c r="AN12" i="7"/>
  <c r="AA18" i="7"/>
  <c r="E14" i="28" s="1"/>
  <c r="Z18" i="7"/>
  <c r="AM14" i="7"/>
  <c r="AL14" i="7"/>
  <c r="AK14" i="7"/>
  <c r="AJ14" i="7"/>
  <c r="X14" i="7"/>
  <c r="V14" i="7"/>
  <c r="Y14" i="7"/>
  <c r="E10" i="27" s="1"/>
  <c r="AO11" i="7"/>
  <c r="AN11" i="7"/>
  <c r="AA17" i="7"/>
  <c r="E13" i="28" s="1"/>
  <c r="Z17" i="7"/>
  <c r="AM13" i="7"/>
  <c r="AL13" i="7"/>
  <c r="AK13" i="7"/>
  <c r="AJ13" i="7"/>
  <c r="X13" i="7"/>
  <c r="V13" i="7"/>
  <c r="W13" i="7"/>
  <c r="E9" i="25" s="1"/>
  <c r="AO10" i="7"/>
  <c r="AN10" i="7"/>
  <c r="AM12" i="7"/>
  <c r="AL12" i="7"/>
  <c r="AK12" i="7"/>
  <c r="AJ12" i="7"/>
  <c r="AO9" i="7"/>
  <c r="AN9" i="7"/>
  <c r="Z15" i="7"/>
  <c r="AM11" i="7"/>
  <c r="AL11" i="7"/>
  <c r="AK11" i="7"/>
  <c r="AJ11" i="7"/>
  <c r="AO8" i="7"/>
  <c r="AN8" i="7"/>
  <c r="Z14" i="7"/>
  <c r="AM10" i="7"/>
  <c r="AL10" i="7"/>
  <c r="AK10" i="7"/>
  <c r="AJ10" i="7"/>
  <c r="AO7" i="7"/>
  <c r="AN7" i="7"/>
  <c r="AM9" i="7"/>
  <c r="AL9" i="7"/>
  <c r="AK9" i="7"/>
  <c r="AJ9" i="7"/>
  <c r="AM8" i="7"/>
  <c r="AL8" i="7"/>
  <c r="AK8" i="7"/>
  <c r="AJ8" i="7"/>
  <c r="AM7" i="7"/>
  <c r="AL7" i="7"/>
  <c r="AK7" i="7"/>
  <c r="AJ7" i="7"/>
  <c r="Z71" i="7"/>
  <c r="AD73" i="7"/>
  <c r="P74" i="7" s="1"/>
  <c r="AO74" i="7"/>
  <c r="AN65" i="7"/>
  <c r="AO65" i="7"/>
  <c r="AO87" i="7"/>
  <c r="AO75" i="7"/>
  <c r="AO76" i="7"/>
  <c r="AO77" i="7"/>
  <c r="AO78" i="7"/>
  <c r="AO79" i="7"/>
  <c r="AO80" i="7"/>
  <c r="AO94" i="7"/>
  <c r="AO90" i="7"/>
  <c r="AO81" i="7"/>
  <c r="AO91" i="7"/>
  <c r="AO82" i="7"/>
  <c r="AO83" i="7"/>
  <c r="AO84" i="7"/>
  <c r="AO85" i="7"/>
  <c r="AO93" i="7"/>
  <c r="AO86" i="7"/>
  <c r="AO92" i="7"/>
  <c r="AN80" i="7"/>
  <c r="AN81" i="7"/>
  <c r="AN82" i="7"/>
  <c r="AN83" i="7"/>
  <c r="AN84" i="7"/>
  <c r="AN85" i="7"/>
  <c r="AN86" i="7"/>
  <c r="AN74" i="7"/>
  <c r="F15" i="26"/>
  <c r="F17" i="26" s="1"/>
  <c r="AM77" i="7"/>
  <c r="AL77" i="7"/>
  <c r="AK77" i="7"/>
  <c r="AJ77" i="7"/>
  <c r="AM76" i="7"/>
  <c r="AL76" i="7"/>
  <c r="AK76" i="7"/>
  <c r="AJ76" i="7"/>
  <c r="AL75" i="7"/>
  <c r="AK75" i="7"/>
  <c r="AJ75" i="7"/>
  <c r="AM74" i="7"/>
  <c r="AL74" i="7"/>
  <c r="AK74" i="7"/>
  <c r="AJ74" i="7"/>
  <c r="U79" i="7"/>
  <c r="F18" i="26" s="1"/>
  <c r="T79" i="7"/>
  <c r="AI73" i="7"/>
  <c r="U74" i="7" s="1"/>
  <c r="F12" i="26" s="1"/>
  <c r="AH73" i="7"/>
  <c r="T74" i="7" s="1"/>
  <c r="S74" i="7"/>
  <c r="F12" i="24" s="1"/>
  <c r="AF73" i="7"/>
  <c r="R74" i="7" s="1"/>
  <c r="AE73" i="7"/>
  <c r="AO72" i="7"/>
  <c r="AN72" i="7"/>
  <c r="AM72" i="7"/>
  <c r="AL72" i="7"/>
  <c r="AK72" i="7"/>
  <c r="AJ72" i="7"/>
  <c r="AO71" i="7"/>
  <c r="AN71" i="7"/>
  <c r="AM71" i="7"/>
  <c r="AL71" i="7"/>
  <c r="AK71" i="7"/>
  <c r="AJ71" i="7"/>
  <c r="AO70" i="7"/>
  <c r="AN70" i="7"/>
  <c r="AM70" i="7"/>
  <c r="AL70" i="7"/>
  <c r="AK70" i="7"/>
  <c r="AJ70" i="7"/>
  <c r="AO69" i="7"/>
  <c r="AN69" i="7"/>
  <c r="AM69" i="7"/>
  <c r="AL69" i="7"/>
  <c r="AK69" i="7"/>
  <c r="AJ69" i="7"/>
  <c r="Y107" i="7"/>
  <c r="X107" i="7"/>
  <c r="W107" i="7"/>
  <c r="V107" i="7"/>
  <c r="AO68" i="7"/>
  <c r="AN68" i="7"/>
  <c r="AM68" i="7"/>
  <c r="AL68" i="7"/>
  <c r="AK68" i="7"/>
  <c r="AJ68" i="7"/>
  <c r="Y105" i="7"/>
  <c r="X105" i="7"/>
  <c r="W105" i="7"/>
  <c r="V105" i="7"/>
  <c r="AM67" i="7"/>
  <c r="AL67" i="7"/>
  <c r="AK67" i="7"/>
  <c r="AO67" i="7"/>
  <c r="AN67" i="7"/>
  <c r="Y104" i="7"/>
  <c r="X104" i="7"/>
  <c r="W104" i="7"/>
  <c r="V104" i="7"/>
  <c r="AO66" i="7"/>
  <c r="AN66" i="7"/>
  <c r="AM66" i="7"/>
  <c r="AL66" i="7"/>
  <c r="AK66" i="7"/>
  <c r="AJ66" i="7"/>
  <c r="Y103" i="7"/>
  <c r="X103" i="7"/>
  <c r="V103" i="7"/>
  <c r="Z107" i="7"/>
  <c r="AM65" i="7"/>
  <c r="AL65" i="7"/>
  <c r="AK65" i="7"/>
  <c r="AJ65" i="7"/>
  <c r="F41" i="9"/>
  <c r="AA105" i="7"/>
  <c r="Z105" i="7"/>
  <c r="U83" i="7"/>
  <c r="F22" i="26" s="1"/>
  <c r="T83" i="7"/>
  <c r="S83" i="7"/>
  <c r="F22" i="24" s="1"/>
  <c r="R83" i="7"/>
  <c r="Y101" i="7"/>
  <c r="F40" i="27" s="1"/>
  <c r="X101" i="7"/>
  <c r="W101" i="7"/>
  <c r="F40" i="25" s="1"/>
  <c r="V101" i="7"/>
  <c r="AO113" i="7"/>
  <c r="AN113" i="7"/>
  <c r="AA104" i="7"/>
  <c r="Z104" i="7"/>
  <c r="AM113" i="7"/>
  <c r="AL113" i="7"/>
  <c r="AK113" i="7"/>
  <c r="AJ113" i="7"/>
  <c r="Y100" i="7"/>
  <c r="F39" i="27" s="1"/>
  <c r="X100" i="7"/>
  <c r="W100" i="7"/>
  <c r="F39" i="25" s="1"/>
  <c r="V100" i="7"/>
  <c r="AO112" i="7"/>
  <c r="AN112" i="7"/>
  <c r="Z103" i="7"/>
  <c r="AM112" i="7"/>
  <c r="AL112" i="7"/>
  <c r="AK112" i="7"/>
  <c r="AJ112" i="7"/>
  <c r="Y99" i="7"/>
  <c r="F38" i="27" s="1"/>
  <c r="X99" i="7"/>
  <c r="W99" i="7"/>
  <c r="F38" i="25" s="1"/>
  <c r="V99" i="7"/>
  <c r="AO111" i="7"/>
  <c r="AN111" i="7"/>
  <c r="Y98" i="7"/>
  <c r="F37" i="27" s="1"/>
  <c r="X98" i="7"/>
  <c r="W98" i="7"/>
  <c r="F37" i="25" s="1"/>
  <c r="V98" i="7"/>
  <c r="AA101" i="7"/>
  <c r="F40" i="28" s="1"/>
  <c r="Z101" i="7"/>
  <c r="U82" i="7"/>
  <c r="F21" i="26" s="1"/>
  <c r="T82" i="7"/>
  <c r="AG110" i="7"/>
  <c r="S82" i="7" s="1"/>
  <c r="F21" i="24" s="1"/>
  <c r="AF110" i="7"/>
  <c r="R82" i="7" s="1"/>
  <c r="AE110" i="7"/>
  <c r="AD110" i="7"/>
  <c r="X97" i="7"/>
  <c r="V97" i="7"/>
  <c r="Y97" i="7"/>
  <c r="F36" i="27" s="1"/>
  <c r="AO109" i="7"/>
  <c r="AN109" i="7"/>
  <c r="AA100" i="7"/>
  <c r="F39" i="28" s="1"/>
  <c r="Z100" i="7"/>
  <c r="AM109" i="7"/>
  <c r="AL109" i="7"/>
  <c r="AK109" i="7"/>
  <c r="AJ109" i="7"/>
  <c r="Y96" i="7"/>
  <c r="F35" i="27" s="1"/>
  <c r="X96" i="7"/>
  <c r="V96" i="7"/>
  <c r="W96" i="7"/>
  <c r="F35" i="25" s="1"/>
  <c r="AO108" i="7"/>
  <c r="AA99" i="7"/>
  <c r="F38" i="28" s="1"/>
  <c r="Z99" i="7"/>
  <c r="AK108" i="7"/>
  <c r="AM108" i="7"/>
  <c r="AL108" i="7"/>
  <c r="Y95" i="7"/>
  <c r="F34" i="27" s="1"/>
  <c r="X95" i="7"/>
  <c r="W95" i="7"/>
  <c r="F34" i="25" s="1"/>
  <c r="V95" i="7"/>
  <c r="AA98" i="7"/>
  <c r="F37" i="28" s="1"/>
  <c r="Z98" i="7"/>
  <c r="T80" i="7"/>
  <c r="S80" i="7"/>
  <c r="F19" i="24" s="1"/>
  <c r="R80" i="7"/>
  <c r="Q80" i="7"/>
  <c r="P80" i="7"/>
  <c r="X94" i="7"/>
  <c r="W94" i="7"/>
  <c r="F33" i="25" s="1"/>
  <c r="V94" i="7"/>
  <c r="Y94" i="7"/>
  <c r="F33" i="27" s="1"/>
  <c r="AO106" i="7"/>
  <c r="AN106" i="7"/>
  <c r="AA97" i="7"/>
  <c r="F36" i="28" s="1"/>
  <c r="Z97" i="7"/>
  <c r="AM106" i="7"/>
  <c r="AL106" i="7"/>
  <c r="AK106" i="7"/>
  <c r="AJ106" i="7"/>
  <c r="Y93" i="7"/>
  <c r="F32" i="27" s="1"/>
  <c r="X93" i="7"/>
  <c r="W93" i="7"/>
  <c r="F32" i="25" s="1"/>
  <c r="V93" i="7"/>
  <c r="AO105" i="7"/>
  <c r="AN105" i="7"/>
  <c r="Z96" i="7"/>
  <c r="AM105" i="7"/>
  <c r="AL105" i="7"/>
  <c r="AK105" i="7"/>
  <c r="AJ105" i="7"/>
  <c r="X92" i="7"/>
  <c r="V92" i="7"/>
  <c r="AA92" i="7"/>
  <c r="F31" i="28" s="1"/>
  <c r="AO104" i="7"/>
  <c r="AN104" i="7"/>
  <c r="AA95" i="7"/>
  <c r="F34" i="28" s="1"/>
  <c r="Z95" i="7"/>
  <c r="X91" i="7"/>
  <c r="V91" i="7"/>
  <c r="Y91" i="7"/>
  <c r="F30" i="27" s="1"/>
  <c r="AA91" i="7"/>
  <c r="F30" i="28" s="1"/>
  <c r="AA94" i="7"/>
  <c r="F33" i="28" s="1"/>
  <c r="Z94" i="7"/>
  <c r="Y90" i="7"/>
  <c r="F29" i="27" s="1"/>
  <c r="X90" i="7"/>
  <c r="W90" i="7"/>
  <c r="F29" i="25" s="1"/>
  <c r="V90" i="7"/>
  <c r="AO102" i="7"/>
  <c r="AN102" i="7"/>
  <c r="AA93" i="7"/>
  <c r="F32" i="28" s="1"/>
  <c r="Z93" i="7"/>
  <c r="AL102" i="7"/>
  <c r="AJ102" i="7"/>
  <c r="Y89" i="7"/>
  <c r="F28" i="27" s="1"/>
  <c r="X89" i="7"/>
  <c r="W89" i="7"/>
  <c r="F28" i="25" s="1"/>
  <c r="V89" i="7"/>
  <c r="AO101" i="7"/>
  <c r="AN101" i="7"/>
  <c r="Z92" i="7"/>
  <c r="AM101" i="7"/>
  <c r="AL101" i="7"/>
  <c r="AK101" i="7"/>
  <c r="AJ101" i="7"/>
  <c r="Y88" i="7"/>
  <c r="F27" i="27" s="1"/>
  <c r="X88" i="7"/>
  <c r="W88" i="7"/>
  <c r="F27" i="25" s="1"/>
  <c r="V88" i="7"/>
  <c r="AO100" i="7"/>
  <c r="AN100" i="7"/>
  <c r="Z91" i="7"/>
  <c r="AM100" i="7"/>
  <c r="AL100" i="7"/>
  <c r="AK100" i="7"/>
  <c r="AJ100" i="7"/>
  <c r="Y87" i="7"/>
  <c r="F26" i="27" s="1"/>
  <c r="X87" i="7"/>
  <c r="W87" i="7"/>
  <c r="F26" i="25" s="1"/>
  <c r="V87" i="7"/>
  <c r="AN99" i="7"/>
  <c r="AA90" i="7"/>
  <c r="F29" i="28" s="1"/>
  <c r="Z90" i="7"/>
  <c r="AM99" i="7"/>
  <c r="AL99" i="7"/>
  <c r="AJ99" i="7"/>
  <c r="Y86" i="7"/>
  <c r="F25" i="27" s="1"/>
  <c r="X86" i="7"/>
  <c r="W86" i="7"/>
  <c r="F25" i="25" s="1"/>
  <c r="V86" i="7"/>
  <c r="AA89" i="7"/>
  <c r="F28" i="28" s="1"/>
  <c r="Z89" i="7"/>
  <c r="X85" i="7"/>
  <c r="W85" i="7"/>
  <c r="F24" i="25" s="1"/>
  <c r="V85" i="7"/>
  <c r="AA85" i="7"/>
  <c r="F24" i="28" s="1"/>
  <c r="AA88" i="7"/>
  <c r="F27" i="28" s="1"/>
  <c r="Z88" i="7"/>
  <c r="Y84" i="7"/>
  <c r="F23" i="27" s="1"/>
  <c r="X84" i="7"/>
  <c r="W84" i="7"/>
  <c r="F23" i="25" s="1"/>
  <c r="V84" i="7"/>
  <c r="AA87" i="7"/>
  <c r="F26" i="28" s="1"/>
  <c r="Z87" i="7"/>
  <c r="AA86" i="7"/>
  <c r="F25" i="28" s="1"/>
  <c r="Z86" i="7"/>
  <c r="AM87" i="7"/>
  <c r="AL87" i="7"/>
  <c r="AK87" i="7"/>
  <c r="AJ87" i="7"/>
  <c r="Z85" i="7"/>
  <c r="AM92" i="7"/>
  <c r="AL92" i="7"/>
  <c r="AK92" i="7"/>
  <c r="AJ92" i="7"/>
  <c r="Y81" i="7"/>
  <c r="F20" i="27" s="1"/>
  <c r="X81" i="7"/>
  <c r="W81" i="7"/>
  <c r="F20" i="25" s="1"/>
  <c r="V81" i="7"/>
  <c r="AA84" i="7"/>
  <c r="F23" i="28" s="1"/>
  <c r="Z84" i="7"/>
  <c r="AJ86" i="7"/>
  <c r="AM93" i="7"/>
  <c r="AL93" i="7"/>
  <c r="AK93" i="7"/>
  <c r="AJ93" i="7"/>
  <c r="AL85" i="7"/>
  <c r="AJ85" i="7"/>
  <c r="AM85" i="7"/>
  <c r="AA81" i="7"/>
  <c r="F20" i="28" s="1"/>
  <c r="Z81" i="7"/>
  <c r="AM84" i="7"/>
  <c r="AL84" i="7"/>
  <c r="AJ84" i="7"/>
  <c r="X76" i="7"/>
  <c r="V76" i="7"/>
  <c r="Y76" i="7"/>
  <c r="F14" i="27" s="1"/>
  <c r="AM83" i="7"/>
  <c r="AL83" i="7"/>
  <c r="AK83" i="7"/>
  <c r="AJ83" i="7"/>
  <c r="X75" i="7"/>
  <c r="V75" i="7"/>
  <c r="Y75" i="7"/>
  <c r="F13" i="27" s="1"/>
  <c r="AM82" i="7"/>
  <c r="AL82" i="7"/>
  <c r="AK82" i="7"/>
  <c r="AJ82" i="7"/>
  <c r="AL91" i="7"/>
  <c r="AK91" i="7"/>
  <c r="AJ91" i="7"/>
  <c r="X73" i="7"/>
  <c r="V73" i="7"/>
  <c r="W73" i="7"/>
  <c r="F11" i="25" s="1"/>
  <c r="AA76" i="7"/>
  <c r="F14" i="28" s="1"/>
  <c r="Z76" i="7"/>
  <c r="AL81" i="7"/>
  <c r="AJ81" i="7"/>
  <c r="X72" i="7"/>
  <c r="V72" i="7"/>
  <c r="Y72" i="7"/>
  <c r="F10" i="27" s="1"/>
  <c r="AA75" i="7"/>
  <c r="F13" i="28" s="1"/>
  <c r="Z75" i="7"/>
  <c r="AM90" i="7"/>
  <c r="AL90" i="7"/>
  <c r="AJ90" i="7"/>
  <c r="AK90" i="7"/>
  <c r="X71" i="7"/>
  <c r="V71" i="7"/>
  <c r="Y71" i="7"/>
  <c r="F9" i="27" s="1"/>
  <c r="AM94" i="7"/>
  <c r="AL94" i="7"/>
  <c r="AK94" i="7"/>
  <c r="AJ94" i="7"/>
  <c r="AA73" i="7"/>
  <c r="F11" i="28" s="1"/>
  <c r="Z73" i="7"/>
  <c r="AM80" i="7"/>
  <c r="AL80" i="7"/>
  <c r="AK80" i="7"/>
  <c r="AJ80" i="7"/>
  <c r="Z72" i="7"/>
  <c r="AM79" i="7"/>
  <c r="AL79" i="7"/>
  <c r="AK79" i="7"/>
  <c r="AJ79" i="7"/>
  <c r="AL78" i="7"/>
  <c r="AK78" i="7"/>
  <c r="AJ78" i="7"/>
  <c r="AM78" i="7"/>
  <c r="S254" i="7" l="1"/>
  <c r="I21" i="24" s="1"/>
  <c r="S133" i="7"/>
  <c r="G12" i="24" s="1"/>
  <c r="AN389" i="7"/>
  <c r="Q474" i="7"/>
  <c r="M22" i="9" s="1"/>
  <c r="AO504" i="7"/>
  <c r="Q255" i="7"/>
  <c r="I22" i="9" s="1"/>
  <c r="AO286" i="7"/>
  <c r="P473" i="7"/>
  <c r="Z473" i="7" s="1"/>
  <c r="AN500" i="7"/>
  <c r="Q189" i="7"/>
  <c r="H12" i="9" s="1"/>
  <c r="AO188" i="7"/>
  <c r="Q358" i="7"/>
  <c r="K12" i="9" s="1"/>
  <c r="AO356" i="7"/>
  <c r="AO173" i="7"/>
  <c r="Q254" i="7"/>
  <c r="I21" i="9" s="1"/>
  <c r="AO282" i="7"/>
  <c r="Q311" i="7"/>
  <c r="J22" i="9" s="1"/>
  <c r="AO342" i="7"/>
  <c r="P367" i="7"/>
  <c r="Z367" i="7" s="1"/>
  <c r="AN396" i="7"/>
  <c r="Q465" i="7"/>
  <c r="M12" i="9" s="1"/>
  <c r="AO464" i="7"/>
  <c r="Q367" i="7"/>
  <c r="K22" i="9" s="1"/>
  <c r="AO396" i="7"/>
  <c r="Q420" i="7"/>
  <c r="L22" i="9" s="1"/>
  <c r="AO450" i="7"/>
  <c r="G21" i="9"/>
  <c r="AO169" i="7"/>
  <c r="P470" i="7"/>
  <c r="AN493" i="7"/>
  <c r="AO338" i="7"/>
  <c r="P366" i="7"/>
  <c r="AN392" i="7"/>
  <c r="AO73" i="7"/>
  <c r="Q419" i="7"/>
  <c r="L21" i="9" s="1"/>
  <c r="AO446" i="7"/>
  <c r="AN497" i="7"/>
  <c r="P246" i="7"/>
  <c r="AN245" i="7"/>
  <c r="AO497" i="7"/>
  <c r="Q198" i="7"/>
  <c r="H22" i="9" s="1"/>
  <c r="AO230" i="7"/>
  <c r="AO301" i="7"/>
  <c r="P474" i="7"/>
  <c r="AN504" i="7"/>
  <c r="Q307" i="7"/>
  <c r="J18" i="9" s="1"/>
  <c r="AO331" i="7"/>
  <c r="Q411" i="7"/>
  <c r="L12" i="9" s="1"/>
  <c r="AO410" i="7"/>
  <c r="Q16" i="7"/>
  <c r="E12" i="9" s="1"/>
  <c r="AO15" i="7"/>
  <c r="S518" i="7"/>
  <c r="N12" i="24" s="1"/>
  <c r="AO517" i="7"/>
  <c r="U308" i="7"/>
  <c r="J19" i="26" s="1"/>
  <c r="AO335" i="7"/>
  <c r="U133" i="7"/>
  <c r="G12" i="26" s="1"/>
  <c r="AO132" i="7"/>
  <c r="S417" i="7"/>
  <c r="L19" i="24" s="1"/>
  <c r="AO443" i="7"/>
  <c r="Q252" i="7"/>
  <c r="I19" i="9" s="1"/>
  <c r="AO279" i="7"/>
  <c r="O17" i="26"/>
  <c r="S367" i="7"/>
  <c r="K22" i="24" s="1"/>
  <c r="Z138" i="7"/>
  <c r="Z21" i="7"/>
  <c r="Z523" i="7"/>
  <c r="Z77" i="7"/>
  <c r="R79" i="7"/>
  <c r="AL103" i="7"/>
  <c r="F18" i="24"/>
  <c r="AM103" i="7"/>
  <c r="AK103" i="7"/>
  <c r="Q251" i="7"/>
  <c r="I18" i="9" s="1"/>
  <c r="AA38" i="7"/>
  <c r="E35" i="28" s="1"/>
  <c r="W38" i="7"/>
  <c r="E35" i="25" s="1"/>
  <c r="Y527" i="7"/>
  <c r="N22" i="27" s="1"/>
  <c r="Q523" i="7"/>
  <c r="Q302" i="7"/>
  <c r="J12" i="9" s="1"/>
  <c r="Q470" i="7"/>
  <c r="W470" i="7" s="1"/>
  <c r="M18" i="25" s="1"/>
  <c r="AL551" i="7"/>
  <c r="AN558" i="7"/>
  <c r="Y364" i="7"/>
  <c r="K19" i="27" s="1"/>
  <c r="AJ554" i="7"/>
  <c r="Q310" i="7"/>
  <c r="J21" i="9" s="1"/>
  <c r="F19" i="9"/>
  <c r="AK279" i="7"/>
  <c r="AO558" i="7"/>
  <c r="AM551" i="7"/>
  <c r="AL558" i="7"/>
  <c r="Y25" i="7"/>
  <c r="E22" i="27" s="1"/>
  <c r="AM335" i="7"/>
  <c r="AJ275" i="7"/>
  <c r="AL493" i="7"/>
  <c r="AJ389" i="7"/>
  <c r="Y19" i="7"/>
  <c r="E15" i="27" s="1"/>
  <c r="E17" i="27" s="1"/>
  <c r="AM446" i="7"/>
  <c r="X217" i="7"/>
  <c r="AK162" i="7"/>
  <c r="Y217" i="7"/>
  <c r="H41" i="27" s="1"/>
  <c r="X364" i="7"/>
  <c r="AL392" i="7"/>
  <c r="AM497" i="7"/>
  <c r="AN173" i="7"/>
  <c r="AL335" i="7"/>
  <c r="X252" i="7"/>
  <c r="Y419" i="7"/>
  <c r="L21" i="27" s="1"/>
  <c r="AJ223" i="7"/>
  <c r="AM226" i="7"/>
  <c r="Y141" i="7"/>
  <c r="G21" i="27" s="1"/>
  <c r="AK286" i="7"/>
  <c r="AO56" i="7"/>
  <c r="AK335" i="7"/>
  <c r="AK439" i="7"/>
  <c r="W416" i="7"/>
  <c r="L18" i="25" s="1"/>
  <c r="S308" i="7"/>
  <c r="J19" i="24" s="1"/>
  <c r="S197" i="7"/>
  <c r="H21" i="24" s="1"/>
  <c r="AN286" i="7"/>
  <c r="AN275" i="7"/>
  <c r="AK389" i="7"/>
  <c r="AJ497" i="7"/>
  <c r="X367" i="7"/>
  <c r="AL389" i="7"/>
  <c r="Y307" i="7"/>
  <c r="J18" i="27" s="1"/>
  <c r="AJ356" i="7"/>
  <c r="AL279" i="7"/>
  <c r="V526" i="7"/>
  <c r="AJ166" i="7"/>
  <c r="AM169" i="7"/>
  <c r="AO226" i="7"/>
  <c r="AK396" i="7"/>
  <c r="AJ439" i="7"/>
  <c r="AA515" i="7"/>
  <c r="N9" i="28" s="1"/>
  <c r="AM15" i="7"/>
  <c r="X138" i="7"/>
  <c r="AO392" i="7"/>
  <c r="P416" i="7"/>
  <c r="V416" i="7" s="1"/>
  <c r="AK500" i="7"/>
  <c r="W527" i="7"/>
  <c r="N22" i="25" s="1"/>
  <c r="AK551" i="7"/>
  <c r="AM554" i="7"/>
  <c r="Z198" i="7"/>
  <c r="Z252" i="7"/>
  <c r="AM162" i="7"/>
  <c r="AL173" i="7"/>
  <c r="AJ335" i="7"/>
  <c r="R366" i="7"/>
  <c r="AN450" i="7"/>
  <c r="P364" i="7"/>
  <c r="V364" i="7" s="1"/>
  <c r="V21" i="7"/>
  <c r="AJ45" i="7"/>
  <c r="R255" i="7"/>
  <c r="Z255" i="7" s="1"/>
  <c r="Q473" i="7"/>
  <c r="AA473" i="7" s="1"/>
  <c r="M21" i="28" s="1"/>
  <c r="AJ500" i="7"/>
  <c r="Q197" i="7"/>
  <c r="H21" i="9" s="1"/>
  <c r="S255" i="7"/>
  <c r="I22" i="24" s="1"/>
  <c r="P471" i="7"/>
  <c r="V311" i="7"/>
  <c r="AO385" i="7"/>
  <c r="M19" i="24"/>
  <c r="T251" i="7"/>
  <c r="Z251" i="7" s="1"/>
  <c r="AO551" i="7"/>
  <c r="AO52" i="7"/>
  <c r="I15" i="27"/>
  <c r="I17" i="27" s="1"/>
  <c r="I15" i="28"/>
  <c r="I17" i="28" s="1"/>
  <c r="I41" i="9"/>
  <c r="Q524" i="7"/>
  <c r="N19" i="9" s="1"/>
  <c r="AN230" i="7"/>
  <c r="AK331" i="7"/>
  <c r="AN342" i="7"/>
  <c r="AL356" i="7"/>
  <c r="X419" i="7"/>
  <c r="Y470" i="7"/>
  <c r="M18" i="27" s="1"/>
  <c r="N19" i="24"/>
  <c r="W526" i="7"/>
  <c r="N21" i="25" s="1"/>
  <c r="AO554" i="7"/>
  <c r="V197" i="7"/>
  <c r="X16" i="7"/>
  <c r="AM52" i="7"/>
  <c r="Q138" i="7"/>
  <c r="V161" i="7"/>
  <c r="AM166" i="7"/>
  <c r="AK230" i="7"/>
  <c r="AJ392" i="7"/>
  <c r="AL504" i="7"/>
  <c r="X526" i="7"/>
  <c r="Z527" i="7"/>
  <c r="AJ551" i="7"/>
  <c r="AL554" i="7"/>
  <c r="AK282" i="7"/>
  <c r="AN279" i="7"/>
  <c r="AK450" i="7"/>
  <c r="R470" i="7"/>
  <c r="X470" i="7" s="1"/>
  <c r="AO493" i="7"/>
  <c r="V24" i="7"/>
  <c r="X44" i="7"/>
  <c r="AO219" i="7"/>
  <c r="AN15" i="7"/>
  <c r="Y44" i="7"/>
  <c r="E41" i="27" s="1"/>
  <c r="AN56" i="7"/>
  <c r="H15" i="27"/>
  <c r="H17" i="27" s="1"/>
  <c r="V251" i="7"/>
  <c r="AJ301" i="7"/>
  <c r="AM331" i="7"/>
  <c r="AL342" i="7"/>
  <c r="AM356" i="7"/>
  <c r="AM385" i="7"/>
  <c r="AN446" i="7"/>
  <c r="AA464" i="7"/>
  <c r="M11" i="28" s="1"/>
  <c r="AM493" i="7"/>
  <c r="AK504" i="7"/>
  <c r="AL282" i="7"/>
  <c r="AN338" i="7"/>
  <c r="X302" i="7"/>
  <c r="X310" i="7"/>
  <c r="AL450" i="7"/>
  <c r="AL56" i="7"/>
  <c r="AK132" i="7"/>
  <c r="AN226" i="7"/>
  <c r="AM282" i="7"/>
  <c r="AM338" i="7"/>
  <c r="AJ342" i="7"/>
  <c r="AM410" i="7"/>
  <c r="AL446" i="7"/>
  <c r="AJ464" i="7"/>
  <c r="AJ517" i="7"/>
  <c r="AL52" i="7"/>
  <c r="AK226" i="7"/>
  <c r="Z311" i="7"/>
  <c r="AL443" i="7"/>
  <c r="AL500" i="7"/>
  <c r="V523" i="7"/>
  <c r="X141" i="7"/>
  <c r="AL230" i="7"/>
  <c r="AM245" i="7"/>
  <c r="AM443" i="7"/>
  <c r="Y473" i="7"/>
  <c r="M21" i="27" s="1"/>
  <c r="Y526" i="7"/>
  <c r="N21" i="27" s="1"/>
  <c r="AJ558" i="7"/>
  <c r="X133" i="7"/>
  <c r="Z197" i="7"/>
  <c r="AA198" i="7"/>
  <c r="H22" i="28" s="1"/>
  <c r="X307" i="7"/>
  <c r="R358" i="7"/>
  <c r="X358" i="7" s="1"/>
  <c r="AM389" i="7"/>
  <c r="AM392" i="7"/>
  <c r="AK558" i="7"/>
  <c r="AL49" i="7"/>
  <c r="AK166" i="7"/>
  <c r="AL226" i="7"/>
  <c r="AJ230" i="7"/>
  <c r="AL301" i="7"/>
  <c r="Y310" i="7"/>
  <c r="J21" i="27" s="1"/>
  <c r="Y363" i="7"/>
  <c r="K18" i="27" s="1"/>
  <c r="AO45" i="7"/>
  <c r="AM49" i="7"/>
  <c r="V138" i="7"/>
  <c r="Y139" i="7"/>
  <c r="G19" i="27" s="1"/>
  <c r="X142" i="7"/>
  <c r="AL166" i="7"/>
  <c r="W217" i="7"/>
  <c r="H41" i="25" s="1"/>
  <c r="AM439" i="7"/>
  <c r="AJ493" i="7"/>
  <c r="K15" i="28"/>
  <c r="K17" i="28" s="1"/>
  <c r="K15" i="27"/>
  <c r="K17" i="27" s="1"/>
  <c r="X411" i="7"/>
  <c r="X474" i="7"/>
  <c r="AO500" i="7"/>
  <c r="X102" i="7"/>
  <c r="Y22" i="7"/>
  <c r="E19" i="27" s="1"/>
  <c r="Q24" i="7"/>
  <c r="AA24" i="7" s="1"/>
  <c r="E21" i="28" s="1"/>
  <c r="AA36" i="7"/>
  <c r="E33" i="28" s="1"/>
  <c r="AJ52" i="7"/>
  <c r="W142" i="7"/>
  <c r="G22" i="25" s="1"/>
  <c r="G22" i="9"/>
  <c r="AN169" i="7"/>
  <c r="AL188" i="7"/>
  <c r="AM223" i="7"/>
  <c r="X246" i="7"/>
  <c r="R363" i="7"/>
  <c r="Z363" i="7" s="1"/>
  <c r="U411" i="7"/>
  <c r="P419" i="7"/>
  <c r="V419" i="7" s="1"/>
  <c r="AN464" i="7"/>
  <c r="Y474" i="7"/>
  <c r="M22" i="27" s="1"/>
  <c r="X518" i="7"/>
  <c r="Y21" i="7"/>
  <c r="E18" i="27" s="1"/>
  <c r="X24" i="7"/>
  <c r="AA25" i="7"/>
  <c r="E22" i="28" s="1"/>
  <c r="Y251" i="7"/>
  <c r="I18" i="27" s="1"/>
  <c r="AJ282" i="7"/>
  <c r="AA299" i="7"/>
  <c r="J9" i="28" s="1"/>
  <c r="AK392" i="7"/>
  <c r="AJ410" i="7"/>
  <c r="AN410" i="7"/>
  <c r="AL464" i="7"/>
  <c r="X473" i="7"/>
  <c r="AN517" i="7"/>
  <c r="Y24" i="7"/>
  <c r="E21" i="27" s="1"/>
  <c r="X25" i="7"/>
  <c r="W36" i="7"/>
  <c r="E33" i="25" s="1"/>
  <c r="AK49" i="7"/>
  <c r="AL132" i="7"/>
  <c r="U189" i="7"/>
  <c r="H12" i="26" s="1"/>
  <c r="AJ245" i="7"/>
  <c r="X254" i="7"/>
  <c r="AJ279" i="7"/>
  <c r="X311" i="7"/>
  <c r="AK342" i="7"/>
  <c r="K12" i="24"/>
  <c r="AK410" i="7"/>
  <c r="AJ443" i="7"/>
  <c r="AM464" i="7"/>
  <c r="AA493" i="7"/>
  <c r="M41" i="28" s="1"/>
  <c r="Z526" i="7"/>
  <c r="AJ15" i="7"/>
  <c r="AN162" i="7"/>
  <c r="X195" i="7"/>
  <c r="AL245" i="7"/>
  <c r="AN331" i="7"/>
  <c r="AL410" i="7"/>
  <c r="AK443" i="7"/>
  <c r="AK517" i="7"/>
  <c r="AA130" i="7"/>
  <c r="G9" i="28" s="1"/>
  <c r="AL15" i="7"/>
  <c r="AK52" i="7"/>
  <c r="AN132" i="7"/>
  <c r="X161" i="7"/>
  <c r="AJ169" i="7"/>
  <c r="AA188" i="7"/>
  <c r="H11" i="28" s="1"/>
  <c r="X189" i="7"/>
  <c r="P194" i="7"/>
  <c r="V194" i="7" s="1"/>
  <c r="Y195" i="7"/>
  <c r="H19" i="27" s="1"/>
  <c r="AJ226" i="7"/>
  <c r="Y302" i="7"/>
  <c r="J12" i="27" s="1"/>
  <c r="AJ338" i="7"/>
  <c r="AJ385" i="7"/>
  <c r="Z474" i="7"/>
  <c r="AK493" i="7"/>
  <c r="AL517" i="7"/>
  <c r="X527" i="7"/>
  <c r="P25" i="7"/>
  <c r="Z25" i="7" s="1"/>
  <c r="Z74" i="7"/>
  <c r="AN45" i="7"/>
  <c r="W44" i="7"/>
  <c r="E41" i="25" s="1"/>
  <c r="AJ56" i="7"/>
  <c r="AL162" i="7"/>
  <c r="Y161" i="7"/>
  <c r="G41" i="27" s="1"/>
  <c r="AK169" i="7"/>
  <c r="AM188" i="7"/>
  <c r="AN188" i="7"/>
  <c r="AA194" i="7"/>
  <c r="H18" i="28" s="1"/>
  <c r="X197" i="7"/>
  <c r="AM279" i="7"/>
  <c r="AN301" i="7"/>
  <c r="V307" i="7"/>
  <c r="AL331" i="7"/>
  <c r="AK338" i="7"/>
  <c r="V473" i="7"/>
  <c r="AM517" i="7"/>
  <c r="E9" i="28"/>
  <c r="AK56" i="7"/>
  <c r="AJ132" i="7"/>
  <c r="Q139" i="7"/>
  <c r="AA139" i="7" s="1"/>
  <c r="G19" i="28" s="1"/>
  <c r="V141" i="7"/>
  <c r="AL169" i="7"/>
  <c r="AJ173" i="7"/>
  <c r="AL338" i="7"/>
  <c r="AJ446" i="7"/>
  <c r="Q308" i="7"/>
  <c r="V310" i="7"/>
  <c r="AN356" i="7"/>
  <c r="AN439" i="7"/>
  <c r="AK446" i="7"/>
  <c r="AN547" i="7"/>
  <c r="AM132" i="7"/>
  <c r="AJ188" i="7"/>
  <c r="X198" i="7"/>
  <c r="AK223" i="7"/>
  <c r="AK301" i="7"/>
  <c r="AK497" i="7"/>
  <c r="AO547" i="7"/>
  <c r="AK554" i="7"/>
  <c r="AN554" i="7"/>
  <c r="X22" i="7"/>
  <c r="AL45" i="7"/>
  <c r="Y138" i="7"/>
  <c r="G18" i="27" s="1"/>
  <c r="AO166" i="7"/>
  <c r="AK188" i="7"/>
  <c r="W198" i="7"/>
  <c r="H22" i="25" s="1"/>
  <c r="AL223" i="7"/>
  <c r="AO245" i="7"/>
  <c r="AM275" i="7"/>
  <c r="AM301" i="7"/>
  <c r="Z307" i="7"/>
  <c r="Q363" i="7"/>
  <c r="AJ450" i="7"/>
  <c r="Y465" i="7"/>
  <c r="M12" i="27" s="1"/>
  <c r="AL497" i="7"/>
  <c r="AM500" i="7"/>
  <c r="AA301" i="7"/>
  <c r="J11" i="28" s="1"/>
  <c r="AA72" i="7"/>
  <c r="F10" i="28" s="1"/>
  <c r="AA410" i="7"/>
  <c r="L11" i="28" s="1"/>
  <c r="AA15" i="7"/>
  <c r="E11" i="28" s="1"/>
  <c r="Y245" i="7"/>
  <c r="I11" i="27" s="1"/>
  <c r="AA357" i="7"/>
  <c r="K11" i="28" s="1"/>
  <c r="W130" i="7"/>
  <c r="G9" i="25" s="1"/>
  <c r="W515" i="7"/>
  <c r="N9" i="25" s="1"/>
  <c r="AA517" i="7"/>
  <c r="N11" i="28" s="1"/>
  <c r="W161" i="7"/>
  <c r="G41" i="25" s="1"/>
  <c r="G41" i="9"/>
  <c r="W186" i="7"/>
  <c r="H9" i="25" s="1"/>
  <c r="W408" i="7"/>
  <c r="L9" i="25" s="1"/>
  <c r="W464" i="7"/>
  <c r="M11" i="25" s="1"/>
  <c r="W299" i="7"/>
  <c r="J9" i="25" s="1"/>
  <c r="Y408" i="7"/>
  <c r="L9" i="27" s="1"/>
  <c r="Y462" i="7"/>
  <c r="M9" i="27" s="1"/>
  <c r="Y357" i="7"/>
  <c r="K11" i="27" s="1"/>
  <c r="E9" i="9"/>
  <c r="Q21" i="7"/>
  <c r="AK15" i="7"/>
  <c r="Z518" i="7"/>
  <c r="V518" i="7"/>
  <c r="AA518" i="7"/>
  <c r="N12" i="28" s="1"/>
  <c r="W518" i="7"/>
  <c r="N12" i="25" s="1"/>
  <c r="X523" i="7"/>
  <c r="Y523" i="7"/>
  <c r="N18" i="27" s="1"/>
  <c r="AA527" i="7"/>
  <c r="N22" i="28" s="1"/>
  <c r="W516" i="7"/>
  <c r="N10" i="25" s="1"/>
  <c r="P524" i="7"/>
  <c r="AN551" i="7"/>
  <c r="W517" i="7"/>
  <c r="N11" i="25" s="1"/>
  <c r="AA516" i="7"/>
  <c r="N10" i="28" s="1"/>
  <c r="R524" i="7"/>
  <c r="X524" i="7" s="1"/>
  <c r="Z546" i="7"/>
  <c r="AM558" i="7"/>
  <c r="N15" i="24"/>
  <c r="N17" i="24" s="1"/>
  <c r="AA526" i="7"/>
  <c r="N21" i="28" s="1"/>
  <c r="AA546" i="7"/>
  <c r="N41" i="28" s="1"/>
  <c r="V527" i="7"/>
  <c r="AA465" i="7"/>
  <c r="M12" i="28" s="1"/>
  <c r="X465" i="7"/>
  <c r="V465" i="7"/>
  <c r="Z465" i="7"/>
  <c r="W474" i="7"/>
  <c r="M22" i="25" s="1"/>
  <c r="AA474" i="7"/>
  <c r="M22" i="28" s="1"/>
  <c r="AK464" i="7"/>
  <c r="AJ504" i="7"/>
  <c r="W463" i="7"/>
  <c r="M10" i="25" s="1"/>
  <c r="Q471" i="7"/>
  <c r="M19" i="9" s="1"/>
  <c r="AA463" i="7"/>
  <c r="M10" i="28" s="1"/>
  <c r="R471" i="7"/>
  <c r="Z493" i="7"/>
  <c r="AM504" i="7"/>
  <c r="M15" i="24"/>
  <c r="M17" i="24" s="1"/>
  <c r="V474" i="7"/>
  <c r="Z411" i="7"/>
  <c r="V411" i="7"/>
  <c r="AA416" i="7"/>
  <c r="L18" i="28" s="1"/>
  <c r="X416" i="7"/>
  <c r="Y416" i="7"/>
  <c r="L18" i="27" s="1"/>
  <c r="W409" i="7"/>
  <c r="L10" i="25" s="1"/>
  <c r="P417" i="7"/>
  <c r="AN443" i="7"/>
  <c r="Q417" i="7"/>
  <c r="L19" i="9" s="1"/>
  <c r="L15" i="9"/>
  <c r="L17" i="9" s="1"/>
  <c r="AA409" i="7"/>
  <c r="L10" i="28" s="1"/>
  <c r="X417" i="7"/>
  <c r="R420" i="7"/>
  <c r="X420" i="7" s="1"/>
  <c r="Z439" i="7"/>
  <c r="AL439" i="7"/>
  <c r="AM450" i="7"/>
  <c r="Y410" i="7"/>
  <c r="L11" i="27" s="1"/>
  <c r="L15" i="24"/>
  <c r="L17" i="24" s="1"/>
  <c r="S420" i="7"/>
  <c r="L22" i="24" s="1"/>
  <c r="AA439" i="7"/>
  <c r="L41" i="28" s="1"/>
  <c r="W355" i="7"/>
  <c r="K9" i="25" s="1"/>
  <c r="AK356" i="7"/>
  <c r="U366" i="7"/>
  <c r="AJ396" i="7"/>
  <c r="Y355" i="7"/>
  <c r="K9" i="27" s="1"/>
  <c r="K19" i="9"/>
  <c r="W366" i="7"/>
  <c r="K21" i="25" s="1"/>
  <c r="AK385" i="7"/>
  <c r="AO389" i="7"/>
  <c r="AL396" i="7"/>
  <c r="AA356" i="7"/>
  <c r="K10" i="28" s="1"/>
  <c r="Y356" i="7"/>
  <c r="K10" i="27" s="1"/>
  <c r="Z386" i="7"/>
  <c r="AL385" i="7"/>
  <c r="AM396" i="7"/>
  <c r="AA386" i="7"/>
  <c r="K41" i="28" s="1"/>
  <c r="Z302" i="7"/>
  <c r="V302" i="7"/>
  <c r="W300" i="7"/>
  <c r="J10" i="25" s="1"/>
  <c r="P308" i="7"/>
  <c r="AJ331" i="7"/>
  <c r="AN335" i="7"/>
  <c r="W301" i="7"/>
  <c r="J11" i="25" s="1"/>
  <c r="AA300" i="7"/>
  <c r="J10" i="28" s="1"/>
  <c r="Z310" i="7"/>
  <c r="R308" i="7"/>
  <c r="X308" i="7" s="1"/>
  <c r="Z330" i="7"/>
  <c r="AM342" i="7"/>
  <c r="J15" i="24"/>
  <c r="J17" i="24" s="1"/>
  <c r="S311" i="7"/>
  <c r="J22" i="24" s="1"/>
  <c r="AA330" i="7"/>
  <c r="J41" i="28" s="1"/>
  <c r="Z246" i="7"/>
  <c r="V246" i="7"/>
  <c r="S246" i="7"/>
  <c r="I12" i="24" s="1"/>
  <c r="AN282" i="7"/>
  <c r="W243" i="7"/>
  <c r="I9" i="25" s="1"/>
  <c r="AK245" i="7"/>
  <c r="U254" i="7"/>
  <c r="AJ286" i="7"/>
  <c r="AK275" i="7"/>
  <c r="AL286" i="7"/>
  <c r="AA244" i="7"/>
  <c r="I10" i="28" s="1"/>
  <c r="Y244" i="7"/>
  <c r="I10" i="27" s="1"/>
  <c r="Z274" i="7"/>
  <c r="AL275" i="7"/>
  <c r="AM286" i="7"/>
  <c r="S252" i="7"/>
  <c r="I19" i="24" s="1"/>
  <c r="I41" i="28"/>
  <c r="V252" i="7"/>
  <c r="P254" i="7"/>
  <c r="Z189" i="7"/>
  <c r="V189" i="7"/>
  <c r="Y194" i="7"/>
  <c r="H18" i="27" s="1"/>
  <c r="T194" i="7"/>
  <c r="S189" i="7"/>
  <c r="H12" i="24" s="1"/>
  <c r="Y198" i="7"/>
  <c r="H22" i="27" s="1"/>
  <c r="W187" i="7"/>
  <c r="H10" i="25" s="1"/>
  <c r="P195" i="7"/>
  <c r="AN223" i="7"/>
  <c r="W188" i="7"/>
  <c r="H11" i="25" s="1"/>
  <c r="Q195" i="7"/>
  <c r="H19" i="9" s="1"/>
  <c r="AO223" i="7"/>
  <c r="AA187" i="7"/>
  <c r="H10" i="28" s="1"/>
  <c r="Z217" i="7"/>
  <c r="AM230" i="7"/>
  <c r="AA217" i="7"/>
  <c r="H41" i="28" s="1"/>
  <c r="V198" i="7"/>
  <c r="Z133" i="7"/>
  <c r="V133" i="7"/>
  <c r="Y142" i="7"/>
  <c r="G22" i="27" s="1"/>
  <c r="W133" i="7"/>
  <c r="G12" i="25" s="1"/>
  <c r="AA142" i="7"/>
  <c r="G22" i="28" s="1"/>
  <c r="W131" i="7"/>
  <c r="G10" i="25" s="1"/>
  <c r="P139" i="7"/>
  <c r="AJ162" i="7"/>
  <c r="AN166" i="7"/>
  <c r="AK173" i="7"/>
  <c r="AA131" i="7"/>
  <c r="G10" i="28" s="1"/>
  <c r="Z141" i="7"/>
  <c r="R139" i="7"/>
  <c r="X139" i="7" s="1"/>
  <c r="Z161" i="7"/>
  <c r="AM173" i="7"/>
  <c r="G15" i="24"/>
  <c r="G17" i="24" s="1"/>
  <c r="AA141" i="7"/>
  <c r="G21" i="28" s="1"/>
  <c r="AA161" i="7"/>
  <c r="G41" i="28" s="1"/>
  <c r="Z22" i="7"/>
  <c r="V22" i="7"/>
  <c r="V16" i="7"/>
  <c r="Z16" i="7"/>
  <c r="S16" i="7"/>
  <c r="E12" i="24" s="1"/>
  <c r="AN52" i="7"/>
  <c r="Y13" i="7"/>
  <c r="E9" i="27" s="1"/>
  <c r="W15" i="7"/>
  <c r="E11" i="25" s="1"/>
  <c r="E15" i="9"/>
  <c r="E17" i="9" s="1"/>
  <c r="Q22" i="7"/>
  <c r="E19" i="9" s="1"/>
  <c r="AO49" i="7"/>
  <c r="W14" i="7"/>
  <c r="E10" i="25" s="1"/>
  <c r="AA14" i="7"/>
  <c r="E10" i="28" s="1"/>
  <c r="X19" i="7"/>
  <c r="Z24" i="7"/>
  <c r="X21" i="7"/>
  <c r="Z44" i="7"/>
  <c r="V44" i="7"/>
  <c r="AM56" i="7"/>
  <c r="AN49" i="7"/>
  <c r="AA44" i="7"/>
  <c r="E41" i="28" s="1"/>
  <c r="AJ49" i="7"/>
  <c r="V102" i="7"/>
  <c r="AA71" i="7"/>
  <c r="F9" i="28" s="1"/>
  <c r="Y73" i="7"/>
  <c r="F11" i="27" s="1"/>
  <c r="W72" i="7"/>
  <c r="F10" i="25" s="1"/>
  <c r="AO110" i="7"/>
  <c r="Z102" i="7"/>
  <c r="AK114" i="7"/>
  <c r="Q82" i="7"/>
  <c r="AJ110" i="7"/>
  <c r="AO103" i="7"/>
  <c r="X80" i="7"/>
  <c r="AJ103" i="7"/>
  <c r="AO107" i="7"/>
  <c r="AO114" i="7"/>
  <c r="AM107" i="7"/>
  <c r="V80" i="7"/>
  <c r="Z80" i="7"/>
  <c r="W80" i="7"/>
  <c r="F19" i="25" s="1"/>
  <c r="X79" i="7"/>
  <c r="Y83" i="7"/>
  <c r="F22" i="27" s="1"/>
  <c r="U80" i="7"/>
  <c r="Q83" i="7"/>
  <c r="W83" i="7" s="1"/>
  <c r="F22" i="25" s="1"/>
  <c r="AM114" i="7"/>
  <c r="X83" i="7"/>
  <c r="AJ114" i="7"/>
  <c r="AL114" i="7"/>
  <c r="AM110" i="7"/>
  <c r="AN110" i="7"/>
  <c r="AL110" i="7"/>
  <c r="P82" i="7"/>
  <c r="AN107" i="7"/>
  <c r="AL107" i="7"/>
  <c r="Y74" i="7"/>
  <c r="F12" i="27" s="1"/>
  <c r="AM73" i="7"/>
  <c r="X74" i="7"/>
  <c r="Q74" i="7"/>
  <c r="F12" i="9" s="1"/>
  <c r="P79" i="7"/>
  <c r="W102" i="7"/>
  <c r="F41" i="25" s="1"/>
  <c r="Y102" i="7"/>
  <c r="F41" i="27" s="1"/>
  <c r="AA102" i="7"/>
  <c r="F41" i="28" s="1"/>
  <c r="AK81" i="7"/>
  <c r="AK84" i="7"/>
  <c r="AN103" i="7"/>
  <c r="AA96" i="7"/>
  <c r="F35" i="28" s="1"/>
  <c r="AN108" i="7"/>
  <c r="W103" i="7"/>
  <c r="AM81" i="7"/>
  <c r="AN114" i="7"/>
  <c r="AK86" i="7"/>
  <c r="AK99" i="7"/>
  <c r="AJ107" i="7"/>
  <c r="AK110" i="7"/>
  <c r="W71" i="7"/>
  <c r="F9" i="25" s="1"/>
  <c r="AM91" i="7"/>
  <c r="AL86" i="7"/>
  <c r="P83" i="7"/>
  <c r="Z83" i="7" s="1"/>
  <c r="Y85" i="7"/>
  <c r="F24" i="27" s="1"/>
  <c r="W92" i="7"/>
  <c r="F31" i="25" s="1"/>
  <c r="AK107" i="7"/>
  <c r="AJ67" i="7"/>
  <c r="W75" i="7"/>
  <c r="F13" i="25" s="1"/>
  <c r="AM86" i="7"/>
  <c r="W91" i="7"/>
  <c r="F30" i="25" s="1"/>
  <c r="W97" i="7"/>
  <c r="F36" i="25" s="1"/>
  <c r="AA103" i="7"/>
  <c r="Y92" i="7"/>
  <c r="F31" i="27" s="1"/>
  <c r="W76" i="7"/>
  <c r="F14" i="25" s="1"/>
  <c r="AK85" i="7"/>
  <c r="Y82" i="7"/>
  <c r="F21" i="27" s="1"/>
  <c r="AK73" i="7"/>
  <c r="Q79" i="7"/>
  <c r="F18" i="9" s="1"/>
  <c r="AL73" i="7"/>
  <c r="V367" i="7" l="1"/>
  <c r="Y518" i="7"/>
  <c r="N12" i="27" s="1"/>
  <c r="W465" i="7"/>
  <c r="M12" i="25" s="1"/>
  <c r="AA251" i="7"/>
  <c r="I18" i="28" s="1"/>
  <c r="V366" i="7"/>
  <c r="Y133" i="7"/>
  <c r="G12" i="27" s="1"/>
  <c r="AA133" i="7"/>
  <c r="G12" i="28" s="1"/>
  <c r="W254" i="7"/>
  <c r="I21" i="25" s="1"/>
  <c r="Y367" i="7"/>
  <c r="K22" i="27" s="1"/>
  <c r="W141" i="7"/>
  <c r="G21" i="25" s="1"/>
  <c r="AA367" i="7"/>
  <c r="K22" i="28" s="1"/>
  <c r="AA419" i="7"/>
  <c r="L21" i="28" s="1"/>
  <c r="W367" i="7"/>
  <c r="K22" i="25" s="1"/>
  <c r="W419" i="7"/>
  <c r="L21" i="25" s="1"/>
  <c r="AA307" i="7"/>
  <c r="J18" i="28" s="1"/>
  <c r="Y79" i="7"/>
  <c r="F18" i="27" s="1"/>
  <c r="O18" i="27" s="1"/>
  <c r="W307" i="7"/>
  <c r="J18" i="25" s="1"/>
  <c r="Y417" i="7"/>
  <c r="L19" i="27" s="1"/>
  <c r="W411" i="7"/>
  <c r="L12" i="25" s="1"/>
  <c r="O17" i="24"/>
  <c r="O17" i="9"/>
  <c r="O9" i="28"/>
  <c r="M18" i="9"/>
  <c r="AA470" i="7"/>
  <c r="M18" i="28" s="1"/>
  <c r="AA21" i="7"/>
  <c r="E18" i="28" s="1"/>
  <c r="E18" i="9"/>
  <c r="AA523" i="7"/>
  <c r="N18" i="28" s="1"/>
  <c r="N18" i="9"/>
  <c r="G18" i="9"/>
  <c r="AA138" i="7"/>
  <c r="G18" i="28" s="1"/>
  <c r="K18" i="9"/>
  <c r="AA363" i="7"/>
  <c r="K18" i="28" s="1"/>
  <c r="Z470" i="7"/>
  <c r="O15" i="24"/>
  <c r="O9" i="25"/>
  <c r="AA302" i="7"/>
  <c r="J12" i="28" s="1"/>
  <c r="W251" i="7"/>
  <c r="I18" i="25" s="1"/>
  <c r="AA411" i="7"/>
  <c r="L12" i="28" s="1"/>
  <c r="L12" i="26"/>
  <c r="AA366" i="7"/>
  <c r="K21" i="28" s="1"/>
  <c r="K21" i="26"/>
  <c r="Y254" i="7"/>
  <c r="I21" i="27" s="1"/>
  <c r="I21" i="26"/>
  <c r="AA80" i="7"/>
  <c r="F19" i="28" s="1"/>
  <c r="F19" i="26"/>
  <c r="W523" i="7"/>
  <c r="N18" i="25" s="1"/>
  <c r="Y420" i="7"/>
  <c r="L22" i="27" s="1"/>
  <c r="Y358" i="7"/>
  <c r="K12" i="27" s="1"/>
  <c r="Y471" i="7"/>
  <c r="M19" i="27" s="1"/>
  <c r="Y524" i="7"/>
  <c r="N19" i="27" s="1"/>
  <c r="L15" i="27"/>
  <c r="L17" i="27" s="1"/>
  <c r="Y311" i="7"/>
  <c r="J22" i="27" s="1"/>
  <c r="Y308" i="7"/>
  <c r="J19" i="27" s="1"/>
  <c r="J15" i="27"/>
  <c r="J17" i="27" s="1"/>
  <c r="Y252" i="7"/>
  <c r="I19" i="27" s="1"/>
  <c r="Y197" i="7"/>
  <c r="H21" i="27" s="1"/>
  <c r="Y246" i="7"/>
  <c r="I12" i="27" s="1"/>
  <c r="Y255" i="7"/>
  <c r="I22" i="27" s="1"/>
  <c r="AA310" i="7"/>
  <c r="J21" i="28" s="1"/>
  <c r="W310" i="7"/>
  <c r="J21" i="25" s="1"/>
  <c r="W302" i="7"/>
  <c r="J12" i="25" s="1"/>
  <c r="G15" i="27"/>
  <c r="G17" i="27" s="1"/>
  <c r="Y16" i="7"/>
  <c r="E12" i="27" s="1"/>
  <c r="Z194" i="7"/>
  <c r="Z366" i="7"/>
  <c r="Z416" i="7"/>
  <c r="AA308" i="7"/>
  <c r="J19" i="28" s="1"/>
  <c r="W524" i="7"/>
  <c r="N19" i="25" s="1"/>
  <c r="X251" i="7"/>
  <c r="W358" i="7"/>
  <c r="K12" i="25" s="1"/>
  <c r="W197" i="7"/>
  <c r="H21" i="25" s="1"/>
  <c r="Z419" i="7"/>
  <c r="AA197" i="7"/>
  <c r="H21" i="28" s="1"/>
  <c r="Y411" i="7"/>
  <c r="L12" i="27" s="1"/>
  <c r="AA255" i="7"/>
  <c r="I22" i="28" s="1"/>
  <c r="V358" i="7"/>
  <c r="Z358" i="7"/>
  <c r="X255" i="7"/>
  <c r="V255" i="7"/>
  <c r="AA254" i="7"/>
  <c r="I21" i="28" s="1"/>
  <c r="W473" i="7"/>
  <c r="M21" i="25" s="1"/>
  <c r="M21" i="9"/>
  <c r="X366" i="7"/>
  <c r="V25" i="7"/>
  <c r="Z364" i="7"/>
  <c r="W138" i="7"/>
  <c r="G18" i="25" s="1"/>
  <c r="W308" i="7"/>
  <c r="J19" i="25" s="1"/>
  <c r="J19" i="9"/>
  <c r="W255" i="7"/>
  <c r="I22" i="25" s="1"/>
  <c r="AA524" i="7"/>
  <c r="N19" i="28" s="1"/>
  <c r="V470" i="7"/>
  <c r="W194" i="7"/>
  <c r="H18" i="25" s="1"/>
  <c r="AA420" i="7"/>
  <c r="L22" i="28" s="1"/>
  <c r="AA358" i="7"/>
  <c r="K12" i="28" s="1"/>
  <c r="W24" i="7"/>
  <c r="E21" i="25" s="1"/>
  <c r="E21" i="9"/>
  <c r="Y189" i="7"/>
  <c r="H12" i="27" s="1"/>
  <c r="X363" i="7"/>
  <c r="V363" i="7"/>
  <c r="V142" i="7"/>
  <c r="Z142" i="7"/>
  <c r="W363" i="7"/>
  <c r="K18" i="25" s="1"/>
  <c r="W420" i="7"/>
  <c r="L22" i="25" s="1"/>
  <c r="W21" i="7"/>
  <c r="E18" i="25" s="1"/>
  <c r="AA83" i="7"/>
  <c r="F22" i="28" s="1"/>
  <c r="F22" i="9"/>
  <c r="X471" i="7"/>
  <c r="W139" i="7"/>
  <c r="G19" i="25" s="1"/>
  <c r="G19" i="9"/>
  <c r="W25" i="7"/>
  <c r="E22" i="25" s="1"/>
  <c r="E22" i="9"/>
  <c r="F15" i="28"/>
  <c r="F17" i="28" s="1"/>
  <c r="AA82" i="7"/>
  <c r="F21" i="28" s="1"/>
  <c r="F21" i="9"/>
  <c r="N15" i="28"/>
  <c r="N17" i="28" s="1"/>
  <c r="Z524" i="7"/>
  <c r="V524" i="7"/>
  <c r="M15" i="28"/>
  <c r="M17" i="28" s="1"/>
  <c r="Z471" i="7"/>
  <c r="W471" i="7"/>
  <c r="M19" i="25" s="1"/>
  <c r="AA471" i="7"/>
  <c r="M19" i="28" s="1"/>
  <c r="V471" i="7"/>
  <c r="V420" i="7"/>
  <c r="Z420" i="7"/>
  <c r="L15" i="28"/>
  <c r="L17" i="28" s="1"/>
  <c r="W417" i="7"/>
  <c r="L19" i="25" s="1"/>
  <c r="AA417" i="7"/>
  <c r="L19" i="28" s="1"/>
  <c r="Z417" i="7"/>
  <c r="V417" i="7"/>
  <c r="Y366" i="7"/>
  <c r="K21" i="27" s="1"/>
  <c r="W364" i="7"/>
  <c r="K19" i="25" s="1"/>
  <c r="AA364" i="7"/>
  <c r="K19" i="28" s="1"/>
  <c r="AA311" i="7"/>
  <c r="J22" i="28" s="1"/>
  <c r="W311" i="7"/>
  <c r="J22" i="25" s="1"/>
  <c r="Z308" i="7"/>
  <c r="V308" i="7"/>
  <c r="J15" i="28"/>
  <c r="J17" i="28" s="1"/>
  <c r="W252" i="7"/>
  <c r="I19" i="25" s="1"/>
  <c r="AA252" i="7"/>
  <c r="I19" i="28" s="1"/>
  <c r="W246" i="7"/>
  <c r="I12" i="25" s="1"/>
  <c r="AA246" i="7"/>
  <c r="I12" i="28" s="1"/>
  <c r="V254" i="7"/>
  <c r="Z254" i="7"/>
  <c r="W195" i="7"/>
  <c r="H19" i="25" s="1"/>
  <c r="AA195" i="7"/>
  <c r="H19" i="28" s="1"/>
  <c r="X194" i="7"/>
  <c r="H15" i="28"/>
  <c r="H17" i="28" s="1"/>
  <c r="W189" i="7"/>
  <c r="H12" i="25" s="1"/>
  <c r="AA189" i="7"/>
  <c r="H12" i="28" s="1"/>
  <c r="Z195" i="7"/>
  <c r="V195" i="7"/>
  <c r="Z139" i="7"/>
  <c r="V139" i="7"/>
  <c r="G15" i="28"/>
  <c r="G17" i="28" s="1"/>
  <c r="W16" i="7"/>
  <c r="E12" i="25" s="1"/>
  <c r="AA16" i="7"/>
  <c r="E12" i="28" s="1"/>
  <c r="V19" i="7"/>
  <c r="W22" i="7"/>
  <c r="E19" i="25" s="1"/>
  <c r="AA22" i="7"/>
  <c r="E19" i="28" s="1"/>
  <c r="W19" i="7"/>
  <c r="E15" i="25" s="1"/>
  <c r="E17" i="25" s="1"/>
  <c r="O17" i="25" s="1"/>
  <c r="E15" i="28"/>
  <c r="E17" i="28" s="1"/>
  <c r="W82" i="7"/>
  <c r="F21" i="25" s="1"/>
  <c r="AN73" i="7"/>
  <c r="Y80" i="7"/>
  <c r="F19" i="27" s="1"/>
  <c r="V74" i="7"/>
  <c r="AJ73" i="7"/>
  <c r="AA74" i="7"/>
  <c r="F12" i="28" s="1"/>
  <c r="W74" i="7"/>
  <c r="F12" i="25" s="1"/>
  <c r="Z82" i="7"/>
  <c r="X82" i="7"/>
  <c r="V82" i="7"/>
  <c r="Z79" i="7"/>
  <c r="V79" i="7"/>
  <c r="V83" i="7"/>
  <c r="O17" i="28" l="1"/>
  <c r="O19" i="27"/>
  <c r="W79" i="7"/>
  <c r="F18" i="25" s="1"/>
  <c r="AA79" i="7"/>
  <c r="F18" i="28" s="1"/>
  <c r="O18" i="28" s="1"/>
  <c r="F15" i="27"/>
  <c r="F17" i="27" s="1"/>
  <c r="O17" i="27" s="1"/>
  <c r="Q38" i="28" l="1"/>
  <c r="Q38" i="25"/>
  <c r="O73" i="29" l="1"/>
  <c r="O75" i="29" s="1"/>
  <c r="I584" i="29" l="1"/>
  <c r="J584" i="29"/>
  <c r="K584" i="29"/>
  <c r="M584" i="29"/>
  <c r="O584" i="29"/>
  <c r="P584" i="29"/>
  <c r="J518" i="29"/>
  <c r="K518" i="29"/>
  <c r="L518" i="29"/>
  <c r="M518" i="29"/>
  <c r="O518" i="29"/>
  <c r="I536" i="29"/>
  <c r="I538" i="29" s="1"/>
  <c r="J536" i="29"/>
  <c r="J538" i="29" s="1"/>
  <c r="L536" i="29"/>
  <c r="L538" i="29" s="1"/>
  <c r="M536" i="29"/>
  <c r="M538" i="29" s="1"/>
  <c r="N536" i="29"/>
  <c r="N538" i="29" s="1"/>
  <c r="O536" i="29"/>
  <c r="O538" i="29" s="1"/>
  <c r="P536" i="29"/>
  <c r="P538" i="29" s="1"/>
  <c r="I484" i="29"/>
  <c r="K482" i="29"/>
  <c r="K484" i="29" s="1"/>
  <c r="L482" i="29"/>
  <c r="L484" i="29" s="1"/>
  <c r="M482" i="29"/>
  <c r="M484" i="29" s="1"/>
  <c r="N482" i="29"/>
  <c r="N484" i="29" s="1"/>
  <c r="O482" i="29"/>
  <c r="O484" i="29" s="1"/>
  <c r="J476" i="29"/>
  <c r="K476" i="29"/>
  <c r="L476" i="29"/>
  <c r="M476" i="29"/>
  <c r="O476" i="29"/>
  <c r="P476" i="29"/>
  <c r="I421" i="29"/>
  <c r="J421" i="29"/>
  <c r="M421" i="29"/>
  <c r="N421" i="29"/>
  <c r="O421" i="29"/>
  <c r="M361" i="29"/>
  <c r="M363" i="29" s="1"/>
  <c r="N361" i="29"/>
  <c r="N363" i="29" s="1"/>
  <c r="O361" i="29"/>
  <c r="O363" i="29" s="1"/>
  <c r="F355" i="14"/>
  <c r="I310" i="29"/>
  <c r="I312" i="29" s="1"/>
  <c r="K312" i="29"/>
  <c r="L310" i="29"/>
  <c r="L312" i="29" s="1"/>
  <c r="N310" i="29"/>
  <c r="N312" i="29" s="1"/>
  <c r="O310" i="29"/>
  <c r="O312" i="29" s="1"/>
  <c r="L294" i="29"/>
  <c r="M294" i="29"/>
  <c r="O294" i="29"/>
  <c r="I196" i="29"/>
  <c r="J196" i="29"/>
  <c r="K194" i="29"/>
  <c r="K196" i="29" s="1"/>
  <c r="L194" i="29"/>
  <c r="L196" i="29" s="1"/>
  <c r="M194" i="29"/>
  <c r="M196" i="29" s="1"/>
  <c r="N194" i="29"/>
  <c r="N196" i="29" s="1"/>
  <c r="O194" i="29"/>
  <c r="O196" i="29" s="1"/>
  <c r="P194" i="29"/>
  <c r="P196" i="29" s="1"/>
  <c r="I202" i="29"/>
  <c r="I204" i="29" s="1"/>
  <c r="J204" i="29"/>
  <c r="K204" i="29"/>
  <c r="M202" i="29"/>
  <c r="M204" i="29" s="1"/>
  <c r="N202" i="29"/>
  <c r="N204" i="29" s="1"/>
  <c r="O202" i="29"/>
  <c r="O204" i="29" s="1"/>
  <c r="P202" i="29"/>
  <c r="P204" i="29" s="1"/>
  <c r="I185" i="29"/>
  <c r="J185" i="29"/>
  <c r="K185" i="29"/>
  <c r="L185" i="29"/>
  <c r="M185" i="29"/>
  <c r="N185" i="29"/>
  <c r="O185" i="29"/>
  <c r="P185" i="29"/>
  <c r="E197" i="14"/>
  <c r="G197" i="14"/>
  <c r="I150" i="29"/>
  <c r="L148" i="29"/>
  <c r="L150" i="29" s="1"/>
  <c r="M148" i="29"/>
  <c r="M150" i="29" s="1"/>
  <c r="N148" i="29"/>
  <c r="N150" i="29" s="1"/>
  <c r="O148" i="29"/>
  <c r="O150" i="29" s="1"/>
  <c r="P148" i="29"/>
  <c r="P150" i="29" s="1"/>
  <c r="I73" i="29"/>
  <c r="I75" i="29" s="1"/>
  <c r="J75" i="29"/>
  <c r="K73" i="29"/>
  <c r="K75" i="29" s="1"/>
  <c r="L73" i="29"/>
  <c r="L75" i="29" s="1"/>
  <c r="M73" i="29"/>
  <c r="M75" i="29" s="1"/>
  <c r="N73" i="29"/>
  <c r="N75" i="29" s="1"/>
  <c r="P73" i="29"/>
  <c r="P75" i="29" s="1"/>
  <c r="E414" i="14" l="1"/>
  <c r="E421" i="29" s="1"/>
  <c r="E419" i="29"/>
  <c r="G414" i="14"/>
  <c r="G421" i="29" s="1"/>
  <c r="G419" i="29"/>
  <c r="G431" i="29" s="1"/>
  <c r="G433" i="29" s="1"/>
  <c r="F414" i="14"/>
  <c r="F421" i="29" s="1"/>
  <c r="F419" i="29"/>
  <c r="G199" i="14"/>
  <c r="G204" i="29" s="1"/>
  <c r="G202" i="29"/>
  <c r="F199" i="14"/>
  <c r="F204" i="29" s="1"/>
  <c r="F202" i="29"/>
  <c r="E199" i="14"/>
  <c r="E204" i="29" s="1"/>
  <c r="E202" i="29"/>
  <c r="P690" i="29"/>
  <c r="P691" i="29" s="1"/>
  <c r="L690" i="29"/>
  <c r="L691" i="29" s="1"/>
  <c r="N690" i="29"/>
  <c r="N691" i="29" s="1"/>
  <c r="M690" i="29"/>
  <c r="M691" i="29" s="1"/>
  <c r="O690" i="29"/>
  <c r="O691" i="29" s="1"/>
  <c r="N682" i="29"/>
  <c r="N683" i="29" s="1"/>
  <c r="K690" i="29"/>
  <c r="K691" i="29" s="1"/>
  <c r="J690" i="29"/>
  <c r="J691" i="29" s="1"/>
  <c r="E424" i="14"/>
  <c r="E426" i="14" s="1"/>
  <c r="K682" i="29"/>
  <c r="K683" i="29" s="1"/>
  <c r="I690" i="29"/>
  <c r="I691" i="29" s="1"/>
  <c r="O682" i="29"/>
  <c r="O683" i="29" s="1"/>
  <c r="P651" i="29"/>
  <c r="P652" i="29" s="1"/>
  <c r="J647" i="29"/>
  <c r="J648" i="29" s="1"/>
  <c r="O647" i="29"/>
  <c r="O648" i="29" s="1"/>
  <c r="M647" i="29"/>
  <c r="M648" i="29" s="1"/>
  <c r="L647" i="29"/>
  <c r="L648" i="29" s="1"/>
  <c r="K647" i="29"/>
  <c r="K648" i="29" s="1"/>
  <c r="N622" i="29"/>
  <c r="N623" i="29" s="1"/>
  <c r="K630" i="29"/>
  <c r="K631" i="29" s="1"/>
  <c r="O622" i="29"/>
  <c r="O623" i="29" s="1"/>
  <c r="O382" i="29"/>
  <c r="O384" i="29" s="1"/>
  <c r="P630" i="29"/>
  <c r="P631" i="29" s="1"/>
  <c r="N382" i="29"/>
  <c r="N384" i="29" s="1"/>
  <c r="O630" i="29"/>
  <c r="O631" i="29" s="1"/>
  <c r="M382" i="29"/>
  <c r="M384" i="29" s="1"/>
  <c r="N630" i="29"/>
  <c r="N631" i="29" s="1"/>
  <c r="K382" i="29"/>
  <c r="K384" i="29" s="1"/>
  <c r="K622" i="29"/>
  <c r="K623" i="29" s="1"/>
  <c r="M630" i="29"/>
  <c r="M631" i="29" s="1"/>
  <c r="J630" i="29"/>
  <c r="J631" i="29" s="1"/>
  <c r="L630" i="29"/>
  <c r="L631" i="29" s="1"/>
  <c r="I630" i="29"/>
  <c r="I631" i="29" s="1"/>
  <c r="N318" i="29"/>
  <c r="N320" i="29" s="1"/>
  <c r="O599" i="29"/>
  <c r="O601" i="29" s="1"/>
  <c r="K599" i="29"/>
  <c r="K601" i="29" s="1"/>
  <c r="N599" i="29"/>
  <c r="N601" i="29" s="1"/>
  <c r="P599" i="29"/>
  <c r="P601" i="29" s="1"/>
  <c r="J599" i="29"/>
  <c r="J601" i="29" s="1"/>
  <c r="I599" i="29"/>
  <c r="I601" i="29" s="1"/>
  <c r="L599" i="29"/>
  <c r="L601" i="29" s="1"/>
  <c r="O603" i="29"/>
  <c r="O605" i="29" s="1"/>
  <c r="P595" i="29"/>
  <c r="P597" i="29" s="1"/>
  <c r="N603" i="29"/>
  <c r="N605" i="29" s="1"/>
  <c r="M595" i="29"/>
  <c r="M597" i="29" s="1"/>
  <c r="M599" i="29"/>
  <c r="M601" i="29" s="1"/>
  <c r="I595" i="29"/>
  <c r="I597" i="29" s="1"/>
  <c r="I603" i="29"/>
  <c r="I605" i="29" s="1"/>
  <c r="K595" i="29"/>
  <c r="K597" i="29" s="1"/>
  <c r="G595" i="29"/>
  <c r="G597" i="29" s="1"/>
  <c r="O595" i="29"/>
  <c r="O597" i="29" s="1"/>
  <c r="M603" i="29"/>
  <c r="M605" i="29" s="1"/>
  <c r="N595" i="29"/>
  <c r="N597" i="29" s="1"/>
  <c r="L603" i="29"/>
  <c r="L605" i="29" s="1"/>
  <c r="K603" i="29"/>
  <c r="K605" i="29" s="1"/>
  <c r="L595" i="29"/>
  <c r="L597" i="29" s="1"/>
  <c r="J603" i="29"/>
  <c r="J605" i="29" s="1"/>
  <c r="J595" i="29"/>
  <c r="J597" i="29" s="1"/>
  <c r="H595" i="29"/>
  <c r="H597" i="29" s="1"/>
  <c r="P603" i="29"/>
  <c r="P605" i="29" s="1"/>
  <c r="L540" i="29"/>
  <c r="L542" i="29" s="1"/>
  <c r="N490" i="29"/>
  <c r="N492" i="29" s="1"/>
  <c r="L544" i="29"/>
  <c r="L546" i="29" s="1"/>
  <c r="N544" i="29"/>
  <c r="N546" i="29" s="1"/>
  <c r="M544" i="29"/>
  <c r="M546" i="29" s="1"/>
  <c r="K544" i="29"/>
  <c r="K546" i="29" s="1"/>
  <c r="J544" i="29"/>
  <c r="J546" i="29" s="1"/>
  <c r="I544" i="29"/>
  <c r="I546" i="29" s="1"/>
  <c r="N548" i="29"/>
  <c r="N550" i="29" s="1"/>
  <c r="O548" i="29"/>
  <c r="O550" i="29" s="1"/>
  <c r="O544" i="29"/>
  <c r="O546" i="29" s="1"/>
  <c r="M548" i="29"/>
  <c r="M550" i="29" s="1"/>
  <c r="J548" i="29"/>
  <c r="J550" i="29" s="1"/>
  <c r="N540" i="29"/>
  <c r="N542" i="29" s="1"/>
  <c r="K548" i="29"/>
  <c r="K550" i="29" s="1"/>
  <c r="L548" i="29"/>
  <c r="L550" i="29" s="1"/>
  <c r="O540" i="29"/>
  <c r="O542" i="29" s="1"/>
  <c r="P540" i="29"/>
  <c r="P542" i="29" s="1"/>
  <c r="G540" i="29"/>
  <c r="G542" i="29" s="1"/>
  <c r="M540" i="29"/>
  <c r="M542" i="29" s="1"/>
  <c r="K540" i="29"/>
  <c r="K542" i="29" s="1"/>
  <c r="P548" i="29"/>
  <c r="P550" i="29" s="1"/>
  <c r="H540" i="29"/>
  <c r="H542" i="29" s="1"/>
  <c r="P544" i="29"/>
  <c r="P546" i="29" s="1"/>
  <c r="J540" i="29"/>
  <c r="J542" i="29" s="1"/>
  <c r="I540" i="29"/>
  <c r="I542" i="29" s="1"/>
  <c r="I548" i="29"/>
  <c r="I550" i="29" s="1"/>
  <c r="M490" i="29"/>
  <c r="M492" i="29" s="1"/>
  <c r="L490" i="29"/>
  <c r="L492" i="29" s="1"/>
  <c r="K490" i="29"/>
  <c r="K492" i="29" s="1"/>
  <c r="J490" i="29"/>
  <c r="J492" i="29" s="1"/>
  <c r="I490" i="29"/>
  <c r="I492" i="29" s="1"/>
  <c r="P490" i="29"/>
  <c r="P492" i="29" s="1"/>
  <c r="O490" i="29"/>
  <c r="O492" i="29" s="1"/>
  <c r="K486" i="29"/>
  <c r="K488" i="29" s="1"/>
  <c r="M486" i="29"/>
  <c r="M488" i="29" s="1"/>
  <c r="L494" i="29"/>
  <c r="L496" i="29" s="1"/>
  <c r="J494" i="29"/>
  <c r="J496" i="29" s="1"/>
  <c r="N486" i="29"/>
  <c r="N488" i="29" s="1"/>
  <c r="L486" i="29"/>
  <c r="L488" i="29" s="1"/>
  <c r="J486" i="29"/>
  <c r="J488" i="29" s="1"/>
  <c r="I486" i="29"/>
  <c r="I488" i="29" s="1"/>
  <c r="K431" i="29"/>
  <c r="K433" i="29" s="1"/>
  <c r="P494" i="29"/>
  <c r="P496" i="29" s="1"/>
  <c r="P486" i="29"/>
  <c r="P488" i="29" s="1"/>
  <c r="N494" i="29"/>
  <c r="N496" i="29" s="1"/>
  <c r="O486" i="29"/>
  <c r="O488" i="29" s="1"/>
  <c r="M494" i="29"/>
  <c r="M496" i="29" s="1"/>
  <c r="O494" i="29"/>
  <c r="O496" i="29" s="1"/>
  <c r="J378" i="29"/>
  <c r="J380" i="29" s="1"/>
  <c r="K494" i="29"/>
  <c r="K496" i="29" s="1"/>
  <c r="I494" i="29"/>
  <c r="I496" i="29" s="1"/>
  <c r="J435" i="29"/>
  <c r="J437" i="29" s="1"/>
  <c r="M435" i="29"/>
  <c r="M437" i="29" s="1"/>
  <c r="L435" i="29"/>
  <c r="L437" i="29" s="1"/>
  <c r="L439" i="29"/>
  <c r="L441" i="29" s="1"/>
  <c r="K439" i="29"/>
  <c r="K441" i="29" s="1"/>
  <c r="O439" i="29"/>
  <c r="O441" i="29" s="1"/>
  <c r="K435" i="29"/>
  <c r="K437" i="29" s="1"/>
  <c r="M431" i="29"/>
  <c r="M433" i="29" s="1"/>
  <c r="O435" i="29"/>
  <c r="O437" i="29" s="1"/>
  <c r="N431" i="29"/>
  <c r="N433" i="29" s="1"/>
  <c r="I431" i="29"/>
  <c r="I433" i="29" s="1"/>
  <c r="L431" i="29"/>
  <c r="L433" i="29" s="1"/>
  <c r="P431" i="29"/>
  <c r="P433" i="29" s="1"/>
  <c r="O431" i="29"/>
  <c r="O433" i="29" s="1"/>
  <c r="J431" i="29"/>
  <c r="J433" i="29" s="1"/>
  <c r="J439" i="29"/>
  <c r="J441" i="29" s="1"/>
  <c r="P439" i="29"/>
  <c r="P441" i="29" s="1"/>
  <c r="N435" i="29"/>
  <c r="N437" i="29" s="1"/>
  <c r="M439" i="29"/>
  <c r="M441" i="29" s="1"/>
  <c r="I435" i="29"/>
  <c r="I437" i="29" s="1"/>
  <c r="N439" i="29"/>
  <c r="N441" i="29" s="1"/>
  <c r="I439" i="29"/>
  <c r="I441" i="29" s="1"/>
  <c r="P435" i="29"/>
  <c r="P437" i="29" s="1"/>
  <c r="I378" i="29"/>
  <c r="I380" i="29" s="1"/>
  <c r="H378" i="29"/>
  <c r="H380" i="29" s="1"/>
  <c r="M318" i="29"/>
  <c r="M320" i="29" s="1"/>
  <c r="O374" i="29"/>
  <c r="O376" i="29" s="1"/>
  <c r="N378" i="29"/>
  <c r="N380" i="29" s="1"/>
  <c r="K374" i="29"/>
  <c r="K376" i="29" s="1"/>
  <c r="L378" i="29"/>
  <c r="L380" i="29" s="1"/>
  <c r="K378" i="29"/>
  <c r="K380" i="29" s="1"/>
  <c r="J374" i="29"/>
  <c r="J376" i="29" s="1"/>
  <c r="H374" i="29"/>
  <c r="H376" i="29" s="1"/>
  <c r="G374" i="29"/>
  <c r="G376" i="29" s="1"/>
  <c r="I374" i="29"/>
  <c r="I376" i="29" s="1"/>
  <c r="M374" i="29"/>
  <c r="M376" i="29" s="1"/>
  <c r="N374" i="29"/>
  <c r="N376" i="29" s="1"/>
  <c r="L374" i="29"/>
  <c r="L376" i="29" s="1"/>
  <c r="O378" i="29"/>
  <c r="O380" i="29" s="1"/>
  <c r="P374" i="29"/>
  <c r="P376" i="29" s="1"/>
  <c r="M378" i="29"/>
  <c r="M380" i="29" s="1"/>
  <c r="G378" i="29"/>
  <c r="G380" i="29" s="1"/>
  <c r="L318" i="29"/>
  <c r="L320" i="29" s="1"/>
  <c r="K318" i="29"/>
  <c r="K320" i="29" s="1"/>
  <c r="K314" i="29"/>
  <c r="K316" i="29" s="1"/>
  <c r="I318" i="29"/>
  <c r="I320" i="29" s="1"/>
  <c r="J318" i="29"/>
  <c r="J320" i="29" s="1"/>
  <c r="O322" i="29"/>
  <c r="O324" i="29" s="1"/>
  <c r="P322" i="29"/>
  <c r="P324" i="29" s="1"/>
  <c r="N322" i="29"/>
  <c r="N324" i="29" s="1"/>
  <c r="P318" i="29"/>
  <c r="P320" i="29" s="1"/>
  <c r="O318" i="29"/>
  <c r="O320" i="29" s="1"/>
  <c r="L322" i="29"/>
  <c r="L324" i="29" s="1"/>
  <c r="O314" i="29"/>
  <c r="O316" i="29" s="1"/>
  <c r="N314" i="29"/>
  <c r="N316" i="29" s="1"/>
  <c r="K322" i="29"/>
  <c r="K324" i="29" s="1"/>
  <c r="J322" i="29"/>
  <c r="J324" i="29" s="1"/>
  <c r="J314" i="29"/>
  <c r="J316" i="29" s="1"/>
  <c r="I314" i="29"/>
  <c r="I316" i="29" s="1"/>
  <c r="G314" i="29"/>
  <c r="G316" i="29" s="1"/>
  <c r="P314" i="29"/>
  <c r="P316" i="29" s="1"/>
  <c r="M314" i="29"/>
  <c r="M316" i="29" s="1"/>
  <c r="M322" i="29"/>
  <c r="M324" i="29" s="1"/>
  <c r="L314" i="29"/>
  <c r="L316" i="29" s="1"/>
  <c r="I322" i="29"/>
  <c r="I324" i="29" s="1"/>
  <c r="H314" i="29"/>
  <c r="H316" i="29" s="1"/>
  <c r="I267" i="29"/>
  <c r="I269" i="29" s="1"/>
  <c r="H267" i="29"/>
  <c r="H269" i="29" s="1"/>
  <c r="K267" i="29"/>
  <c r="K269" i="29" s="1"/>
  <c r="K263" i="29"/>
  <c r="K265" i="29" s="1"/>
  <c r="M263" i="29"/>
  <c r="M265" i="29" s="1"/>
  <c r="L263" i="29"/>
  <c r="L265" i="29" s="1"/>
  <c r="J271" i="29"/>
  <c r="J273" i="29" s="1"/>
  <c r="I271" i="29"/>
  <c r="I273" i="29" s="1"/>
  <c r="G267" i="29"/>
  <c r="G269" i="29" s="1"/>
  <c r="P267" i="29"/>
  <c r="P269" i="29" s="1"/>
  <c r="G271" i="29"/>
  <c r="G273" i="29" s="1"/>
  <c r="H271" i="29"/>
  <c r="H273" i="29" s="1"/>
  <c r="O267" i="29"/>
  <c r="O269" i="29" s="1"/>
  <c r="P263" i="29"/>
  <c r="P265" i="29" s="1"/>
  <c r="N267" i="29"/>
  <c r="N269" i="29" s="1"/>
  <c r="J208" i="29"/>
  <c r="J210" i="29" s="1"/>
  <c r="O263" i="29"/>
  <c r="O265" i="29" s="1"/>
  <c r="M267" i="29"/>
  <c r="M269" i="29" s="1"/>
  <c r="N263" i="29"/>
  <c r="N265" i="29" s="1"/>
  <c r="L267" i="29"/>
  <c r="L269" i="29" s="1"/>
  <c r="J267" i="29"/>
  <c r="J269" i="29" s="1"/>
  <c r="J263" i="29"/>
  <c r="J265" i="29" s="1"/>
  <c r="I263" i="29"/>
  <c r="I265" i="29" s="1"/>
  <c r="G263" i="29"/>
  <c r="G265" i="29" s="1"/>
  <c r="H263" i="29"/>
  <c r="H265" i="29" s="1"/>
  <c r="P271" i="29"/>
  <c r="P273" i="29" s="1"/>
  <c r="O271" i="29"/>
  <c r="O273" i="29" s="1"/>
  <c r="N271" i="29"/>
  <c r="N273" i="29" s="1"/>
  <c r="M271" i="29"/>
  <c r="M273" i="29" s="1"/>
  <c r="L273" i="29"/>
  <c r="K271" i="29"/>
  <c r="K273" i="29" s="1"/>
  <c r="N212" i="29"/>
  <c r="N214" i="29" s="1"/>
  <c r="L212" i="29"/>
  <c r="L214" i="29" s="1"/>
  <c r="I208" i="29"/>
  <c r="I210" i="29" s="1"/>
  <c r="M212" i="29"/>
  <c r="M214" i="29" s="1"/>
  <c r="J216" i="29"/>
  <c r="J218" i="29" s="1"/>
  <c r="N216" i="29"/>
  <c r="N218" i="29" s="1"/>
  <c r="L216" i="29"/>
  <c r="L218" i="29" s="1"/>
  <c r="K216" i="29"/>
  <c r="K218" i="29" s="1"/>
  <c r="M216" i="29"/>
  <c r="M218" i="29" s="1"/>
  <c r="K212" i="29"/>
  <c r="K214" i="29" s="1"/>
  <c r="J212" i="29"/>
  <c r="J214" i="29" s="1"/>
  <c r="O208" i="29"/>
  <c r="O210" i="29" s="1"/>
  <c r="N208" i="29"/>
  <c r="N210" i="29" s="1"/>
  <c r="M208" i="29"/>
  <c r="M210" i="29" s="1"/>
  <c r="L208" i="29"/>
  <c r="L210" i="29" s="1"/>
  <c r="K208" i="29"/>
  <c r="K210" i="29" s="1"/>
  <c r="O212" i="29"/>
  <c r="O214" i="29" s="1"/>
  <c r="P216" i="29"/>
  <c r="P218" i="29" s="1"/>
  <c r="O216" i="29"/>
  <c r="O218" i="29" s="1"/>
  <c r="P208" i="29"/>
  <c r="P210" i="29" s="1"/>
  <c r="I212" i="29"/>
  <c r="I214" i="29" s="1"/>
  <c r="I216" i="29"/>
  <c r="I218" i="29" s="1"/>
  <c r="P212" i="29"/>
  <c r="P214" i="29" s="1"/>
  <c r="E431" i="29" l="1"/>
  <c r="E433" i="29" s="1"/>
  <c r="H199" i="14"/>
  <c r="H204" i="29" s="1"/>
  <c r="H202" i="29"/>
  <c r="O667" i="29"/>
  <c r="O668" i="29" s="1"/>
  <c r="P659" i="29"/>
  <c r="P660" i="29" s="1"/>
  <c r="P142" i="29"/>
  <c r="I142" i="29"/>
  <c r="J142" i="29"/>
  <c r="K142" i="29"/>
  <c r="M142" i="29"/>
  <c r="N142" i="29"/>
  <c r="O142" i="29"/>
  <c r="L156" i="29" l="1"/>
  <c r="L158" i="29" s="1"/>
  <c r="L142" i="29"/>
  <c r="J626" i="29"/>
  <c r="J627" i="29" s="1"/>
  <c r="J686" i="29"/>
  <c r="J687" i="29" s="1"/>
  <c r="M156" i="29"/>
  <c r="M158" i="29" s="1"/>
  <c r="K156" i="29"/>
  <c r="K158" i="29" s="1"/>
  <c r="J156" i="29"/>
  <c r="J158" i="29" s="1"/>
  <c r="N156" i="29"/>
  <c r="N158" i="29" s="1"/>
  <c r="P156" i="29"/>
  <c r="P158" i="29" s="1"/>
  <c r="O156" i="29"/>
  <c r="O158" i="29" s="1"/>
  <c r="I156" i="29"/>
  <c r="I158" i="29" s="1"/>
  <c r="H156" i="29"/>
  <c r="H158" i="29" s="1"/>
  <c r="P667" i="29" l="1"/>
  <c r="P668" i="29" s="1"/>
  <c r="N667" i="29"/>
  <c r="N668" i="29" s="1"/>
  <c r="M667" i="29"/>
  <c r="M668" i="29" s="1"/>
  <c r="L667" i="29"/>
  <c r="L668" i="29" s="1"/>
  <c r="K667" i="29"/>
  <c r="K668" i="29" s="1"/>
  <c r="J667" i="29"/>
  <c r="J668" i="29" s="1"/>
  <c r="I667" i="29"/>
  <c r="I668" i="29" s="1"/>
  <c r="P663" i="29"/>
  <c r="P664" i="29" s="1"/>
  <c r="O663" i="29"/>
  <c r="O664" i="29" s="1"/>
  <c r="N663" i="29"/>
  <c r="N664" i="29" s="1"/>
  <c r="M663" i="29"/>
  <c r="M664" i="29" s="1"/>
  <c r="L663" i="29"/>
  <c r="L664" i="29" s="1"/>
  <c r="K663" i="29"/>
  <c r="K664" i="29" s="1"/>
  <c r="J663" i="29"/>
  <c r="J664" i="29" s="1"/>
  <c r="I663" i="29"/>
  <c r="I664" i="29" s="1"/>
  <c r="O659" i="29"/>
  <c r="O660" i="29" s="1"/>
  <c r="N659" i="29"/>
  <c r="N660" i="29" s="1"/>
  <c r="M659" i="29"/>
  <c r="M660" i="29" s="1"/>
  <c r="L659" i="29"/>
  <c r="L660" i="29" s="1"/>
  <c r="K659" i="29"/>
  <c r="K660" i="29" s="1"/>
  <c r="J659" i="29"/>
  <c r="J660" i="29" s="1"/>
  <c r="I659" i="29"/>
  <c r="I660" i="29" s="1"/>
  <c r="P655" i="29"/>
  <c r="P656" i="29" s="1"/>
  <c r="O655" i="29"/>
  <c r="O656" i="29" s="1"/>
  <c r="N655" i="29"/>
  <c r="N656" i="29" s="1"/>
  <c r="M655" i="29"/>
  <c r="M656" i="29" s="1"/>
  <c r="L655" i="29"/>
  <c r="L656" i="29" s="1"/>
  <c r="K655" i="29"/>
  <c r="K656" i="29" s="1"/>
  <c r="J655" i="29"/>
  <c r="J656" i="29" s="1"/>
  <c r="I655" i="29"/>
  <c r="I656" i="29" s="1"/>
  <c r="O651" i="29"/>
  <c r="O652" i="29" s="1"/>
  <c r="N651" i="29"/>
  <c r="N652" i="29" s="1"/>
  <c r="M651" i="29"/>
  <c r="M652" i="29" s="1"/>
  <c r="L651" i="29"/>
  <c r="L652" i="29" s="1"/>
  <c r="K651" i="29"/>
  <c r="K652" i="29" s="1"/>
  <c r="J651" i="29"/>
  <c r="J652" i="29" s="1"/>
  <c r="I651" i="29"/>
  <c r="I652" i="29" s="1"/>
  <c r="N87" i="29"/>
  <c r="I87" i="29"/>
  <c r="F72" i="14" l="1"/>
  <c r="F75" i="29" s="1"/>
  <c r="F73" i="29"/>
  <c r="F622" i="29" s="1"/>
  <c r="F623" i="29" s="1"/>
  <c r="E72" i="14"/>
  <c r="E75" i="29" s="1"/>
  <c r="E73" i="29"/>
  <c r="E96" i="29" s="1"/>
  <c r="E98" i="29" s="1"/>
  <c r="L682" i="29"/>
  <c r="L683" i="29" s="1"/>
  <c r="L131" i="29"/>
  <c r="J682" i="29"/>
  <c r="J683" i="29" s="1"/>
  <c r="J131" i="29"/>
  <c r="I682" i="29"/>
  <c r="I683" i="29" s="1"/>
  <c r="I131" i="29"/>
  <c r="L686" i="29"/>
  <c r="L687" i="29" s="1"/>
  <c r="L87" i="29"/>
  <c r="G682" i="29"/>
  <c r="G683" i="29" s="1"/>
  <c r="M682" i="29"/>
  <c r="M683" i="29" s="1"/>
  <c r="M131" i="29"/>
  <c r="K686" i="29"/>
  <c r="K687" i="29" s="1"/>
  <c r="K87" i="29"/>
  <c r="P682" i="29"/>
  <c r="P683" i="29" s="1"/>
  <c r="P131" i="29"/>
  <c r="M686" i="29"/>
  <c r="M687" i="29" s="1"/>
  <c r="M87" i="29"/>
  <c r="O686" i="29"/>
  <c r="O687" i="29" s="1"/>
  <c r="O87" i="29"/>
  <c r="P686" i="29"/>
  <c r="P687" i="29" s="1"/>
  <c r="P87" i="29"/>
  <c r="F682" i="29"/>
  <c r="F683" i="29" s="1"/>
  <c r="E616" i="14"/>
  <c r="E617" i="14" s="1"/>
  <c r="I626" i="29"/>
  <c r="I627" i="29" s="1"/>
  <c r="I686" i="29"/>
  <c r="I687" i="29" s="1"/>
  <c r="N626" i="29"/>
  <c r="N627" i="29" s="1"/>
  <c r="N686" i="29"/>
  <c r="N687" i="29" s="1"/>
  <c r="P626" i="29"/>
  <c r="P627" i="29" s="1"/>
  <c r="G622" i="29"/>
  <c r="G623" i="29" s="1"/>
  <c r="I622" i="29"/>
  <c r="I623" i="29" s="1"/>
  <c r="L626" i="29"/>
  <c r="L627" i="29" s="1"/>
  <c r="J622" i="29"/>
  <c r="J623" i="29" s="1"/>
  <c r="K626" i="29"/>
  <c r="K627" i="29" s="1"/>
  <c r="M626" i="29"/>
  <c r="M627" i="29" s="1"/>
  <c r="L160" i="29"/>
  <c r="L162" i="29" s="1"/>
  <c r="L152" i="29"/>
  <c r="L154" i="29" s="1"/>
  <c r="L622" i="29"/>
  <c r="L623" i="29" s="1"/>
  <c r="M622" i="29"/>
  <c r="M623" i="29" s="1"/>
  <c r="O626" i="29"/>
  <c r="O627" i="29" s="1"/>
  <c r="P622" i="29"/>
  <c r="P623" i="29" s="1"/>
  <c r="I96" i="29"/>
  <c r="I98" i="29" s="1"/>
  <c r="N96" i="29"/>
  <c r="N98" i="29" s="1"/>
  <c r="H160" i="29"/>
  <c r="H162" i="29" s="1"/>
  <c r="H152" i="29"/>
  <c r="H154" i="29" s="1"/>
  <c r="I160" i="29"/>
  <c r="I162" i="29" s="1"/>
  <c r="I152" i="29"/>
  <c r="I154" i="29" s="1"/>
  <c r="J160" i="29"/>
  <c r="J162" i="29" s="1"/>
  <c r="J152" i="29"/>
  <c r="J154" i="29" s="1"/>
  <c r="K152" i="29"/>
  <c r="K154" i="29" s="1"/>
  <c r="K160" i="29"/>
  <c r="K162" i="29" s="1"/>
  <c r="G152" i="29"/>
  <c r="G154" i="29" s="1"/>
  <c r="M152" i="29"/>
  <c r="M154" i="29" s="1"/>
  <c r="M160" i="29"/>
  <c r="M162" i="29" s="1"/>
  <c r="N152" i="29"/>
  <c r="N154" i="29" s="1"/>
  <c r="N160" i="29"/>
  <c r="N162" i="29" s="1"/>
  <c r="O152" i="29"/>
  <c r="O154" i="29" s="1"/>
  <c r="O160" i="29"/>
  <c r="O162" i="29" s="1"/>
  <c r="P152" i="29"/>
  <c r="P154" i="29" s="1"/>
  <c r="P160" i="29"/>
  <c r="P162" i="29" s="1"/>
  <c r="E156" i="29"/>
  <c r="E158" i="29" s="1"/>
  <c r="J104" i="29"/>
  <c r="J106" i="29" s="1"/>
  <c r="M96" i="29"/>
  <c r="M98" i="29" s="1"/>
  <c r="E160" i="29"/>
  <c r="E162" i="29" s="1"/>
  <c r="F595" i="29"/>
  <c r="F597" i="29" s="1"/>
  <c r="F267" i="29"/>
  <c r="F269" i="29" s="1"/>
  <c r="F540" i="29"/>
  <c r="F542" i="29" s="1"/>
  <c r="E267" i="29"/>
  <c r="E269" i="29" s="1"/>
  <c r="E314" i="29"/>
  <c r="E316" i="29" s="1"/>
  <c r="O104" i="29"/>
  <c r="O106" i="29" s="1"/>
  <c r="F314" i="29"/>
  <c r="F316" i="29" s="1"/>
  <c r="E100" i="29"/>
  <c r="E102" i="29" s="1"/>
  <c r="F271" i="29"/>
  <c r="F273" i="29" s="1"/>
  <c r="F378" i="29"/>
  <c r="F380" i="29" s="1"/>
  <c r="L96" i="29"/>
  <c r="L98" i="29" s="1"/>
  <c r="E263" i="29"/>
  <c r="E265" i="29" s="1"/>
  <c r="E540" i="29"/>
  <c r="E542" i="29" s="1"/>
  <c r="F263" i="29"/>
  <c r="F265" i="29" s="1"/>
  <c r="P104" i="29"/>
  <c r="P106" i="29" s="1"/>
  <c r="P100" i="29"/>
  <c r="E271" i="29"/>
  <c r="E273" i="29" s="1"/>
  <c r="J96" i="29"/>
  <c r="J98" i="29" s="1"/>
  <c r="K104" i="29"/>
  <c r="K106" i="29" s="1"/>
  <c r="K96" i="29"/>
  <c r="K98" i="29" s="1"/>
  <c r="H100" i="29"/>
  <c r="I100" i="29"/>
  <c r="J100" i="29"/>
  <c r="K100" i="29"/>
  <c r="L100" i="29"/>
  <c r="M100" i="29"/>
  <c r="I104" i="29"/>
  <c r="I106" i="29" s="1"/>
  <c r="G96" i="29"/>
  <c r="G98" i="29" s="1"/>
  <c r="H96" i="29"/>
  <c r="H98" i="29" s="1"/>
  <c r="G100" i="29"/>
  <c r="G102" i="29" s="1"/>
  <c r="E152" i="29"/>
  <c r="E154" i="29" s="1"/>
  <c r="E595" i="29"/>
  <c r="E597" i="29" s="1"/>
  <c r="G104" i="29"/>
  <c r="G106" i="29" s="1"/>
  <c r="F152" i="29"/>
  <c r="F154" i="29" s="1"/>
  <c r="F374" i="29"/>
  <c r="F376" i="29" s="1"/>
  <c r="L104" i="29"/>
  <c r="L106" i="29" s="1"/>
  <c r="H104" i="29"/>
  <c r="H106" i="29" s="1"/>
  <c r="F431" i="29"/>
  <c r="F433" i="29" s="1"/>
  <c r="O96" i="29"/>
  <c r="O98" i="29" s="1"/>
  <c r="N100" i="29"/>
  <c r="M104" i="29"/>
  <c r="M106" i="29" s="1"/>
  <c r="P96" i="29"/>
  <c r="P98" i="29" s="1"/>
  <c r="O100" i="29"/>
  <c r="N104" i="29"/>
  <c r="N106" i="29" s="1"/>
  <c r="E682" i="29" l="1"/>
  <c r="E683" i="29" s="1"/>
  <c r="E104" i="29"/>
  <c r="E106" i="29" s="1"/>
  <c r="E622" i="29"/>
  <c r="E623" i="29" s="1"/>
  <c r="H102" i="29"/>
  <c r="O698" i="29"/>
  <c r="O699" i="29" s="1"/>
  <c r="O102" i="29"/>
  <c r="P698" i="29"/>
  <c r="P699" i="29" s="1"/>
  <c r="P102" i="29"/>
  <c r="N698" i="29"/>
  <c r="N699" i="29" s="1"/>
  <c r="N102" i="29"/>
  <c r="K698" i="29"/>
  <c r="K699" i="29" s="1"/>
  <c r="K102" i="29"/>
  <c r="L698" i="29"/>
  <c r="L699" i="29" s="1"/>
  <c r="L102" i="29"/>
  <c r="J698" i="29"/>
  <c r="J699" i="29" s="1"/>
  <c r="J102" i="29"/>
  <c r="M698" i="29"/>
  <c r="M699" i="29" s="1"/>
  <c r="M102" i="29"/>
  <c r="I698" i="29"/>
  <c r="I699" i="29" s="1"/>
  <c r="I102" i="29"/>
  <c r="N694" i="29"/>
  <c r="N695" i="29" s="1"/>
  <c r="J694" i="29"/>
  <c r="J695" i="29" s="1"/>
  <c r="O702" i="29"/>
  <c r="I694" i="29"/>
  <c r="I695" i="29" s="1"/>
  <c r="M702" i="29"/>
  <c r="M694" i="29"/>
  <c r="M695" i="29" s="1"/>
  <c r="J702" i="29"/>
  <c r="L694" i="29"/>
  <c r="L695" i="29" s="1"/>
  <c r="O694" i="29"/>
  <c r="O695" i="29" s="1"/>
  <c r="N702" i="29"/>
  <c r="K694" i="29"/>
  <c r="K695" i="29" s="1"/>
  <c r="P702" i="29"/>
  <c r="I702" i="29"/>
  <c r="P694" i="29"/>
  <c r="P695" i="29" s="1"/>
  <c r="L702" i="29"/>
  <c r="K702" i="29"/>
  <c r="J638" i="29"/>
  <c r="J639" i="29" s="1"/>
  <c r="P638" i="29"/>
  <c r="P639" i="29" s="1"/>
  <c r="I638" i="29"/>
  <c r="I639" i="29" s="1"/>
  <c r="N638" i="29"/>
  <c r="N639" i="29" s="1"/>
  <c r="O638" i="29"/>
  <c r="O639" i="29" s="1"/>
  <c r="M638" i="29"/>
  <c r="M639" i="29" s="1"/>
  <c r="L638" i="29"/>
  <c r="L639" i="29" s="1"/>
  <c r="K638" i="29"/>
  <c r="K639" i="29" s="1"/>
  <c r="J634" i="29"/>
  <c r="J635" i="29" s="1"/>
  <c r="K634" i="29"/>
  <c r="K635" i="29" s="1"/>
  <c r="I634" i="29"/>
  <c r="I635" i="29" s="1"/>
  <c r="J642" i="29"/>
  <c r="J643" i="29" s="1"/>
  <c r="M634" i="29"/>
  <c r="M635" i="29" s="1"/>
  <c r="P642" i="29"/>
  <c r="P643" i="29" s="1"/>
  <c r="L634" i="29"/>
  <c r="L635" i="29" s="1"/>
  <c r="O642" i="29"/>
  <c r="O643" i="29" s="1"/>
  <c r="I642" i="29"/>
  <c r="I643" i="29" s="1"/>
  <c r="K642" i="29"/>
  <c r="K643" i="29" s="1"/>
  <c r="O634" i="29"/>
  <c r="O635" i="29" s="1"/>
  <c r="L642" i="29"/>
  <c r="L643" i="29" s="1"/>
  <c r="N642" i="29"/>
  <c r="N643" i="29" s="1"/>
  <c r="M642" i="29"/>
  <c r="M643" i="29" s="1"/>
  <c r="P634" i="29"/>
  <c r="P635" i="29" s="1"/>
  <c r="N634" i="29"/>
  <c r="N635" i="29" s="1"/>
  <c r="L703" i="29" l="1"/>
  <c r="P703" i="29"/>
  <c r="O703" i="29"/>
  <c r="N703" i="29"/>
  <c r="M703" i="29"/>
  <c r="K703" i="29"/>
  <c r="J703" i="29"/>
  <c r="I703" i="29"/>
  <c r="M44" i="24"/>
  <c r="M43" i="24"/>
  <c r="M42" i="24"/>
  <c r="E364" i="14"/>
  <c r="E372" i="29" s="1"/>
  <c r="F364" i="14"/>
  <c r="F372" i="29" s="1"/>
  <c r="M44" i="9" l="1"/>
  <c r="M42" i="9"/>
  <c r="M43" i="9"/>
  <c r="K44" i="9"/>
  <c r="K42" i="9"/>
  <c r="K43" i="9"/>
  <c r="J42" i="9"/>
  <c r="J43" i="9"/>
  <c r="J44" i="9"/>
  <c r="J43" i="26"/>
  <c r="J44" i="26"/>
  <c r="J42" i="26"/>
  <c r="N45" i="9"/>
  <c r="M45" i="24" l="1"/>
  <c r="H44" i="9" l="1"/>
  <c r="G189" i="14"/>
  <c r="G191" i="14" l="1"/>
  <c r="G196" i="29" s="1"/>
  <c r="G194" i="29"/>
  <c r="E191" i="14"/>
  <c r="E196" i="29" s="1"/>
  <c r="E194" i="29"/>
  <c r="F191" i="14"/>
  <c r="F196" i="29" s="1"/>
  <c r="F194" i="29"/>
  <c r="H45" i="26"/>
  <c r="G44" i="24"/>
  <c r="G43" i="24"/>
  <c r="G42" i="24"/>
  <c r="E42" i="24"/>
  <c r="G45" i="26"/>
  <c r="G626" i="29" l="1"/>
  <c r="G627" i="29" s="1"/>
  <c r="G216" i="29"/>
  <c r="G212" i="29"/>
  <c r="G208" i="29"/>
  <c r="E208" i="29"/>
  <c r="E216" i="29"/>
  <c r="E626" i="29"/>
  <c r="E627" i="29" s="1"/>
  <c r="E212" i="29"/>
  <c r="F212" i="29"/>
  <c r="F216" i="29"/>
  <c r="F208" i="29"/>
  <c r="G45" i="9"/>
  <c r="F45" i="24"/>
  <c r="H147" i="14"/>
  <c r="H149" i="14" s="1"/>
  <c r="F45" i="9"/>
  <c r="E42" i="9"/>
  <c r="G214" i="29" l="1"/>
  <c r="G218" i="29"/>
  <c r="G210" i="29"/>
  <c r="G634" i="29"/>
  <c r="G635" i="29" s="1"/>
  <c r="E214" i="29"/>
  <c r="E218" i="29"/>
  <c r="E210" i="29"/>
  <c r="E634" i="29"/>
  <c r="E635" i="29" s="1"/>
  <c r="F210" i="29"/>
  <c r="F218" i="29"/>
  <c r="F214" i="29"/>
  <c r="F45" i="25"/>
  <c r="E475" i="14"/>
  <c r="E44" i="9"/>
  <c r="E477" i="14" l="1"/>
  <c r="E484" i="29" s="1"/>
  <c r="E482" i="29"/>
  <c r="L42" i="26"/>
  <c r="E44" i="24"/>
  <c r="G93" i="14"/>
  <c r="G95" i="14" s="1"/>
  <c r="E44" i="25" l="1"/>
  <c r="O9" i="26" l="1"/>
  <c r="O40" i="26" l="1"/>
  <c r="O39" i="26"/>
  <c r="O38" i="26"/>
  <c r="O35" i="26"/>
  <c r="O33" i="26"/>
  <c r="O32" i="26"/>
  <c r="O31" i="26"/>
  <c r="O29" i="26"/>
  <c r="O27" i="26"/>
  <c r="O26" i="26"/>
  <c r="O25" i="26"/>
  <c r="O23" i="26"/>
  <c r="O21" i="26"/>
  <c r="O19" i="26"/>
  <c r="O18" i="26"/>
  <c r="O14" i="26"/>
  <c r="O13" i="26"/>
  <c r="O11" i="26"/>
  <c r="O10" i="26"/>
  <c r="O30" i="26" l="1"/>
  <c r="O37" i="26"/>
  <c r="O34" i="26"/>
  <c r="O20" i="26"/>
  <c r="O22" i="26"/>
  <c r="O28" i="26"/>
  <c r="O24" i="26"/>
  <c r="O36" i="26"/>
  <c r="O35" i="24"/>
  <c r="O38" i="24"/>
  <c r="O22" i="24" l="1"/>
  <c r="O39" i="24" l="1"/>
  <c r="O26" i="24"/>
  <c r="O27" i="24" l="1"/>
  <c r="O25" i="24"/>
  <c r="O34" i="24"/>
  <c r="O11" i="24"/>
  <c r="O36" i="24"/>
  <c r="O23" i="24"/>
  <c r="O28" i="24"/>
  <c r="O19" i="24" l="1"/>
  <c r="O18" i="24"/>
  <c r="O37" i="24"/>
  <c r="O32" i="24"/>
  <c r="O10" i="24"/>
  <c r="O30" i="24"/>
  <c r="O33" i="24" l="1"/>
  <c r="O9" i="24"/>
  <c r="O24" i="24"/>
  <c r="O29" i="24"/>
  <c r="O13" i="24"/>
  <c r="O31" i="24"/>
  <c r="O20" i="24"/>
  <c r="O14" i="24"/>
  <c r="O40" i="24"/>
  <c r="O35" i="27" l="1"/>
  <c r="O33" i="27"/>
  <c r="O39" i="27" l="1"/>
  <c r="O38" i="27"/>
  <c r="O37" i="27"/>
  <c r="O36" i="27"/>
  <c r="O34" i="27"/>
  <c r="O32" i="27"/>
  <c r="O30" i="27"/>
  <c r="O29" i="27"/>
  <c r="O28" i="27"/>
  <c r="O27" i="27"/>
  <c r="O26" i="27"/>
  <c r="O27" i="28"/>
  <c r="O22" i="28"/>
  <c r="O41" i="26"/>
  <c r="O12" i="26" l="1"/>
  <c r="O38" i="28"/>
  <c r="O26" i="28"/>
  <c r="O13" i="27"/>
  <c r="O40" i="28"/>
  <c r="O32" i="28"/>
  <c r="O25" i="27"/>
  <c r="O24" i="27"/>
  <c r="O34" i="28"/>
  <c r="O22" i="27"/>
  <c r="O37" i="28"/>
  <c r="O23" i="28"/>
  <c r="O23" i="27"/>
  <c r="O10" i="27"/>
  <c r="O28" i="28"/>
  <c r="O41" i="24"/>
  <c r="O41" i="27"/>
  <c r="O36" i="28"/>
  <c r="O41" i="25"/>
  <c r="O15" i="26"/>
  <c r="O26" i="25"/>
  <c r="O38" i="25"/>
  <c r="O34" i="25"/>
  <c r="O22" i="25"/>
  <c r="O25" i="25"/>
  <c r="O35" i="25"/>
  <c r="O37" i="25"/>
  <c r="O27" i="25"/>
  <c r="O31" i="25"/>
  <c r="O32" i="25"/>
  <c r="O23" i="25"/>
  <c r="O28" i="25"/>
  <c r="O36" i="25"/>
  <c r="O20" i="27"/>
  <c r="O12" i="24"/>
  <c r="O14" i="28"/>
  <c r="O9" i="9"/>
  <c r="O29" i="28"/>
  <c r="O30" i="28"/>
  <c r="O14" i="27"/>
  <c r="O31" i="27"/>
  <c r="O40" i="27"/>
  <c r="O13" i="28"/>
  <c r="O19" i="28"/>
  <c r="O31" i="28"/>
  <c r="O33" i="28"/>
  <c r="O35" i="28"/>
  <c r="O25" i="28"/>
  <c r="O10" i="28"/>
  <c r="O39" i="28"/>
  <c r="P38" i="28" l="1"/>
  <c r="O20" i="28"/>
  <c r="O9" i="27"/>
  <c r="O11" i="27"/>
  <c r="O24" i="28"/>
  <c r="O30" i="25"/>
  <c r="O10" i="25"/>
  <c r="O24" i="25"/>
  <c r="O40" i="25"/>
  <c r="O29" i="25"/>
  <c r="O19" i="25"/>
  <c r="O18" i="25"/>
  <c r="O14" i="25"/>
  <c r="O20" i="25"/>
  <c r="O39" i="25"/>
  <c r="O13" i="25"/>
  <c r="O33" i="25"/>
  <c r="O12" i="27"/>
  <c r="O41" i="28"/>
  <c r="O15" i="28" l="1"/>
  <c r="O15" i="27"/>
  <c r="O12" i="28"/>
  <c r="O15" i="25"/>
  <c r="O12" i="25"/>
  <c r="G584" i="14" l="1"/>
  <c r="G578" i="14"/>
  <c r="G584" i="29" s="1"/>
  <c r="E578" i="14"/>
  <c r="E584" i="29" s="1"/>
  <c r="F475" i="14"/>
  <c r="G475" i="14"/>
  <c r="G420" i="14"/>
  <c r="E145" i="14"/>
  <c r="E150" i="29" s="1"/>
  <c r="G143" i="14"/>
  <c r="G477" i="14" l="1"/>
  <c r="G484" i="29" s="1"/>
  <c r="G482" i="29"/>
  <c r="F586" i="14"/>
  <c r="F592" i="29" s="1"/>
  <c r="F590" i="29"/>
  <c r="F477" i="14"/>
  <c r="F484" i="29" s="1"/>
  <c r="F482" i="29"/>
  <c r="E586" i="14"/>
  <c r="E592" i="29" s="1"/>
  <c r="E590" i="29"/>
  <c r="G586" i="14"/>
  <c r="G592" i="29" s="1"/>
  <c r="G590" i="29"/>
  <c r="F422" i="14"/>
  <c r="F429" i="29" s="1"/>
  <c r="F427" i="29"/>
  <c r="G422" i="14"/>
  <c r="G429" i="29" s="1"/>
  <c r="G427" i="29"/>
  <c r="E429" i="29"/>
  <c r="E427" i="29"/>
  <c r="G145" i="14"/>
  <c r="G150" i="29" s="1"/>
  <c r="G148" i="29"/>
  <c r="F145" i="14"/>
  <c r="F150" i="29" s="1"/>
  <c r="F148" i="29"/>
  <c r="N42" i="26"/>
  <c r="N44" i="26"/>
  <c r="N43" i="26"/>
  <c r="N43" i="24"/>
  <c r="N44" i="24"/>
  <c r="N42" i="24"/>
  <c r="L43" i="26"/>
  <c r="L44" i="26"/>
  <c r="K43" i="26"/>
  <c r="K42" i="26"/>
  <c r="K44" i="26"/>
  <c r="I44" i="24"/>
  <c r="I43" i="24"/>
  <c r="I42" i="24"/>
  <c r="H44" i="24"/>
  <c r="H43" i="24"/>
  <c r="H42" i="24"/>
  <c r="F44" i="26"/>
  <c r="F43" i="26"/>
  <c r="F42" i="26"/>
  <c r="F45" i="26"/>
  <c r="G592" i="14"/>
  <c r="G594" i="14" s="1"/>
  <c r="H151" i="14"/>
  <c r="H153" i="14" s="1"/>
  <c r="H155" i="14"/>
  <c r="H157" i="14" s="1"/>
  <c r="F592" i="14"/>
  <c r="F594" i="14" s="1"/>
  <c r="E592" i="14"/>
  <c r="E594" i="14" s="1"/>
  <c r="H584" i="14"/>
  <c r="H475" i="14"/>
  <c r="H477" i="14" l="1"/>
  <c r="H484" i="29" s="1"/>
  <c r="H482" i="29"/>
  <c r="G599" i="29"/>
  <c r="G601" i="29" s="1"/>
  <c r="G603" i="29"/>
  <c r="G605" i="29" s="1"/>
  <c r="H586" i="14"/>
  <c r="H592" i="29" s="1"/>
  <c r="H590" i="29"/>
  <c r="E599" i="29"/>
  <c r="E601" i="29" s="1"/>
  <c r="E603" i="29"/>
  <c r="E605" i="29" s="1"/>
  <c r="E439" i="29"/>
  <c r="E441" i="29" s="1"/>
  <c r="E435" i="29"/>
  <c r="E437" i="29" s="1"/>
  <c r="F599" i="29"/>
  <c r="F601" i="29" s="1"/>
  <c r="F603" i="29"/>
  <c r="F605" i="29" s="1"/>
  <c r="F439" i="29"/>
  <c r="F441" i="29" s="1"/>
  <c r="F435" i="29"/>
  <c r="F437" i="29" s="1"/>
  <c r="G439" i="29"/>
  <c r="G441" i="29" s="1"/>
  <c r="G435" i="29"/>
  <c r="G437" i="29" s="1"/>
  <c r="F156" i="29"/>
  <c r="F158" i="29" s="1"/>
  <c r="F160" i="29"/>
  <c r="F162" i="29" s="1"/>
  <c r="G156" i="29"/>
  <c r="G160" i="29"/>
  <c r="N43" i="27"/>
  <c r="N44" i="27"/>
  <c r="N42" i="27"/>
  <c r="M45" i="9"/>
  <c r="L45" i="26"/>
  <c r="F45" i="27"/>
  <c r="E45" i="26"/>
  <c r="N45" i="26"/>
  <c r="F45" i="28"/>
  <c r="H599" i="29" l="1"/>
  <c r="H601" i="29" s="1"/>
  <c r="H603" i="29"/>
  <c r="H605" i="29" s="1"/>
  <c r="H422" i="14"/>
  <c r="H429" i="29" s="1"/>
  <c r="H427" i="29"/>
  <c r="H414" i="14"/>
  <c r="H421" i="29" s="1"/>
  <c r="H419" i="29"/>
  <c r="G158" i="29"/>
  <c r="G162" i="29"/>
  <c r="K45" i="26"/>
  <c r="K45" i="24"/>
  <c r="J43" i="24"/>
  <c r="H439" i="29" l="1"/>
  <c r="H441" i="29" s="1"/>
  <c r="H431" i="29"/>
  <c r="H435" i="29"/>
  <c r="H437" i="29" s="1"/>
  <c r="N42" i="9"/>
  <c r="J45" i="9"/>
  <c r="J44" i="24"/>
  <c r="J42" i="24"/>
  <c r="H578" i="14"/>
  <c r="H584" i="29" s="1"/>
  <c r="F588" i="14"/>
  <c r="F590" i="14" s="1"/>
  <c r="N43" i="9"/>
  <c r="G588" i="14"/>
  <c r="G590" i="14" s="1"/>
  <c r="N44" i="9"/>
  <c r="E370" i="14"/>
  <c r="E372" i="14" s="1"/>
  <c r="E588" i="14"/>
  <c r="E590" i="14" s="1"/>
  <c r="E596" i="14"/>
  <c r="E598" i="14" s="1"/>
  <c r="G370" i="14"/>
  <c r="G372" i="14" s="1"/>
  <c r="F370" i="14"/>
  <c r="F372" i="14" s="1"/>
  <c r="H428" i="14"/>
  <c r="H430" i="14" s="1"/>
  <c r="G596" i="14"/>
  <c r="G598" i="14" s="1"/>
  <c r="F596" i="14"/>
  <c r="F598" i="14" s="1"/>
  <c r="H433" i="29" l="1"/>
  <c r="N43" i="25"/>
  <c r="N42" i="25"/>
  <c r="N44" i="25"/>
  <c r="N45" i="24"/>
  <c r="H592" i="14"/>
  <c r="J42" i="27"/>
  <c r="J43" i="27"/>
  <c r="J44" i="27"/>
  <c r="H596" i="14"/>
  <c r="H598" i="14" s="1"/>
  <c r="N42" i="28"/>
  <c r="N43" i="28"/>
  <c r="N44" i="28"/>
  <c r="H588" i="14"/>
  <c r="H590" i="14" s="1"/>
  <c r="K45" i="27"/>
  <c r="H528" i="14"/>
  <c r="G528" i="14"/>
  <c r="G536" i="29" s="1"/>
  <c r="F528" i="14"/>
  <c r="F536" i="29" s="1"/>
  <c r="E528" i="14"/>
  <c r="E536" i="29" s="1"/>
  <c r="E532" i="14"/>
  <c r="E534" i="14" s="1"/>
  <c r="K42" i="24"/>
  <c r="K43" i="24"/>
  <c r="K44" i="24"/>
  <c r="H536" i="29" l="1"/>
  <c r="H536" i="14"/>
  <c r="H538" i="14" s="1"/>
  <c r="H540" i="14"/>
  <c r="F469" i="14"/>
  <c r="F476" i="29" s="1"/>
  <c r="F474" i="29"/>
  <c r="E469" i="14"/>
  <c r="E476" i="29" s="1"/>
  <c r="E474" i="29"/>
  <c r="G469" i="14"/>
  <c r="G476" i="29" s="1"/>
  <c r="G474" i="29"/>
  <c r="H530" i="14"/>
  <c r="H538" i="29" s="1"/>
  <c r="G530" i="14"/>
  <c r="G538" i="29" s="1"/>
  <c r="F530" i="14"/>
  <c r="F538" i="29" s="1"/>
  <c r="E530" i="14"/>
  <c r="E538" i="29" s="1"/>
  <c r="N45" i="27"/>
  <c r="H594" i="14"/>
  <c r="N45" i="28"/>
  <c r="M42" i="25"/>
  <c r="N45" i="25"/>
  <c r="F649" i="14"/>
  <c r="F650" i="14" s="1"/>
  <c r="M43" i="26"/>
  <c r="G483" i="14"/>
  <c r="G485" i="14" s="1"/>
  <c r="L44" i="24"/>
  <c r="E649" i="14"/>
  <c r="E650" i="14" s="1"/>
  <c r="M42" i="26"/>
  <c r="G649" i="14"/>
  <c r="G650" i="14" s="1"/>
  <c r="M44" i="26"/>
  <c r="F483" i="14"/>
  <c r="F485" i="14" s="1"/>
  <c r="L43" i="24"/>
  <c r="L43" i="9"/>
  <c r="L45" i="9"/>
  <c r="M45" i="26"/>
  <c r="E483" i="14"/>
  <c r="E485" i="14" s="1"/>
  <c r="L42" i="24"/>
  <c r="L44" i="9"/>
  <c r="L42" i="9"/>
  <c r="G428" i="14"/>
  <c r="G430" i="14" s="1"/>
  <c r="G645" i="14"/>
  <c r="G646" i="14" s="1"/>
  <c r="E428" i="14"/>
  <c r="E430" i="14" s="1"/>
  <c r="E645" i="14"/>
  <c r="E646" i="14" s="1"/>
  <c r="F428" i="14"/>
  <c r="F430" i="14" s="1"/>
  <c r="F645" i="14"/>
  <c r="F646" i="14" s="1"/>
  <c r="F532" i="14"/>
  <c r="F534" i="14" s="1"/>
  <c r="G532" i="14"/>
  <c r="G534" i="14" s="1"/>
  <c r="H474" i="29"/>
  <c r="H542" i="14"/>
  <c r="H534" i="14"/>
  <c r="G536" i="14"/>
  <c r="G538" i="14" s="1"/>
  <c r="F479" i="14"/>
  <c r="F481" i="14" s="1"/>
  <c r="F536" i="14"/>
  <c r="F538" i="14" s="1"/>
  <c r="G479" i="14"/>
  <c r="G481" i="14" s="1"/>
  <c r="E479" i="14"/>
  <c r="E481" i="14" s="1"/>
  <c r="E487" i="14"/>
  <c r="E489" i="14" s="1"/>
  <c r="G424" i="14"/>
  <c r="G426" i="14" s="1"/>
  <c r="E536" i="14"/>
  <c r="E538" i="14" s="1"/>
  <c r="F487" i="14"/>
  <c r="F489" i="14" s="1"/>
  <c r="G487" i="14"/>
  <c r="G489" i="14" s="1"/>
  <c r="E540" i="14"/>
  <c r="E542" i="14" s="1"/>
  <c r="F540" i="14"/>
  <c r="F542" i="14" s="1"/>
  <c r="G540" i="14"/>
  <c r="G542" i="14" s="1"/>
  <c r="G486" i="29" l="1"/>
  <c r="G490" i="29"/>
  <c r="G492" i="29" s="1"/>
  <c r="G494" i="29"/>
  <c r="G496" i="29" s="1"/>
  <c r="G651" i="29"/>
  <c r="G652" i="29" s="1"/>
  <c r="G686" i="29"/>
  <c r="G687" i="29" s="1"/>
  <c r="E490" i="29"/>
  <c r="E492" i="29" s="1"/>
  <c r="E494" i="29"/>
  <c r="E496" i="29" s="1"/>
  <c r="E486" i="29"/>
  <c r="E651" i="29"/>
  <c r="E652" i="29" s="1"/>
  <c r="E686" i="29"/>
  <c r="E687" i="29" s="1"/>
  <c r="F486" i="29"/>
  <c r="F490" i="29"/>
  <c r="F492" i="29" s="1"/>
  <c r="F651" i="29"/>
  <c r="F652" i="29" s="1"/>
  <c r="F494" i="29"/>
  <c r="F496" i="29" s="1"/>
  <c r="H490" i="29"/>
  <c r="H492" i="29" s="1"/>
  <c r="H494" i="29"/>
  <c r="H496" i="29" s="1"/>
  <c r="H486" i="29"/>
  <c r="H651" i="29"/>
  <c r="H652" i="29" s="1"/>
  <c r="H544" i="29"/>
  <c r="H548" i="29"/>
  <c r="H655" i="29"/>
  <c r="H656" i="29" s="1"/>
  <c r="G548" i="29"/>
  <c r="G544" i="29"/>
  <c r="G655" i="29"/>
  <c r="G656" i="29" s="1"/>
  <c r="F548" i="29"/>
  <c r="F655" i="29"/>
  <c r="F656" i="29" s="1"/>
  <c r="F544" i="29"/>
  <c r="E544" i="29"/>
  <c r="E548" i="29"/>
  <c r="E655" i="29"/>
  <c r="E656" i="29" s="1"/>
  <c r="H469" i="14"/>
  <c r="H476" i="29" s="1"/>
  <c r="K44" i="25"/>
  <c r="K42" i="27"/>
  <c r="K43" i="27"/>
  <c r="K44" i="27"/>
  <c r="M43" i="27"/>
  <c r="M44" i="27"/>
  <c r="M42" i="27"/>
  <c r="L42" i="28"/>
  <c r="L44" i="25"/>
  <c r="L43" i="25"/>
  <c r="L43" i="28"/>
  <c r="L42" i="27"/>
  <c r="L43" i="27"/>
  <c r="M44" i="28"/>
  <c r="L44" i="27"/>
  <c r="M44" i="25"/>
  <c r="M43" i="25"/>
  <c r="L42" i="25"/>
  <c r="M43" i="28"/>
  <c r="M42" i="28"/>
  <c r="L44" i="28"/>
  <c r="M45" i="28"/>
  <c r="M45" i="25"/>
  <c r="H479" i="14"/>
  <c r="H481" i="14" s="1"/>
  <c r="L45" i="24"/>
  <c r="M45" i="27"/>
  <c r="H487" i="14"/>
  <c r="H489" i="14" s="1"/>
  <c r="F657" i="14"/>
  <c r="F658" i="14" s="1"/>
  <c r="E657" i="14"/>
  <c r="E658" i="14" s="1"/>
  <c r="G657" i="14"/>
  <c r="G658" i="14" s="1"/>
  <c r="H483" i="14"/>
  <c r="H485" i="14" s="1"/>
  <c r="F424" i="14"/>
  <c r="F426" i="14" s="1"/>
  <c r="H364" i="14"/>
  <c r="H372" i="29" s="1"/>
  <c r="E488" i="29" l="1"/>
  <c r="E659" i="29"/>
  <c r="E660" i="29" s="1"/>
  <c r="E694" i="29"/>
  <c r="E695" i="29" s="1"/>
  <c r="F488" i="29"/>
  <c r="F659" i="29"/>
  <c r="F660" i="29" s="1"/>
  <c r="H488" i="29"/>
  <c r="H659" i="29"/>
  <c r="H660" i="29" s="1"/>
  <c r="G488" i="29"/>
  <c r="G659" i="29"/>
  <c r="G660" i="29" s="1"/>
  <c r="G694" i="29"/>
  <c r="G695" i="29" s="1"/>
  <c r="H550" i="29"/>
  <c r="H667" i="29"/>
  <c r="H668" i="29" s="1"/>
  <c r="H546" i="29"/>
  <c r="H663" i="29"/>
  <c r="H664" i="29" s="1"/>
  <c r="G546" i="29"/>
  <c r="G663" i="29"/>
  <c r="G664" i="29" s="1"/>
  <c r="G550" i="29"/>
  <c r="G667" i="29"/>
  <c r="G668" i="29" s="1"/>
  <c r="F546" i="29"/>
  <c r="F663" i="29"/>
  <c r="F664" i="29" s="1"/>
  <c r="F550" i="29"/>
  <c r="F667" i="29"/>
  <c r="F668" i="29" s="1"/>
  <c r="E550" i="29"/>
  <c r="E667" i="29"/>
  <c r="E668" i="29" s="1"/>
  <c r="E546" i="29"/>
  <c r="E663" i="29"/>
  <c r="E664" i="29" s="1"/>
  <c r="K43" i="25"/>
  <c r="L45" i="28"/>
  <c r="K45" i="9"/>
  <c r="J45" i="26"/>
  <c r="L45" i="27"/>
  <c r="L45" i="25"/>
  <c r="H649" i="14"/>
  <c r="H650" i="14" s="1"/>
  <c r="G366" i="14"/>
  <c r="G368" i="14" s="1"/>
  <c r="G641" i="14"/>
  <c r="G642" i="14" s="1"/>
  <c r="K42" i="25"/>
  <c r="E432" i="14"/>
  <c r="E434" i="14" s="1"/>
  <c r="H641" i="14"/>
  <c r="H642" i="14" s="1"/>
  <c r="K42" i="28" l="1"/>
  <c r="G653" i="14"/>
  <c r="G654" i="14" s="1"/>
  <c r="J44" i="25"/>
  <c r="H424" i="14"/>
  <c r="H426" i="14" s="1"/>
  <c r="H432" i="14"/>
  <c r="H434" i="14" s="1"/>
  <c r="G43" i="26"/>
  <c r="E307" i="14" l="1"/>
  <c r="E312" i="29" s="1"/>
  <c r="E310" i="29"/>
  <c r="F307" i="14"/>
  <c r="F312" i="29" s="1"/>
  <c r="F310" i="29"/>
  <c r="G307" i="14"/>
  <c r="G312" i="29" s="1"/>
  <c r="G310" i="29"/>
  <c r="H307" i="14"/>
  <c r="H312" i="29" s="1"/>
  <c r="H310" i="29"/>
  <c r="H45" i="9"/>
  <c r="F44" i="9"/>
  <c r="G317" i="14"/>
  <c r="G319" i="14" s="1"/>
  <c r="F317" i="14"/>
  <c r="F319" i="14" s="1"/>
  <c r="E317" i="14"/>
  <c r="E319" i="14" s="1"/>
  <c r="I45" i="26"/>
  <c r="O45" i="26" s="1"/>
  <c r="F313" i="14"/>
  <c r="F315" i="14" s="1"/>
  <c r="I43" i="26"/>
  <c r="K45" i="25"/>
  <c r="G313" i="14"/>
  <c r="G315" i="14" s="1"/>
  <c r="I44" i="26"/>
  <c r="E313" i="14"/>
  <c r="E315" i="14" s="1"/>
  <c r="I42" i="26"/>
  <c r="K45" i="28"/>
  <c r="G309" i="14"/>
  <c r="G311" i="14" s="1"/>
  <c r="I44" i="9"/>
  <c r="F309" i="14"/>
  <c r="F311" i="14" s="1"/>
  <c r="I43" i="9"/>
  <c r="E309" i="14"/>
  <c r="E311" i="14" s="1"/>
  <c r="I42" i="9"/>
  <c r="F318" i="29" l="1"/>
  <c r="F320" i="29" s="1"/>
  <c r="F322" i="29"/>
  <c r="F324" i="29" s="1"/>
  <c r="F630" i="29"/>
  <c r="F631" i="29" s="1"/>
  <c r="F690" i="29"/>
  <c r="F691" i="29" s="1"/>
  <c r="G318" i="29"/>
  <c r="G322" i="29"/>
  <c r="G630" i="29"/>
  <c r="G631" i="29" s="1"/>
  <c r="G690" i="29"/>
  <c r="G691" i="29" s="1"/>
  <c r="H322" i="29"/>
  <c r="H324" i="29" s="1"/>
  <c r="H318" i="29"/>
  <c r="H320" i="29" s="1"/>
  <c r="H630" i="29"/>
  <c r="H631" i="29" s="1"/>
  <c r="H690" i="29"/>
  <c r="H691" i="29" s="1"/>
  <c r="E630" i="29"/>
  <c r="E631" i="29" s="1"/>
  <c r="E322" i="29"/>
  <c r="E318" i="29"/>
  <c r="E690" i="29"/>
  <c r="E691" i="29" s="1"/>
  <c r="I44" i="25"/>
  <c r="I43" i="25"/>
  <c r="I42" i="25"/>
  <c r="I43" i="27"/>
  <c r="I42" i="27"/>
  <c r="I44" i="27"/>
  <c r="I45" i="9"/>
  <c r="G432" i="14"/>
  <c r="G434" i="14" s="1"/>
  <c r="I42" i="28"/>
  <c r="G258" i="14"/>
  <c r="G260" i="14" s="1"/>
  <c r="G44" i="26"/>
  <c r="G42" i="26"/>
  <c r="F205" i="14"/>
  <c r="F207" i="14" s="1"/>
  <c r="F180" i="14"/>
  <c r="F185" i="29" s="1"/>
  <c r="G324" i="29" l="1"/>
  <c r="G642" i="29"/>
  <c r="G643" i="29" s="1"/>
  <c r="G702" i="29"/>
  <c r="G320" i="29"/>
  <c r="G638" i="29"/>
  <c r="G639" i="29" s="1"/>
  <c r="G698" i="29"/>
  <c r="G699" i="29" s="1"/>
  <c r="E320" i="29"/>
  <c r="E638" i="29"/>
  <c r="E639" i="29" s="1"/>
  <c r="E698" i="29"/>
  <c r="E699" i="29" s="1"/>
  <c r="E324" i="29"/>
  <c r="E642" i="29"/>
  <c r="E643" i="29" s="1"/>
  <c r="E702" i="29"/>
  <c r="K44" i="28"/>
  <c r="H44" i="25"/>
  <c r="H42" i="9"/>
  <c r="G43" i="27"/>
  <c r="G43" i="9"/>
  <c r="G44" i="9"/>
  <c r="G42" i="9"/>
  <c r="F44" i="24"/>
  <c r="O44" i="24" s="1"/>
  <c r="F42" i="9"/>
  <c r="F43" i="9"/>
  <c r="G262" i="14"/>
  <c r="G264" i="14" s="1"/>
  <c r="H44" i="26"/>
  <c r="E262" i="14"/>
  <c r="E264" i="14" s="1"/>
  <c r="H42" i="26"/>
  <c r="E151" i="14"/>
  <c r="E153" i="14" s="1"/>
  <c r="F42" i="24"/>
  <c r="O42" i="24" s="1"/>
  <c r="F151" i="14"/>
  <c r="F153" i="14" s="1"/>
  <c r="F43" i="24"/>
  <c r="F262" i="14"/>
  <c r="F264" i="14" s="1"/>
  <c r="H43" i="26"/>
  <c r="F258" i="14"/>
  <c r="F260" i="14" s="1"/>
  <c r="H43" i="9"/>
  <c r="G675" i="14"/>
  <c r="G676" i="14" s="1"/>
  <c r="G679" i="14"/>
  <c r="G680" i="14" s="1"/>
  <c r="F147" i="14"/>
  <c r="F149" i="14" s="1"/>
  <c r="F366" i="14"/>
  <c r="F368" i="14" s="1"/>
  <c r="F641" i="14"/>
  <c r="F642" i="14" s="1"/>
  <c r="E366" i="14"/>
  <c r="E368" i="14" s="1"/>
  <c r="E201" i="14"/>
  <c r="E203" i="14" s="1"/>
  <c r="F201" i="14"/>
  <c r="F203" i="14" s="1"/>
  <c r="G151" i="14"/>
  <c r="G153" i="14" s="1"/>
  <c r="G620" i="14"/>
  <c r="G621" i="14" s="1"/>
  <c r="G147" i="14"/>
  <c r="G149" i="14" s="1"/>
  <c r="G201" i="14"/>
  <c r="G203" i="14" s="1"/>
  <c r="G616" i="14"/>
  <c r="E266" i="14"/>
  <c r="E268" i="14" s="1"/>
  <c r="E258" i="14"/>
  <c r="E260" i="14" s="1"/>
  <c r="E147" i="14"/>
  <c r="E149" i="14" s="1"/>
  <c r="E155" i="14"/>
  <c r="E157" i="14" s="1"/>
  <c r="G205" i="14"/>
  <c r="G207" i="14" s="1"/>
  <c r="E205" i="14"/>
  <c r="E207" i="14" s="1"/>
  <c r="F432" i="14"/>
  <c r="F434" i="14" s="1"/>
  <c r="E374" i="14"/>
  <c r="E376" i="14" s="1"/>
  <c r="E209" i="14"/>
  <c r="E211" i="14" s="1"/>
  <c r="F155" i="14"/>
  <c r="F157" i="14" s="1"/>
  <c r="G374" i="14"/>
  <c r="G376" i="14" s="1"/>
  <c r="F374" i="14"/>
  <c r="F376" i="14" s="1"/>
  <c r="G266" i="14"/>
  <c r="G268" i="14" s="1"/>
  <c r="I44" i="28"/>
  <c r="I43" i="28"/>
  <c r="F266" i="14"/>
  <c r="F268" i="14" s="1"/>
  <c r="G155" i="14"/>
  <c r="G157" i="14" s="1"/>
  <c r="G209" i="14"/>
  <c r="G211" i="14" s="1"/>
  <c r="F209" i="14"/>
  <c r="F211" i="14" s="1"/>
  <c r="E703" i="29" l="1"/>
  <c r="G703" i="29"/>
  <c r="H191" i="14"/>
  <c r="H196" i="29" s="1"/>
  <c r="H194" i="29"/>
  <c r="K43" i="28"/>
  <c r="G617" i="14"/>
  <c r="J43" i="28"/>
  <c r="H45" i="24"/>
  <c r="H42" i="27"/>
  <c r="H43" i="27"/>
  <c r="H44" i="27"/>
  <c r="H42" i="28"/>
  <c r="H42" i="25"/>
  <c r="H43" i="25"/>
  <c r="H43" i="28"/>
  <c r="H44" i="28"/>
  <c r="F43" i="27"/>
  <c r="F42" i="27"/>
  <c r="G42" i="27"/>
  <c r="F43" i="28"/>
  <c r="G44" i="27"/>
  <c r="F44" i="25"/>
  <c r="F43" i="25"/>
  <c r="F42" i="28"/>
  <c r="F42" i="25"/>
  <c r="G44" i="25"/>
  <c r="F44" i="27"/>
  <c r="G42" i="25"/>
  <c r="F44" i="28"/>
  <c r="G43" i="25"/>
  <c r="G43" i="28"/>
  <c r="G42" i="28"/>
  <c r="G44" i="28"/>
  <c r="G45" i="24"/>
  <c r="E45" i="24"/>
  <c r="I45" i="24"/>
  <c r="H317" i="14"/>
  <c r="H319" i="14" s="1"/>
  <c r="E661" i="14"/>
  <c r="E662" i="14" s="1"/>
  <c r="J42" i="28"/>
  <c r="H645" i="14"/>
  <c r="H646" i="14" s="1"/>
  <c r="J45" i="24"/>
  <c r="E653" i="14"/>
  <c r="E654" i="14" s="1"/>
  <c r="J42" i="25"/>
  <c r="G661" i="14"/>
  <c r="G662" i="14" s="1"/>
  <c r="J44" i="28"/>
  <c r="F653" i="14"/>
  <c r="F654" i="14" s="1"/>
  <c r="J43" i="25"/>
  <c r="H683" i="14"/>
  <c r="H684" i="14" s="1"/>
  <c r="G687" i="14"/>
  <c r="G688" i="14" s="1"/>
  <c r="F661" i="14"/>
  <c r="F662" i="14" s="1"/>
  <c r="H370" i="14"/>
  <c r="H372" i="14" s="1"/>
  <c r="H366" i="14"/>
  <c r="H368" i="14" s="1"/>
  <c r="H374" i="14"/>
  <c r="H376" i="14" s="1"/>
  <c r="H624" i="14"/>
  <c r="H625" i="14" s="1"/>
  <c r="G628" i="14"/>
  <c r="G629" i="14" s="1"/>
  <c r="H262" i="14"/>
  <c r="H264" i="14" s="1"/>
  <c r="H266" i="14"/>
  <c r="H268" i="14" s="1"/>
  <c r="H258" i="14"/>
  <c r="H260" i="14" s="1"/>
  <c r="H205" i="14"/>
  <c r="H207" i="14" s="1"/>
  <c r="H201" i="14"/>
  <c r="H203" i="14" s="1"/>
  <c r="H209" i="14"/>
  <c r="H211" i="14" s="1"/>
  <c r="H313" i="14"/>
  <c r="H315" i="14" s="1"/>
  <c r="H309" i="14"/>
  <c r="H311" i="14" s="1"/>
  <c r="H208" i="29" l="1"/>
  <c r="H212" i="29"/>
  <c r="H216" i="29"/>
  <c r="H626" i="29"/>
  <c r="H627" i="29" s="1"/>
  <c r="H686" i="29"/>
  <c r="H687" i="29" s="1"/>
  <c r="O44" i="25"/>
  <c r="J45" i="28"/>
  <c r="J45" i="27"/>
  <c r="J45" i="25"/>
  <c r="O45" i="24"/>
  <c r="G45" i="27"/>
  <c r="G45" i="25"/>
  <c r="G45" i="28"/>
  <c r="I45" i="28"/>
  <c r="I45" i="27"/>
  <c r="I45" i="25"/>
  <c r="H45" i="25"/>
  <c r="H45" i="28"/>
  <c r="H45" i="27"/>
  <c r="H657" i="14"/>
  <c r="H658" i="14" s="1"/>
  <c r="H661" i="14"/>
  <c r="H662" i="14" s="1"/>
  <c r="H653" i="14"/>
  <c r="H654" i="14" s="1"/>
  <c r="H218" i="29" l="1"/>
  <c r="H642" i="29"/>
  <c r="H643" i="29" s="1"/>
  <c r="H702" i="29"/>
  <c r="H214" i="29"/>
  <c r="H698" i="29"/>
  <c r="H699" i="29" s="1"/>
  <c r="H638" i="29"/>
  <c r="H639" i="29" s="1"/>
  <c r="H210" i="29"/>
  <c r="H634" i="29"/>
  <c r="H635" i="29" s="1"/>
  <c r="H694" i="29"/>
  <c r="H695" i="29" s="1"/>
  <c r="E43" i="26"/>
  <c r="O43" i="26" s="1"/>
  <c r="E42" i="26"/>
  <c r="O42" i="26" s="1"/>
  <c r="G683" i="14"/>
  <c r="G684" i="14" s="1"/>
  <c r="E44" i="26"/>
  <c r="O44" i="26" s="1"/>
  <c r="E624" i="14"/>
  <c r="E625" i="14" s="1"/>
  <c r="E683" i="14"/>
  <c r="E684" i="14" s="1"/>
  <c r="F624" i="14"/>
  <c r="F625" i="14" s="1"/>
  <c r="F683" i="14"/>
  <c r="F684" i="14" s="1"/>
  <c r="G97" i="14"/>
  <c r="G99" i="14" s="1"/>
  <c r="G624" i="14"/>
  <c r="G625" i="14" s="1"/>
  <c r="H703" i="29" l="1"/>
  <c r="G632" i="14"/>
  <c r="G633" i="14" s="1"/>
  <c r="E44" i="27"/>
  <c r="O44" i="27" s="1"/>
  <c r="G691" i="14"/>
  <c r="G692" i="14" s="1"/>
  <c r="H679" i="14" l="1"/>
  <c r="H680" i="14" s="1"/>
  <c r="E679" i="14"/>
  <c r="E680" i="14" s="1"/>
  <c r="E675" i="14"/>
  <c r="E676" i="14" s="1"/>
  <c r="F84" i="14" l="1"/>
  <c r="F87" i="29" s="1"/>
  <c r="F85" i="29"/>
  <c r="E43" i="24"/>
  <c r="O43" i="24" s="1"/>
  <c r="F675" i="14"/>
  <c r="F676" i="14" s="1"/>
  <c r="E43" i="9"/>
  <c r="F679" i="14"/>
  <c r="F680" i="14" s="1"/>
  <c r="E93" i="14"/>
  <c r="F93" i="14"/>
  <c r="F95" i="14" s="1"/>
  <c r="F616" i="14"/>
  <c r="E97" i="14"/>
  <c r="E99" i="14" s="1"/>
  <c r="E620" i="14"/>
  <c r="E621" i="14" s="1"/>
  <c r="F97" i="14"/>
  <c r="F99" i="14" s="1"/>
  <c r="F620" i="14"/>
  <c r="F621" i="14" s="1"/>
  <c r="H97" i="14"/>
  <c r="H620" i="14"/>
  <c r="H621" i="14" s="1"/>
  <c r="E101" i="14"/>
  <c r="E103" i="14" s="1"/>
  <c r="G101" i="14"/>
  <c r="G103" i="14" s="1"/>
  <c r="F101" i="14"/>
  <c r="F103" i="14" s="1"/>
  <c r="F100" i="29" l="1"/>
  <c r="F104" i="29"/>
  <c r="F96" i="29"/>
  <c r="F626" i="29"/>
  <c r="F627" i="29" s="1"/>
  <c r="F686" i="29"/>
  <c r="F687" i="29" s="1"/>
  <c r="H99" i="14"/>
  <c r="E628" i="14"/>
  <c r="E629" i="14" s="1"/>
  <c r="E95" i="14"/>
  <c r="F617" i="14"/>
  <c r="E42" i="25"/>
  <c r="O42" i="25" s="1"/>
  <c r="E43" i="25"/>
  <c r="O43" i="25" s="1"/>
  <c r="E42" i="28"/>
  <c r="O42" i="28" s="1"/>
  <c r="E43" i="28"/>
  <c r="O43" i="28" s="1"/>
  <c r="E45" i="27"/>
  <c r="O45" i="27" s="1"/>
  <c r="E44" i="28"/>
  <c r="O44" i="28" s="1"/>
  <c r="E45" i="9"/>
  <c r="H675" i="14"/>
  <c r="H676" i="14" s="1"/>
  <c r="E632" i="14"/>
  <c r="E633" i="14" s="1"/>
  <c r="E42" i="27"/>
  <c r="O42" i="27" s="1"/>
  <c r="F632" i="14"/>
  <c r="F633" i="14" s="1"/>
  <c r="E43" i="27"/>
  <c r="O43" i="27" s="1"/>
  <c r="H691" i="14"/>
  <c r="H692" i="14" s="1"/>
  <c r="H632" i="14"/>
  <c r="H633" i="14" s="1"/>
  <c r="E695" i="14"/>
  <c r="E696" i="14" s="1"/>
  <c r="E636" i="14"/>
  <c r="E637" i="14" s="1"/>
  <c r="H101" i="14"/>
  <c r="H103" i="14" s="1"/>
  <c r="E691" i="14"/>
  <c r="E692" i="14" s="1"/>
  <c r="F691" i="14"/>
  <c r="F692" i="14" s="1"/>
  <c r="F628" i="14"/>
  <c r="F629" i="14" s="1"/>
  <c r="F687" i="14"/>
  <c r="F688" i="14" s="1"/>
  <c r="E687" i="14"/>
  <c r="E688" i="14" s="1"/>
  <c r="H616" i="14"/>
  <c r="F636" i="14"/>
  <c r="F637" i="14" s="1"/>
  <c r="H93" i="14"/>
  <c r="H95" i="14" s="1"/>
  <c r="G636" i="14"/>
  <c r="G637" i="14" s="1"/>
  <c r="F695" i="14"/>
  <c r="F696" i="14" s="1"/>
  <c r="G695" i="14"/>
  <c r="G696" i="14" s="1"/>
  <c r="F98" i="29" l="1"/>
  <c r="F634" i="29"/>
  <c r="F635" i="29" s="1"/>
  <c r="F694" i="29"/>
  <c r="F695" i="29" s="1"/>
  <c r="F106" i="29"/>
  <c r="F642" i="29"/>
  <c r="F643" i="29" s="1"/>
  <c r="F702" i="29"/>
  <c r="F102" i="29"/>
  <c r="F638" i="29"/>
  <c r="F639" i="29" s="1"/>
  <c r="F698" i="29"/>
  <c r="F699" i="29" s="1"/>
  <c r="H617" i="14"/>
  <c r="H687" i="14"/>
  <c r="H688" i="14" s="1"/>
  <c r="E45" i="25"/>
  <c r="O45" i="25" s="1"/>
  <c r="E45" i="28"/>
  <c r="O45" i="28" s="1"/>
  <c r="H695" i="14"/>
  <c r="H696" i="14" s="1"/>
  <c r="H636" i="14"/>
  <c r="H637" i="14" s="1"/>
  <c r="H628" i="14"/>
  <c r="H629" i="14" s="1"/>
  <c r="F703" i="29" l="1"/>
  <c r="O20" i="9" l="1"/>
  <c r="O37" i="9"/>
  <c r="O41" i="9"/>
  <c r="O36" i="9"/>
  <c r="O38" i="9"/>
  <c r="O27" i="9"/>
  <c r="O35" i="9"/>
  <c r="O30" i="9"/>
  <c r="O24" i="9"/>
  <c r="O34" i="9"/>
  <c r="O32" i="9"/>
  <c r="O28" i="9"/>
  <c r="O33" i="9"/>
  <c r="O31" i="9"/>
  <c r="O29" i="9"/>
  <c r="O13" i="9"/>
  <c r="O25" i="9"/>
  <c r="O26" i="9"/>
  <c r="O23" i="9"/>
  <c r="O14" i="9"/>
  <c r="O39" i="9"/>
  <c r="O40" i="9"/>
  <c r="O18" i="9"/>
  <c r="O10" i="9" l="1"/>
  <c r="O22" i="9"/>
  <c r="O21" i="9" l="1"/>
  <c r="O12" i="9" l="1"/>
  <c r="O19" i="9"/>
  <c r="O15" i="9"/>
  <c r="O43" i="9" l="1"/>
  <c r="O44" i="9"/>
  <c r="O42" i="9"/>
  <c r="O45" i="9" l="1"/>
  <c r="O21" i="24" l="1"/>
  <c r="O21" i="25"/>
  <c r="O21" i="28" l="1"/>
  <c r="O21" i="27"/>
  <c r="G11" i="9" l="1"/>
  <c r="O11" i="9" s="1"/>
  <c r="W132" i="7"/>
  <c r="G11" i="25" s="1"/>
  <c r="O11" i="25" s="1"/>
  <c r="AA132" i="7"/>
  <c r="G11" i="28" s="1"/>
  <c r="O11" i="28" s="1"/>
</calcChain>
</file>

<file path=xl/sharedStrings.xml><?xml version="1.0" encoding="utf-8"?>
<sst xmlns="http://schemas.openxmlformats.org/spreadsheetml/2006/main" count="5880" uniqueCount="1041">
  <si>
    <t xml:space="preserve">Сезон : </t>
  </si>
  <si>
    <t xml:space="preserve">   1-я неделя</t>
  </si>
  <si>
    <t>Сборник</t>
  </si>
  <si>
    <t>Наименование блюд</t>
  </si>
  <si>
    <t>Выход</t>
  </si>
  <si>
    <t>рецеп №</t>
  </si>
  <si>
    <t>Б</t>
  </si>
  <si>
    <t>Ж</t>
  </si>
  <si>
    <t>У</t>
  </si>
  <si>
    <t>Пром.пр.</t>
  </si>
  <si>
    <t>Хлеб пшеничный</t>
  </si>
  <si>
    <t>Норма по СанПин</t>
  </si>
  <si>
    <t>День</t>
  </si>
  <si>
    <t xml:space="preserve">Какао с молоком </t>
  </si>
  <si>
    <t>Литература:</t>
  </si>
  <si>
    <t>СКУРИХИН И.М.,ТУТЕЛЬЯН В.А.</t>
  </si>
  <si>
    <t xml:space="preserve">ТАБЛИЦЫ ХИМИЧЕСКОГО СОСТАВА И КАЛОРИЙНОСТИ </t>
  </si>
  <si>
    <t>РОССИЙСКИХ ПРОДУКТОВ ПИТАНИЯ: Справочник. - М.: ДеЛи принт, 2008. - 276 с.</t>
  </si>
  <si>
    <t xml:space="preserve">"Ведомость контроля за рационом питания"                                       </t>
  </si>
  <si>
    <t>норма</t>
  </si>
  <si>
    <t>в</t>
  </si>
  <si>
    <t>Откло-</t>
  </si>
  <si>
    <t>нение</t>
  </si>
  <si>
    <t>наименование группы</t>
  </si>
  <si>
    <t xml:space="preserve">от </t>
  </si>
  <si>
    <t>за</t>
  </si>
  <si>
    <t>1-й</t>
  </si>
  <si>
    <t>2-й</t>
  </si>
  <si>
    <t>3-й</t>
  </si>
  <si>
    <t>4-й</t>
  </si>
  <si>
    <t>5-й</t>
  </si>
  <si>
    <t>6-й</t>
  </si>
  <si>
    <t>7-й</t>
  </si>
  <si>
    <t>8-й</t>
  </si>
  <si>
    <t>9-й</t>
  </si>
  <si>
    <t>10-й</t>
  </si>
  <si>
    <t>нормы</t>
  </si>
  <si>
    <t>граммах</t>
  </si>
  <si>
    <t>день</t>
  </si>
  <si>
    <t>%</t>
  </si>
  <si>
    <t>хлеб пшеничный</t>
  </si>
  <si>
    <t>мука пшеничная</t>
  </si>
  <si>
    <t>крупы, бобовые</t>
  </si>
  <si>
    <t xml:space="preserve">макаронные изделия </t>
  </si>
  <si>
    <t>картофель</t>
  </si>
  <si>
    <t>рыба-филе</t>
  </si>
  <si>
    <t>сыр</t>
  </si>
  <si>
    <t>масло сливочное</t>
  </si>
  <si>
    <t>масло растительное</t>
  </si>
  <si>
    <t>сахар</t>
  </si>
  <si>
    <t>кондитерские изделия</t>
  </si>
  <si>
    <t>чай</t>
  </si>
  <si>
    <t>дрожжи хлебопекарные</t>
  </si>
  <si>
    <t>соль</t>
  </si>
  <si>
    <t xml:space="preserve">белки </t>
  </si>
  <si>
    <t>жиры</t>
  </si>
  <si>
    <t>углеводы</t>
  </si>
  <si>
    <t>каллорийность</t>
  </si>
  <si>
    <t xml:space="preserve">молоко </t>
  </si>
  <si>
    <t xml:space="preserve">                     норма закладки продуктов в гр на 1 порцию</t>
  </si>
  <si>
    <t>1-п/г.</t>
  </si>
  <si>
    <t>кабачек</t>
  </si>
  <si>
    <t xml:space="preserve">творог </t>
  </si>
  <si>
    <t>печень</t>
  </si>
  <si>
    <t xml:space="preserve">сметана </t>
  </si>
  <si>
    <t>морковь</t>
  </si>
  <si>
    <t>горох</t>
  </si>
  <si>
    <t>фрукты</t>
  </si>
  <si>
    <t>манка</t>
  </si>
  <si>
    <t>перловка</t>
  </si>
  <si>
    <t>свекла</t>
  </si>
  <si>
    <t>пшено</t>
  </si>
  <si>
    <t>пшеничка</t>
  </si>
  <si>
    <t xml:space="preserve">дрожжи </t>
  </si>
  <si>
    <t>хлеб пш.</t>
  </si>
  <si>
    <t>мука пш.</t>
  </si>
  <si>
    <t>молоко</t>
  </si>
  <si>
    <t>вода</t>
  </si>
  <si>
    <t>м/сливочное</t>
  </si>
  <si>
    <t>говядина</t>
  </si>
  <si>
    <t>лук репчатый</t>
  </si>
  <si>
    <t>м/растительное</t>
  </si>
  <si>
    <t>творог</t>
  </si>
  <si>
    <t xml:space="preserve">чай </t>
  </si>
  <si>
    <t>сметана</t>
  </si>
  <si>
    <t>томат пюре</t>
  </si>
  <si>
    <t>крупа рисовая</t>
  </si>
  <si>
    <t>сухарь панирован.</t>
  </si>
  <si>
    <t>сырьё</t>
  </si>
  <si>
    <t xml:space="preserve">брутто </t>
  </si>
  <si>
    <t>нетто</t>
  </si>
  <si>
    <t>филе</t>
  </si>
  <si>
    <t>сухофрукты</t>
  </si>
  <si>
    <t>макароны</t>
  </si>
  <si>
    <t xml:space="preserve">Итого за день по СанПиН  </t>
  </si>
  <si>
    <t>Кофейный напиток</t>
  </si>
  <si>
    <t>по</t>
  </si>
  <si>
    <t>Ответственный за разработку меню инженер-технолог       ___________________________________________</t>
  </si>
  <si>
    <t>/Ткаченко А.Н./</t>
  </si>
  <si>
    <t>мясо 1-й категории</t>
  </si>
  <si>
    <t>цыплята 1 кат. потрошеные</t>
  </si>
  <si>
    <r>
      <t xml:space="preserve">Субпродукты </t>
    </r>
    <r>
      <rPr>
        <sz val="8"/>
        <rFont val="Arial Cyr"/>
        <charset val="204"/>
      </rPr>
      <t>(печень, язык, сердце)</t>
    </r>
  </si>
  <si>
    <t>кофейный напиток</t>
  </si>
  <si>
    <t>Крахмал</t>
  </si>
  <si>
    <t>Специи</t>
  </si>
  <si>
    <t>СанПиН  2.3 /2.4. 3590 - 20</t>
  </si>
  <si>
    <t>1-й день</t>
  </si>
  <si>
    <t>минтай б/г</t>
  </si>
  <si>
    <t>Сок фруктовый (яблочный)</t>
  </si>
  <si>
    <t xml:space="preserve">О Б Е Д </t>
  </si>
  <si>
    <t>капуста свеж.</t>
  </si>
  <si>
    <t xml:space="preserve">огурец солёный </t>
  </si>
  <si>
    <t>огурец свежий</t>
  </si>
  <si>
    <t>капуста квашен.</t>
  </si>
  <si>
    <t>помидор св.</t>
  </si>
  <si>
    <t>зелень св.</t>
  </si>
  <si>
    <t xml:space="preserve">сок </t>
  </si>
  <si>
    <t>хлеб пшен.</t>
  </si>
  <si>
    <t>хлеб ржан.</t>
  </si>
  <si>
    <t>лим/кислота</t>
  </si>
  <si>
    <t>кофейный нап.</t>
  </si>
  <si>
    <t>какао порошок</t>
  </si>
  <si>
    <t>кисломолочка</t>
  </si>
  <si>
    <t>кондитерка</t>
  </si>
  <si>
    <t>2 - я   неделя</t>
  </si>
  <si>
    <t>1 - я   неделя</t>
  </si>
  <si>
    <t>яйца шт./ гр.</t>
  </si>
  <si>
    <t>крахмал</t>
  </si>
  <si>
    <t>Среднее за 10 дней (фактически)</t>
  </si>
  <si>
    <t xml:space="preserve"> "УТВЕРЖДАЮ"</t>
  </si>
  <si>
    <t xml:space="preserve">   Директор ООО  "Торговый дом Кубань"</t>
  </si>
  <si>
    <t>З А В Т Р А К</t>
  </si>
  <si>
    <t>Компот из смеси сухофруктов</t>
  </si>
  <si>
    <t>лук репчат.</t>
  </si>
  <si>
    <t>лавр./лист</t>
  </si>
  <si>
    <t>яйца шт./гр.</t>
  </si>
  <si>
    <t>итого Специи</t>
  </si>
  <si>
    <t xml:space="preserve">лук репчат.        </t>
  </si>
  <si>
    <t>яйцо шт. / гр.</t>
  </si>
  <si>
    <t>А.Л.Жваков</t>
  </si>
  <si>
    <t xml:space="preserve">                            ДЕСЯТИДНЕВНОЕ МЕНЮ ПРИГОТОВЛЯЕМЫХ БЛЮД </t>
  </si>
  <si>
    <t xml:space="preserve">                             ДЛЯ  УЧАЩИХСЯ    В   ОБЩЕОБРАЗОВАТЕЛЬНОМ   УЧРЕЖДЕНИЕ</t>
  </si>
  <si>
    <t>меню разработано согласно</t>
  </si>
  <si>
    <t>приём</t>
  </si>
  <si>
    <t>Вес</t>
  </si>
  <si>
    <t xml:space="preserve">  Пищевые вещества  ( г )</t>
  </si>
  <si>
    <t>Энергети-</t>
  </si>
  <si>
    <r>
      <t xml:space="preserve">  №  </t>
    </r>
    <r>
      <rPr>
        <b/>
        <sz val="8"/>
        <rFont val="Arial Cyr"/>
        <charset val="204"/>
      </rPr>
      <t>ре -</t>
    </r>
  </si>
  <si>
    <r>
      <t xml:space="preserve">№ </t>
    </r>
    <r>
      <rPr>
        <sz val="9"/>
        <color rgb="FF000000"/>
        <rFont val="Calibri"/>
        <family val="2"/>
        <charset val="204"/>
      </rPr>
      <t>по</t>
    </r>
  </si>
  <si>
    <t>пищи</t>
  </si>
  <si>
    <t>Наименование блюда</t>
  </si>
  <si>
    <t>блюда</t>
  </si>
  <si>
    <t>белки</t>
  </si>
  <si>
    <t>ческая</t>
  </si>
  <si>
    <t>цептуры</t>
  </si>
  <si>
    <t>ценность</t>
  </si>
  <si>
    <t>Тех.Карты</t>
  </si>
  <si>
    <t>неделя</t>
  </si>
  <si>
    <t>1 -я</t>
  </si>
  <si>
    <t>1 -й</t>
  </si>
  <si>
    <t>итого за обед</t>
  </si>
  <si>
    <t>2 -й</t>
  </si>
  <si>
    <t>3 -й</t>
  </si>
  <si>
    <t>4 -й</t>
  </si>
  <si>
    <t>5 -й</t>
  </si>
  <si>
    <t>6 -й</t>
  </si>
  <si>
    <t>7 -й</t>
  </si>
  <si>
    <t>8 -й</t>
  </si>
  <si>
    <t>10 -й</t>
  </si>
  <si>
    <t>в %</t>
  </si>
  <si>
    <t>( + / - )</t>
  </si>
  <si>
    <t xml:space="preserve">                            ДЛЯ  УЧАЩИХСЯ  В ОБЩЕОБРАЗОВАТЕЛЬНОМ УЧРЕЖДЕНИЕ</t>
  </si>
  <si>
    <t>итого за завтрак</t>
  </si>
  <si>
    <t>З А В Т Р А К И   И  О Б Е Д Ы</t>
  </si>
  <si>
    <t xml:space="preserve">Россия Краснодарский край </t>
  </si>
  <si>
    <t>продукции</t>
  </si>
  <si>
    <t>п/п</t>
  </si>
  <si>
    <t>пищевой продукции</t>
  </si>
  <si>
    <t>г (нетто)</t>
  </si>
  <si>
    <t xml:space="preserve">хлеб ржаной </t>
  </si>
  <si>
    <t>фрукты  свежие</t>
  </si>
  <si>
    <t>молоко (м. д. ж. 2,5% 3,2%)</t>
  </si>
  <si>
    <t>кисломолоч. (м. д. ж. 2,5% 3,2%)</t>
  </si>
  <si>
    <t>творог (м. д. ж.  5% не более 9%)</t>
  </si>
  <si>
    <t>сметана (м. д. ж.. не более15%)</t>
  </si>
  <si>
    <t>яйцо диетическое столовое</t>
  </si>
  <si>
    <t>какао - порошок</t>
  </si>
  <si>
    <t>соль пищевая поваренная йодированная</t>
  </si>
  <si>
    <t>меню   10 - тидневка</t>
  </si>
  <si>
    <t xml:space="preserve">     г,  на одного человека</t>
  </si>
  <si>
    <t>среднем</t>
  </si>
  <si>
    <t>Рекомендации по корректировке  меню :</t>
  </si>
  <si>
    <t>Подпись  медицинского работника и дата:</t>
  </si>
  <si>
    <t>Подпись  руководителя образовательной (оздоровительной) организации, организации по уходу и присмотру и дата ознокомления:</t>
  </si>
  <si>
    <t xml:space="preserve">Подпись   ответственного    лица   за   организацию   питания  и  дата  ознакомления,  а  также проведённой   корректировки   в   соответствии   с </t>
  </si>
  <si>
    <t>рекомендациями медицинского работника:</t>
  </si>
  <si>
    <t xml:space="preserve">               10 - ТИДНЕВНАЯ  М Е Н Ю  -  Р А С К Л А Д К А    ДЛЯ ПИТАНИЯ ДЕТЕЙ  ШКОЛЬНЫХ </t>
  </si>
  <si>
    <t xml:space="preserve">   1 - я неделя</t>
  </si>
  <si>
    <t xml:space="preserve">                                            Россия   Краснодарский край </t>
  </si>
  <si>
    <t>П О Л Д Н И К</t>
  </si>
  <si>
    <t>Кефир  (м. д. ж. 2,5% )</t>
  </si>
  <si>
    <t>Кофейный напиток с молоком</t>
  </si>
  <si>
    <t>с молоком</t>
  </si>
  <si>
    <t xml:space="preserve">                             ШКОЛЬНЫХ   З А В Т Р А К О В    -    О Б Е Д  О В    И    П О Л Д Н И К О В</t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</si>
  <si>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трёхразовый      с               по</t>
    </r>
  </si>
  <si>
    <r>
      <t xml:space="preserve">               Фактически выдано продуктов в   </t>
    </r>
    <r>
      <rPr>
        <b/>
        <sz val="9"/>
        <rFont val="Arial Cyr"/>
        <charset val="204"/>
      </rPr>
      <t>Н Е Т Т О</t>
    </r>
    <r>
      <rPr>
        <sz val="9"/>
        <rFont val="Arial Cyr"/>
        <family val="2"/>
        <charset val="204"/>
      </rPr>
      <t xml:space="preserve">  </t>
    </r>
    <r>
      <rPr>
        <b/>
        <sz val="9"/>
        <rFont val="Arial Cyr"/>
        <charset val="204"/>
      </rPr>
      <t xml:space="preserve"> </t>
    </r>
    <r>
      <rPr>
        <sz val="9"/>
        <rFont val="Arial Cyr"/>
        <charset val="204"/>
      </rPr>
      <t xml:space="preserve">по </t>
    </r>
    <r>
      <rPr>
        <sz val="9"/>
        <rFont val="Arial Cyr"/>
        <family val="2"/>
        <charset val="204"/>
      </rPr>
      <t>дням в качестве горячих</t>
    </r>
  </si>
  <si>
    <t>КОМПАНОВКА  10- ТИДНЕВНОЕ ЦИКЛИЧНОЕ МЕНЮ ШКОЛЬНЫХ    З А В Т Р А К О В  - О Б Е Д О В - П О Л Д Н И К О В</t>
  </si>
  <si>
    <t>итого за полдник</t>
  </si>
  <si>
    <t>ВСЕГО: за  завтрак  -   обед - полдник</t>
  </si>
  <si>
    <t xml:space="preserve">                                                  З А В Т Р А К О В  -  О Б Е Д О В   - П О Л Д Н И К О В</t>
  </si>
  <si>
    <t xml:space="preserve">                                       10 - ТИДНЕВНОЕ  МЕНЮ ПРИГОТОВЛЯЕМЫХ БЛЮД ШКОЛЬНЫХ    </t>
  </si>
  <si>
    <t>Среднее за 5 дней (фактически)</t>
  </si>
  <si>
    <t>Бутерброд с сыром</t>
  </si>
  <si>
    <r>
      <t xml:space="preserve"> </t>
    </r>
    <r>
      <rPr>
        <b/>
        <sz val="9"/>
        <rFont val="Arial Cyr"/>
        <charset val="204"/>
      </rPr>
      <t xml:space="preserve"> З А В Т Р А К  О В    25 %     О  Б Е Д  О В   35 %    П О Л Д Н И К О В  10%   (всего  70 % )</t>
    </r>
  </si>
  <si>
    <t>птица</t>
  </si>
  <si>
    <t>бедро</t>
  </si>
  <si>
    <r>
      <t xml:space="preserve"> </t>
    </r>
    <r>
      <rPr>
        <b/>
        <sz val="9"/>
        <rFont val="Arial Cyr"/>
        <charset val="204"/>
      </rPr>
      <t xml:space="preserve"> З А В Т Р А К  О В    25 %    </t>
    </r>
  </si>
  <si>
    <r>
      <t xml:space="preserve"> </t>
    </r>
    <r>
      <rPr>
        <b/>
        <sz val="9"/>
        <rFont val="Arial Cyr"/>
        <charset val="204"/>
      </rPr>
      <t xml:space="preserve">     О  Б Е Д  О В   35 %    </t>
    </r>
  </si>
  <si>
    <r>
      <t xml:space="preserve"> </t>
    </r>
    <r>
      <rPr>
        <b/>
        <sz val="9"/>
        <rFont val="Arial Cyr"/>
        <charset val="204"/>
      </rPr>
      <t xml:space="preserve"> З А В Т Р А К  О В    25 %     О  Б Е Д  О В   35 %    </t>
    </r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</si>
  <si>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двухразовый      с               по</t>
    </r>
  </si>
  <si>
    <t xml:space="preserve">  3 - й   день</t>
  </si>
  <si>
    <t xml:space="preserve">  5 - й   день</t>
  </si>
  <si>
    <t>6- й   день</t>
  </si>
  <si>
    <t xml:space="preserve">  7 - й день</t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</si>
  <si>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одноразовый      с               по</t>
    </r>
  </si>
  <si>
    <t xml:space="preserve">      О  Б Е Д  О В   35 %    И  П О Л Д Н И К О В  10 %</t>
  </si>
  <si>
    <t>режим питания: двухразовый      с               по</t>
  </si>
  <si>
    <t xml:space="preserve">           П О Л Д Н И К О В           10 %    </t>
  </si>
  <si>
    <t>крупа манная</t>
  </si>
  <si>
    <t>кукуруза конс</t>
  </si>
  <si>
    <t>м/сливочн</t>
  </si>
  <si>
    <t>П О Л Д Н И К И</t>
  </si>
  <si>
    <t xml:space="preserve"> О Б Е Д Ы  И  П О Л Д Н И К И</t>
  </si>
  <si>
    <t>ЗАВТРАКИ  -  ОБЕДЫ  И  ПОЛДНИКИ</t>
  </si>
  <si>
    <t>Среднее за 5 дней   (фактически)</t>
  </si>
  <si>
    <t xml:space="preserve">З А В Т Р А К И   </t>
  </si>
  <si>
    <t>О Б Е Д Ы</t>
  </si>
  <si>
    <t xml:space="preserve">меню завтраки   10-тидневка </t>
  </si>
  <si>
    <t xml:space="preserve">ВСЕГО: за  ОБЕД   И ПОЛДНИК </t>
  </si>
  <si>
    <t>ВСЕГО: за  ЗАВТРАК - ОБЕД</t>
  </si>
  <si>
    <t xml:space="preserve">  1 -я - 2-я неделя</t>
  </si>
  <si>
    <t>ТТК</t>
  </si>
  <si>
    <t>2 -я</t>
  </si>
  <si>
    <t>СЫРЬЕ</t>
  </si>
  <si>
    <t>Сок фруктовый (персиковый)</t>
  </si>
  <si>
    <t>Сок фруктовый (абрикосовый)</t>
  </si>
  <si>
    <t xml:space="preserve">                      К       ДЕСЯТИДНЕВНОМУ  МЕНЮ ПРИГОТОВЛЯЕМЫХ БЛЮД </t>
  </si>
  <si>
    <t xml:space="preserve">              ШКОЛЬНЫХ   З А В Т Р А К О В    -    О Б Е Д  О В    И    П О Л Д Н И К О В</t>
  </si>
  <si>
    <t>ПРИЛОЖЕНИЕ К МЕНЮ</t>
  </si>
  <si>
    <t xml:space="preserve">  Витамины  ( мг./сут. )</t>
  </si>
  <si>
    <t>Минерал. в-ва (мг)</t>
  </si>
  <si>
    <t xml:space="preserve">р-р </t>
  </si>
  <si>
    <t>С</t>
  </si>
  <si>
    <t>В1</t>
  </si>
  <si>
    <t>В2</t>
  </si>
  <si>
    <t>A</t>
  </si>
  <si>
    <t>Ca</t>
  </si>
  <si>
    <t>P</t>
  </si>
  <si>
    <t>Mg</t>
  </si>
  <si>
    <t>Fe</t>
  </si>
  <si>
    <t>г.изд.</t>
  </si>
  <si>
    <t>кальций</t>
  </si>
  <si>
    <t>фосфор</t>
  </si>
  <si>
    <t>магний</t>
  </si>
  <si>
    <t>железо</t>
  </si>
  <si>
    <t xml:space="preserve">  ВСЕГО: за  завтрак  -   обед - полдник</t>
  </si>
  <si>
    <t>12- 18 л</t>
  </si>
  <si>
    <t xml:space="preserve">    ВСЕГО: за  завтрак  -   обед - полдник</t>
  </si>
  <si>
    <t>завтрак-обед-полдник</t>
  </si>
  <si>
    <t>№ сб.</t>
  </si>
  <si>
    <t>отклонение от нормы</t>
  </si>
  <si>
    <t>год. изд.</t>
  </si>
  <si>
    <t>Сб. р-р /</t>
  </si>
  <si>
    <t>ДЛЯ  УЧАЩИХСЯ  В ОБЩЕОБРАЗОВАТЕЛЬНОМ УЧРЕЖДЕНИЕ</t>
  </si>
  <si>
    <t xml:space="preserve"> 1   -   2-я   неделя</t>
  </si>
  <si>
    <t>ТК</t>
  </si>
  <si>
    <t>яйца шт/гр.</t>
  </si>
  <si>
    <t xml:space="preserve">№ </t>
  </si>
  <si>
    <t>Икра свекольная</t>
  </si>
  <si>
    <t xml:space="preserve"> веществава (мг)</t>
  </si>
  <si>
    <t xml:space="preserve">Минеральные </t>
  </si>
  <si>
    <t>Д Е Н Ь   1 - й</t>
  </si>
  <si>
    <t xml:space="preserve">  2 - я неделя</t>
  </si>
  <si>
    <t>Д Е Н Ь  2 - й</t>
  </si>
  <si>
    <t>Д Е Н Ь   3 - й</t>
  </si>
  <si>
    <t>З А В Т Р А К О В  -  О Б Е Д О В   - П О Л Д Н И К О В</t>
  </si>
  <si>
    <t>54-1з/22</t>
  </si>
  <si>
    <t>54-1хн/22</t>
  </si>
  <si>
    <t>репа</t>
  </si>
  <si>
    <t xml:space="preserve"> дней</t>
  </si>
  <si>
    <t xml:space="preserve">норма </t>
  </si>
  <si>
    <t>СанПиН</t>
  </si>
  <si>
    <t>суточная</t>
  </si>
  <si>
    <t>ИТОГО ЗА ЗАВТРАК</t>
  </si>
  <si>
    <t>ИТОГО ЗА ОБЕД</t>
  </si>
  <si>
    <t>ИТОГО ЗА ПОЛДНИК</t>
  </si>
  <si>
    <r>
      <t xml:space="preserve">Компановка сырья по БРУТТО (продукт без очистки ):,     </t>
    </r>
    <r>
      <rPr>
        <sz val="11"/>
        <color rgb="FFC00000"/>
        <rFont val="Calibri"/>
        <family val="2"/>
        <charset val="204"/>
      </rPr>
      <t>НЕТТО</t>
    </r>
    <r>
      <rPr>
        <sz val="11"/>
        <color rgb="FF000000"/>
        <rFont val="Calibri"/>
        <family val="2"/>
        <charset val="204"/>
      </rPr>
      <t xml:space="preserve"> ( продукт после очистки)</t>
    </r>
  </si>
  <si>
    <t xml:space="preserve">       З А В Т Р А К</t>
  </si>
  <si>
    <t xml:space="preserve">         О Б Е Д</t>
  </si>
  <si>
    <t xml:space="preserve">     П О Л Д Н И К </t>
  </si>
  <si>
    <t xml:space="preserve">   ЗАВТРАК - ОБЕД</t>
  </si>
  <si>
    <t>зелень сушёная</t>
  </si>
  <si>
    <t xml:space="preserve">   ЗАВТРАК -  ОБЕД</t>
  </si>
  <si>
    <t>ОБЕД - ПОЛДНИК</t>
  </si>
  <si>
    <t xml:space="preserve"> ЗАВТРАК -ОБЕД- ПОЛДНИК</t>
  </si>
  <si>
    <t>ИТОГО крупа</t>
  </si>
  <si>
    <t>ФРУКТЫ</t>
  </si>
  <si>
    <t>ЯБЛОКО</t>
  </si>
  <si>
    <t>БАНАН</t>
  </si>
  <si>
    <t>АПЕЛЬСИН</t>
  </si>
  <si>
    <t>ЛИМОН</t>
  </si>
  <si>
    <t>ИТОГО  ФРУКТЫ</t>
  </si>
  <si>
    <t>ИТОГО  мяса</t>
  </si>
  <si>
    <t>ИТОГО  птица</t>
  </si>
  <si>
    <t>ИТОГО круп</t>
  </si>
  <si>
    <t>ГОВЯДИНА</t>
  </si>
  <si>
    <t>СВИНИНА</t>
  </si>
  <si>
    <t>ИТОГО МЯСО</t>
  </si>
  <si>
    <t>ИТОГО ПТИЦА</t>
  </si>
  <si>
    <t>Хлеб ржаной</t>
  </si>
  <si>
    <t>СУХОФРУКТЫ смесь</t>
  </si>
  <si>
    <t>сухофр/яблоки</t>
  </si>
  <si>
    <t>ИТОГО  сухофрукт</t>
  </si>
  <si>
    <t>редька</t>
  </si>
  <si>
    <t>помидор солён.</t>
  </si>
  <si>
    <t>репка</t>
  </si>
  <si>
    <t xml:space="preserve"> горошек конс.</t>
  </si>
  <si>
    <t>КРУПЫ</t>
  </si>
  <si>
    <t xml:space="preserve"> ячневая</t>
  </si>
  <si>
    <t>рисовая</t>
  </si>
  <si>
    <t xml:space="preserve">соотношения яйца в скорлупе средняя масса брутто 46 гр. потери на скорлупу 9,1%, и стёк 3,4%; итого потери 12,5 % </t>
  </si>
  <si>
    <t>чистый вес яйца к массе нетто без скорлупы 40 гр.</t>
  </si>
  <si>
    <t>яйцо в граммах</t>
  </si>
  <si>
    <t>чай.чёрный</t>
  </si>
  <si>
    <t>соль пищ. йодир.</t>
  </si>
  <si>
    <t>Крахмал карт.</t>
  </si>
  <si>
    <t xml:space="preserve">сыр </t>
  </si>
  <si>
    <t>2-й день</t>
  </si>
  <si>
    <t>3-й день</t>
  </si>
  <si>
    <t>Сб. р-р.</t>
  </si>
  <si>
    <t xml:space="preserve"> № /год. изд.</t>
  </si>
  <si>
    <t>347/21</t>
  </si>
  <si>
    <t xml:space="preserve">Каша рисовая молочная </t>
  </si>
  <si>
    <t>ваниль</t>
  </si>
  <si>
    <t>ккал</t>
  </si>
  <si>
    <t>ТК  /  ТТК</t>
  </si>
  <si>
    <t xml:space="preserve">                                    отклонение от нормы  + / -  % </t>
  </si>
  <si>
    <t xml:space="preserve">     10 - ТИДНЕВНОЕ  МЕНЮ  ПРИГОТОВЛЯЕМЫХ  БЛЮД ШКОЛЬНЫХ    З А В Т Р А К О В - О Б Е Д О В - П О Л Д Н И К О В</t>
  </si>
  <si>
    <t xml:space="preserve">  Суточная потребность   по СанПиН  </t>
  </si>
  <si>
    <t>отклонение от нормы    (  +  / -  )    %</t>
  </si>
  <si>
    <t>Печень по-строгановски</t>
  </si>
  <si>
    <t>Сборник рецептур блюд и типовых меню для организации питания детей</t>
  </si>
  <si>
    <t xml:space="preserve">образовательных организациях и организациях отдыха детей и их оздоровления   (от 7 до 18 лет) </t>
  </si>
  <si>
    <t xml:space="preserve"> ФБУН "НИИ" Роспотребнадзора И.И.Новикова разработчик (протокол №3 от 19.05.2022 г.)</t>
  </si>
  <si>
    <t>Единый сборник технологических нормативов, рецептур блюд и кулинарных изделий</t>
  </si>
  <si>
    <t xml:space="preserve"> / сост.А.Я.Перевалов.  Н.В.Тапешкина.-Изд-е 4-е доп.и испр..-Пермь, 2021.-410с.</t>
  </si>
  <si>
    <t>82 / 21</t>
  </si>
  <si>
    <t>236 / 21</t>
  </si>
  <si>
    <t>соки, напитки фруктовые.</t>
  </si>
  <si>
    <t>мука пш. в/с</t>
  </si>
  <si>
    <t>икра кабачк конс</t>
  </si>
  <si>
    <t>шиповник</t>
  </si>
  <si>
    <t>54-23гн/22</t>
  </si>
  <si>
    <t>сметанном соусе</t>
  </si>
  <si>
    <t>181/21</t>
  </si>
  <si>
    <t>и витаминами</t>
  </si>
  <si>
    <t>джем абрикосовый</t>
  </si>
  <si>
    <t>джем абрикос</t>
  </si>
  <si>
    <t>Компот из смеси</t>
  </si>
  <si>
    <t>сухофруктов</t>
  </si>
  <si>
    <t>501 /21</t>
  </si>
  <si>
    <t xml:space="preserve"> З А В Т Р А К О В   -   О Б Е Д О В  -  П О Л Д Н И К О В</t>
  </si>
  <si>
    <t>вода питьевая</t>
  </si>
  <si>
    <t>соль йодированная</t>
  </si>
  <si>
    <t>КОРЕНЬ ПЕТРУШКА</t>
  </si>
  <si>
    <t>ЧЕСНОК СВ.</t>
  </si>
  <si>
    <t>465 / 21</t>
  </si>
  <si>
    <t>сахар-песок</t>
  </si>
  <si>
    <t>Борщ из свежей капусты</t>
  </si>
  <si>
    <t>53 / 21</t>
  </si>
  <si>
    <t>303/17</t>
  </si>
  <si>
    <t>Свекольник</t>
  </si>
  <si>
    <t xml:space="preserve"> 2 - й день</t>
  </si>
  <si>
    <t>4- й   день</t>
  </si>
  <si>
    <t xml:space="preserve">338 / 17 </t>
  </si>
  <si>
    <t>Щи из свежей капусты</t>
  </si>
  <si>
    <t>291/17</t>
  </si>
  <si>
    <t>Плов из птицы</t>
  </si>
  <si>
    <t>Крупа рисовая</t>
  </si>
  <si>
    <t>8- й   день</t>
  </si>
  <si>
    <t>98 /21</t>
  </si>
  <si>
    <t>ТТК /3/17</t>
  </si>
  <si>
    <t>Энерг-ая</t>
  </si>
  <si>
    <t>470 / 21</t>
  </si>
  <si>
    <t>сухарь панир</t>
  </si>
  <si>
    <t xml:space="preserve"> молоко</t>
  </si>
  <si>
    <t>томат-пюре</t>
  </si>
  <si>
    <t>150/17</t>
  </si>
  <si>
    <t xml:space="preserve">Котлеты картофельные </t>
  </si>
  <si>
    <t>149 / 17</t>
  </si>
  <si>
    <t>301 / 21</t>
  </si>
  <si>
    <t>152/17</t>
  </si>
  <si>
    <t>яблоки св.</t>
  </si>
  <si>
    <t xml:space="preserve"> с творогом и / соус молочный</t>
  </si>
  <si>
    <t xml:space="preserve">Рулет с макаронами и / </t>
  </si>
  <si>
    <t>Картофель запечённый в сметанном соусе</t>
  </si>
  <si>
    <t>Какао с молоком и витаминами</t>
  </si>
  <si>
    <t>103 / 21</t>
  </si>
  <si>
    <t>молочный</t>
  </si>
  <si>
    <t>СБОРНИК  ТЕХНИЧЕСКИХ  НОРМАТИВОВ - Сборник рецептур на продукцию для обучающихся во всех</t>
  </si>
  <si>
    <t xml:space="preserve"> образовательных учреждениях  / Под ред. М.П. Могольного и В.А. Тутельяна. - М.: ДеЛи плюс,  2017. - 544 с.</t>
  </si>
  <si>
    <t xml:space="preserve"> 1-я неделя</t>
  </si>
  <si>
    <t xml:space="preserve">                            ПРИЛОЖЕНИЕ К  ДЕСЯТИДНЕВНОМУ  МЕНЮ ПРИГОТОВЛЯЕМЫХ БЛЮД </t>
  </si>
  <si>
    <t xml:space="preserve">                                    ТАБЛИЦА   ПОТРЕБНОСТИ ПИЩЕВЫХ ВЕЩЕСТВ,   ВИТАМИНОВ  И  МИНЕРАЛЬНЫХ ВЕЩЕСТВ</t>
  </si>
  <si>
    <t xml:space="preserve">             ТАБЛИЦА   ПОТРЕБНОСТИ ПИЩЕВЫХ ВЕЩЕСТВ,   ВИТАМИНОВ  И  МИНЕРАЛЬНЫХ ВЕЩЕСТВ</t>
  </si>
  <si>
    <t>Д Е Н Ь   4  - й</t>
  </si>
  <si>
    <t>Д Е Н Ь  5  - й</t>
  </si>
  <si>
    <t>Д Е Н Ь  6  - й</t>
  </si>
  <si>
    <t>Д Е Н Ь  7  - й</t>
  </si>
  <si>
    <t xml:space="preserve"> 2- я неделя</t>
  </si>
  <si>
    <t>Д Е Н Ь  8  - й</t>
  </si>
  <si>
    <t>Д Е Н Ь  9  - й</t>
  </si>
  <si>
    <t>Д Е Н Ь  10  - й</t>
  </si>
  <si>
    <t>угле-</t>
  </si>
  <si>
    <t>воды</t>
  </si>
  <si>
    <t>2 - я неделя</t>
  </si>
  <si>
    <t xml:space="preserve">Пищевые вещества г. </t>
  </si>
  <si>
    <t xml:space="preserve">отклонение от нормы    (  +  / -  )    </t>
  </si>
  <si>
    <t>ОВОЩИ св. конс.</t>
  </si>
  <si>
    <t>итого овощ св.</t>
  </si>
  <si>
    <t>итого овощ солёные</t>
  </si>
  <si>
    <t>ВСЕГО овощ</t>
  </si>
  <si>
    <r>
      <t xml:space="preserve">овощи </t>
    </r>
    <r>
      <rPr>
        <sz val="7"/>
        <rFont val="Arial Cyr"/>
        <charset val="204"/>
      </rPr>
      <t>(свежие, мороженные, консервированные)</t>
    </r>
  </si>
  <si>
    <t>включая 10% (соленые, квашеные) томат, зелень</t>
  </si>
  <si>
    <t>овощи св. конс</t>
  </si>
  <si>
    <t>овощи солёные</t>
  </si>
  <si>
    <r>
      <t xml:space="preserve">включая 10% </t>
    </r>
    <r>
      <rPr>
        <sz val="7"/>
        <rFont val="Arial Cyr"/>
        <charset val="204"/>
      </rPr>
      <t>(соленые, квашеные) томат, зелень</t>
    </r>
  </si>
  <si>
    <t>116 /21</t>
  </si>
  <si>
    <t>276/17</t>
  </si>
  <si>
    <t>Рыба, запечённая с яйцом</t>
  </si>
  <si>
    <t>327/17</t>
  </si>
  <si>
    <t>Кисломолочный напиток</t>
  </si>
  <si>
    <t>Возрастная категория:   12  лет и старше</t>
  </si>
  <si>
    <t>возрастная категория 12  лет и старше</t>
  </si>
  <si>
    <t xml:space="preserve">   Возрастная категория:     12  лет и старше</t>
  </si>
  <si>
    <t xml:space="preserve">      Возрастная категория:   12  лет и старше</t>
  </si>
  <si>
    <t>12 - 18 л</t>
  </si>
  <si>
    <t xml:space="preserve">   Возрастная категория:  12 лет и старше</t>
  </si>
  <si>
    <t xml:space="preserve">      Возрастная категория:  12  лет и старше</t>
  </si>
  <si>
    <t>ЗАВТРАКИ  -  ОБЕДЫ -  ПОЛДНИКИ</t>
  </si>
  <si>
    <t xml:space="preserve">  Возрастная категория: 12  лет и старше</t>
  </si>
  <si>
    <t xml:space="preserve">      Возрастная категория:  12 лет  и старше</t>
  </si>
  <si>
    <t xml:space="preserve">   Возрастная категория:  12  лет и старше</t>
  </si>
  <si>
    <t>З А В Т Р А К О В - О Б Е Д О В - П О Л Д Н И К О В</t>
  </si>
  <si>
    <t xml:space="preserve">                               Возрастная категория:         12   лет  и  старше</t>
  </si>
  <si>
    <t>З А В Т Р А К О В  - О Б Е Д О В  - П О Л Д Н И К О В</t>
  </si>
  <si>
    <t xml:space="preserve">                               Возрастная категория:    12  лет  и  старше</t>
  </si>
  <si>
    <t>ОВОЩИ солёные</t>
  </si>
  <si>
    <t xml:space="preserve">ОВОЩИ солёные </t>
  </si>
  <si>
    <t>масса готовой заварки 50 гр.</t>
  </si>
  <si>
    <t xml:space="preserve">Пюре картофельное </t>
  </si>
  <si>
    <t>149 /21</t>
  </si>
  <si>
    <t>порциями (капуста квашеная)</t>
  </si>
  <si>
    <t>Рагу из овощей</t>
  </si>
  <si>
    <r>
      <t xml:space="preserve">овощи </t>
    </r>
    <r>
      <rPr>
        <i/>
        <sz val="7"/>
        <rFont val="Arial Cyr"/>
        <charset val="204"/>
      </rPr>
      <t>(свежие, мороженные, консервированные)</t>
    </r>
  </si>
  <si>
    <t xml:space="preserve">включая 10% (соленые, квашеные) </t>
  </si>
  <si>
    <t xml:space="preserve">всего общая сумма овощей </t>
  </si>
  <si>
    <t>149 / 21</t>
  </si>
  <si>
    <t>КОМПАНОВКА  12- ТИДНЕВНОЕ ЦИКЛИЧНОЕ МЕНЮ ШКОЛЬНЫХ    З А В Т Р А К О В  - О Б Е Д О В - П О Л Д Н И К О В</t>
  </si>
  <si>
    <t>меню   10 - тидневка зима-весна</t>
  </si>
  <si>
    <t>зима весна 2023 г.</t>
  </si>
  <si>
    <t xml:space="preserve">               10 - ТИДНЕВКА</t>
  </si>
  <si>
    <t>Молоко кипячёное</t>
  </si>
  <si>
    <t>Чай с шиповником</t>
  </si>
  <si>
    <t>гречка</t>
  </si>
  <si>
    <t>Плоды свежие (яблоко) **</t>
  </si>
  <si>
    <t>Икра свекольная *</t>
  </si>
  <si>
    <t>9- й день</t>
  </si>
  <si>
    <t>10 - й день</t>
  </si>
  <si>
    <t>68 /22</t>
  </si>
  <si>
    <t>чеснок св.</t>
  </si>
  <si>
    <t>сухарь панированный</t>
  </si>
  <si>
    <t>328/17</t>
  </si>
  <si>
    <t>СБОРНИК РЕЦЕПТУР БЛЮД И КУЛИНАРНЫХ ИЗДЕЛИЙ  ДЛЯ  ОБУЧАЮЩИХСЯ ОБРАЗОВАТЕЛЬНЫХ  ОРГАНИЗАЦИЙ</t>
  </si>
  <si>
    <t>СБОРНИК ТЕХНИЧЕСКИХ НОРМАТИВОВ. ФГАУ НЦЗД МИНЗДРАВА    РОССИИ,  ФГБУН   ФИЦ   Питания, биотехнологии</t>
  </si>
  <si>
    <t xml:space="preserve"> и безопасности пищи, Отраслевой союз развития социального питания, НП СРО «АПСПОЗ» —  М.: Издатель</t>
  </si>
  <si>
    <t xml:space="preserve"> Научный центр здоровья детей, 2022. — 698 с.  </t>
  </si>
  <si>
    <t>*</t>
  </si>
  <si>
    <t>консервированные допускается выдача иных овощей;</t>
  </si>
  <si>
    <t>692/22</t>
  </si>
  <si>
    <t xml:space="preserve">Сок </t>
  </si>
  <si>
    <t xml:space="preserve"> со сметаной</t>
  </si>
  <si>
    <t>Рыба тушёная в томате с овощами</t>
  </si>
  <si>
    <t>299/21</t>
  </si>
  <si>
    <t xml:space="preserve">Рыба тушёная в томате </t>
  </si>
  <si>
    <t>с овощами</t>
  </si>
  <si>
    <t>Морковь по-корейски*</t>
  </si>
  <si>
    <t>Сок (персиковый)</t>
  </si>
  <si>
    <t>фасось овощн. конс</t>
  </si>
  <si>
    <t>492/22</t>
  </si>
  <si>
    <t>куркума</t>
  </si>
  <si>
    <t>фрикадельками</t>
  </si>
  <si>
    <t>Свекольник со сметаной</t>
  </si>
  <si>
    <t>Фрукты свежие (яблоко)**</t>
  </si>
  <si>
    <t>сухофр/изюм</t>
  </si>
  <si>
    <t>Азу из говядины с картофелем</t>
  </si>
  <si>
    <t>2024 -___г.г.</t>
  </si>
  <si>
    <t>2024 г.</t>
  </si>
  <si>
    <t>54-2з/22</t>
  </si>
  <si>
    <t>огурец св.</t>
  </si>
  <si>
    <t>дата</t>
  </si>
  <si>
    <t>завтрак</t>
  </si>
  <si>
    <t>обед</t>
  </si>
  <si>
    <t>2024.</t>
  </si>
  <si>
    <t>Овощи консервированные</t>
  </si>
  <si>
    <t xml:space="preserve"> 1 - й день</t>
  </si>
  <si>
    <t>54-3з/22</t>
  </si>
  <si>
    <t>Помидор в нарезке*</t>
  </si>
  <si>
    <t>масса готового мяса 92 гр.</t>
  </si>
  <si>
    <t>53-19з/22</t>
  </si>
  <si>
    <t>Масло сливочное (порциями)</t>
  </si>
  <si>
    <t>морковь св.</t>
  </si>
  <si>
    <t>масса готов. каши с овощ. 108 гр.</t>
  </si>
  <si>
    <t>свежий*</t>
  </si>
  <si>
    <t>птица филе заморозка</t>
  </si>
  <si>
    <t>перец сладкий</t>
  </si>
  <si>
    <t>Капуста белокач</t>
  </si>
  <si>
    <t>свинина</t>
  </si>
  <si>
    <t>269 / 17</t>
  </si>
  <si>
    <t>Котлета особая (мясная)</t>
  </si>
  <si>
    <t>сухари панирован</t>
  </si>
  <si>
    <t>ванилин</t>
  </si>
  <si>
    <t>сахар песок</t>
  </si>
  <si>
    <t xml:space="preserve">Кондитерское изделие </t>
  </si>
  <si>
    <t>сухарь пан</t>
  </si>
  <si>
    <t>нарезка</t>
  </si>
  <si>
    <t>432/22</t>
  </si>
  <si>
    <t>Пудинг из творога, запечённый</t>
  </si>
  <si>
    <t>Пудинг из творога, запечённый  и  / джем</t>
  </si>
  <si>
    <t xml:space="preserve">вода </t>
  </si>
  <si>
    <t>масса п/ф  212,4 г.</t>
  </si>
  <si>
    <t>0,225 шт.</t>
  </si>
  <si>
    <t>О С Е Н Ь     2024  -   __  г.г.</t>
  </si>
  <si>
    <t>Морковь по-корейски</t>
  </si>
  <si>
    <t>Макароны отварные</t>
  </si>
  <si>
    <t xml:space="preserve">морковь  св.     </t>
  </si>
  <si>
    <t xml:space="preserve">морковь       </t>
  </si>
  <si>
    <t>чеснок свежий.</t>
  </si>
  <si>
    <t>печень говяжья</t>
  </si>
  <si>
    <t>255/17</t>
  </si>
  <si>
    <t>масса готовой печени 67,5 гр.</t>
  </si>
  <si>
    <t>масса готового соуса  42,5 гр.</t>
  </si>
  <si>
    <t>зелень</t>
  </si>
  <si>
    <t>свёкла</t>
  </si>
  <si>
    <t>СОУС: вода</t>
  </si>
  <si>
    <t>307/21</t>
  </si>
  <si>
    <t>Котлета рыбная</t>
  </si>
  <si>
    <t>м/сливоч</t>
  </si>
  <si>
    <t>334/22</t>
  </si>
  <si>
    <t>масса пассер. лука  8 г.</t>
  </si>
  <si>
    <t xml:space="preserve">лук репчат.       </t>
  </si>
  <si>
    <t>капуста св.</t>
  </si>
  <si>
    <t>масса пассер. томата 15 г.</t>
  </si>
  <si>
    <t>м/растительное для пассер.</t>
  </si>
  <si>
    <t>м/растительное для/против</t>
  </si>
  <si>
    <t>масса припущен. овощей 90 г.</t>
  </si>
  <si>
    <t>лим./кислота</t>
  </si>
  <si>
    <t>горошек конс</t>
  </si>
  <si>
    <t>масса готового соуса 54 г.</t>
  </si>
  <si>
    <t>специи зелень сушёная</t>
  </si>
  <si>
    <t>масса р-ра лим/ кислоты 12 г.</t>
  </si>
  <si>
    <t>масса п / ф  144  г.</t>
  </si>
  <si>
    <t>горошек зелёный</t>
  </si>
  <si>
    <t>Сахар-песок</t>
  </si>
  <si>
    <t>Омлет натуральный и /</t>
  </si>
  <si>
    <t>овощи консервированные отварные</t>
  </si>
  <si>
    <t>157 / 21</t>
  </si>
  <si>
    <t>7- й   день</t>
  </si>
  <si>
    <t>лек репчатый</t>
  </si>
  <si>
    <t>Пюре картофельное</t>
  </si>
  <si>
    <t>312 /17</t>
  </si>
  <si>
    <t>масса готового томата</t>
  </si>
  <si>
    <t>8 - й день</t>
  </si>
  <si>
    <t>Тефтели из говядины с соусом</t>
  </si>
  <si>
    <t>546/22</t>
  </si>
  <si>
    <t xml:space="preserve">Тефтели из говядины </t>
  </si>
  <si>
    <t>говядина б/к замор</t>
  </si>
  <si>
    <t xml:space="preserve"> с соусом</t>
  </si>
  <si>
    <t>Картофель по- деревенски</t>
  </si>
  <si>
    <t>Фрукты свежие (яблоко)</t>
  </si>
  <si>
    <t>масса полуфабриката 60 гр.</t>
  </si>
  <si>
    <t>масса готовых тефтелий 50 гр.</t>
  </si>
  <si>
    <t>масса готового соуса 50 гр.</t>
  </si>
  <si>
    <t>Булочка домашняя</t>
  </si>
  <si>
    <t>молочная жидкая</t>
  </si>
  <si>
    <t>Сыр твёрдых сортов в нарезке</t>
  </si>
  <si>
    <t>дрожжи прессов</t>
  </si>
  <si>
    <t>жидкая</t>
  </si>
  <si>
    <t>992/22</t>
  </si>
  <si>
    <t>масса теста   54 гр.</t>
  </si>
  <si>
    <t>мука на подпыл</t>
  </si>
  <si>
    <t>масло порциями</t>
  </si>
  <si>
    <t>сахар посыпка</t>
  </si>
  <si>
    <t>0,0125 шт.</t>
  </si>
  <si>
    <t>костромской</t>
  </si>
  <si>
    <t>Каша рисовая</t>
  </si>
  <si>
    <t>Огурцы консервиров.</t>
  </si>
  <si>
    <t>смесь сух-в</t>
  </si>
  <si>
    <t xml:space="preserve"> вода питьевая</t>
  </si>
  <si>
    <t>томатная-паста</t>
  </si>
  <si>
    <t>Соль йодированная</t>
  </si>
  <si>
    <t>фасоль консервиров.</t>
  </si>
  <si>
    <t>Чеснок</t>
  </si>
  <si>
    <t>2,2625 шт.</t>
  </si>
  <si>
    <t>масса припущен. Рыбы 86,12 г.</t>
  </si>
  <si>
    <t>масса припущен. томата 3,9 г.</t>
  </si>
  <si>
    <t>масса припущен. морков 16,3 г.</t>
  </si>
  <si>
    <t xml:space="preserve"> с овощами 33,88 г.</t>
  </si>
  <si>
    <t>с сыром</t>
  </si>
  <si>
    <t>645/22</t>
  </si>
  <si>
    <t>сыр тв. Сортов</t>
  </si>
  <si>
    <t>268 / 21</t>
  </si>
  <si>
    <t>2 - й день</t>
  </si>
  <si>
    <t xml:space="preserve">  9- й день</t>
  </si>
  <si>
    <t>10 - й   день</t>
  </si>
  <si>
    <t>масса тушёного  мяса  48 гр.</t>
  </si>
  <si>
    <t>масса готовых овощей  152 гр.</t>
  </si>
  <si>
    <t>Чай фруктовый</t>
  </si>
  <si>
    <t>фасоль овощн. конс</t>
  </si>
  <si>
    <t>783 /22</t>
  </si>
  <si>
    <t>Кисель   абрикосовый</t>
  </si>
  <si>
    <t>784 /22</t>
  </si>
  <si>
    <t>курага</t>
  </si>
  <si>
    <t>сок абрикосовый</t>
  </si>
  <si>
    <t>857/ 22</t>
  </si>
  <si>
    <t>и  / соус абрикосовый</t>
  </si>
  <si>
    <t>сухофр/курага</t>
  </si>
  <si>
    <t>687 /22</t>
  </si>
  <si>
    <t>сок абрикос</t>
  </si>
  <si>
    <t xml:space="preserve"> с молоком</t>
  </si>
  <si>
    <r>
      <t xml:space="preserve">Омлет натуральный и </t>
    </r>
    <r>
      <rPr>
        <b/>
        <sz val="9"/>
        <rFont val="Arial Cyr"/>
        <charset val="204"/>
      </rPr>
      <t>/ овощи консервирован-</t>
    </r>
  </si>
  <si>
    <t>ные отварные</t>
  </si>
  <si>
    <t>Рассольник ленинградский</t>
  </si>
  <si>
    <t>Омлет с сыром</t>
  </si>
  <si>
    <t>100 / 21</t>
  </si>
  <si>
    <t xml:space="preserve">картофель  </t>
  </si>
  <si>
    <t>275/21</t>
  </si>
  <si>
    <t xml:space="preserve">Кондитерские изделия </t>
  </si>
  <si>
    <t>огурцы солёные</t>
  </si>
  <si>
    <t>крупа перловая</t>
  </si>
  <si>
    <t>масса пассер морков 8,75 г.</t>
  </si>
  <si>
    <t>масса припущ. огурцов 12,75 г.</t>
  </si>
  <si>
    <t>масса пассер лука 2,5 г.</t>
  </si>
  <si>
    <t>Суп картофельный с крупой</t>
  </si>
  <si>
    <t xml:space="preserve">         Говядина тушёная с капустой</t>
  </si>
  <si>
    <t>Огурец в нарезке*</t>
  </si>
  <si>
    <t>114/21</t>
  </si>
  <si>
    <t>500 / 22</t>
  </si>
  <si>
    <t xml:space="preserve">Говядина тушёная </t>
  </si>
  <si>
    <t>с капустой</t>
  </si>
  <si>
    <t>Капуста белок.</t>
  </si>
  <si>
    <t>лимон/кислота</t>
  </si>
  <si>
    <t>соус:</t>
  </si>
  <si>
    <t>перец  сладк. св.</t>
  </si>
  <si>
    <t>масса пассер морков 9 г.</t>
  </si>
  <si>
    <t>масса пассер лука 5 г.</t>
  </si>
  <si>
    <t>Борщ из свежей капусты со сметаной</t>
  </si>
  <si>
    <t>Рыба запечённая</t>
  </si>
  <si>
    <t>93 / 21</t>
  </si>
  <si>
    <t xml:space="preserve">минтай б/г </t>
  </si>
  <si>
    <t>со сметаной</t>
  </si>
  <si>
    <t>капуста бел/кач.</t>
  </si>
  <si>
    <t>444/22</t>
  </si>
  <si>
    <t xml:space="preserve">морковь   </t>
  </si>
  <si>
    <t>корень петрушка</t>
  </si>
  <si>
    <t>312/17</t>
  </si>
  <si>
    <t xml:space="preserve">  Пюре картофельное  </t>
  </si>
  <si>
    <t>смесь сухофруктов</t>
  </si>
  <si>
    <t>масса припущен. морков 8,75 г.</t>
  </si>
  <si>
    <t>масса припущен. лука 5 г.</t>
  </si>
  <si>
    <t>масса припущен томата 4,75 г.</t>
  </si>
  <si>
    <t>масса 2 % р-ра лим/косл.  3,75 г.</t>
  </si>
  <si>
    <t>масса припущен. петрушки 2,25 г.</t>
  </si>
  <si>
    <t>Котлеты школьные</t>
  </si>
  <si>
    <t>крупа гречка</t>
  </si>
  <si>
    <t>филе птицы</t>
  </si>
  <si>
    <t>горошек зел</t>
  </si>
  <si>
    <t>масса припущен. морков 9 г.</t>
  </si>
  <si>
    <t>масса припущен. лука 7,5 гр.</t>
  </si>
  <si>
    <t>Суп с крупой и мясными фрикадельками</t>
  </si>
  <si>
    <t xml:space="preserve">Сырники из творога </t>
  </si>
  <si>
    <t>22 / 21</t>
  </si>
  <si>
    <t>Морковь с яблоком</t>
  </si>
  <si>
    <t>117/17</t>
  </si>
  <si>
    <t>Суп с крупой и мясными</t>
  </si>
  <si>
    <t>фрикадельки</t>
  </si>
  <si>
    <t>105/17</t>
  </si>
  <si>
    <t xml:space="preserve">говядина </t>
  </si>
  <si>
    <t>0,06 шт.</t>
  </si>
  <si>
    <t>яблоко св.</t>
  </si>
  <si>
    <t>фрикадельки . п/ф 46,9  гр.</t>
  </si>
  <si>
    <t xml:space="preserve">фрикадельки готовые 35 гр. </t>
  </si>
  <si>
    <t>Суп с клёцками</t>
  </si>
  <si>
    <t xml:space="preserve">       Наггетсы</t>
  </si>
  <si>
    <t xml:space="preserve">       Ризотто</t>
  </si>
  <si>
    <t>яйцо  шт/гр.</t>
  </si>
  <si>
    <t>595/22</t>
  </si>
  <si>
    <t>Наггетсы</t>
  </si>
  <si>
    <t>381/22</t>
  </si>
  <si>
    <t>Ризотто</t>
  </si>
  <si>
    <t>Сухари панированные</t>
  </si>
  <si>
    <t>перец сладкий св.</t>
  </si>
  <si>
    <t>0,1056 шт</t>
  </si>
  <si>
    <t>Сок персиковый)</t>
  </si>
  <si>
    <t>петрушка корень</t>
  </si>
  <si>
    <t>тома-пюре</t>
  </si>
  <si>
    <t>масса припущен. петруш 2,25 г.</t>
  </si>
  <si>
    <t>масса пассер томат 1,625 г.</t>
  </si>
  <si>
    <t xml:space="preserve"> Суп картофельный</t>
  </si>
  <si>
    <t>Голубцы ленивые</t>
  </si>
  <si>
    <t xml:space="preserve">Картофель запечённый в </t>
  </si>
  <si>
    <t>с бобовыми</t>
  </si>
  <si>
    <t>капуста белокач.</t>
  </si>
  <si>
    <t>113 /21</t>
  </si>
  <si>
    <t>Суп картофельный</t>
  </si>
  <si>
    <t>сыр тв. сорт.</t>
  </si>
  <si>
    <t xml:space="preserve"> с бобовыми</t>
  </si>
  <si>
    <t>горох лущён</t>
  </si>
  <si>
    <t>333 /21</t>
  </si>
  <si>
    <t>рис</t>
  </si>
  <si>
    <t>мука</t>
  </si>
  <si>
    <t>корень петрушки</t>
  </si>
  <si>
    <t>масса после тепл. обр. 2,43 г.</t>
  </si>
  <si>
    <t>масса припущен. Капусты 34 гр.</t>
  </si>
  <si>
    <t>масса припущен. Риса  14,3 гр.</t>
  </si>
  <si>
    <t>масса пассер лука 4 гр.</t>
  </si>
  <si>
    <t>масса п / ф 113 гр.</t>
  </si>
  <si>
    <t>Морковь с яблоком*</t>
  </si>
  <si>
    <t>сухарь пан.</t>
  </si>
  <si>
    <t>471/22</t>
  </si>
  <si>
    <t xml:space="preserve">фишболы </t>
  </si>
  <si>
    <t>м/ растительное</t>
  </si>
  <si>
    <t>сок фруктовый</t>
  </si>
  <si>
    <t>масса пассер лука 5,5 г.</t>
  </si>
  <si>
    <t>масса 2% р-ра лим/кислоты 3,75 г.</t>
  </si>
  <si>
    <t>масса пассер томат 2 г.</t>
  </si>
  <si>
    <t xml:space="preserve">         фишболы </t>
  </si>
  <si>
    <t>крупа пшеничная</t>
  </si>
  <si>
    <t>масса пассер морков 20,25  г.</t>
  </si>
  <si>
    <t>филе птиц</t>
  </si>
  <si>
    <t>масса полуфабриката 136,8 гр.</t>
  </si>
  <si>
    <t xml:space="preserve">Масло сливочное </t>
  </si>
  <si>
    <t>клёцки масса теста 65,808 гр.</t>
  </si>
  <si>
    <t>клёцки готовые 73,1 гр.</t>
  </si>
  <si>
    <t>73,  гр.</t>
  </si>
  <si>
    <t>масса готов. каши  112,114гр.</t>
  </si>
  <si>
    <t xml:space="preserve"> (мармелад)***</t>
  </si>
  <si>
    <t>502 / 21</t>
  </si>
  <si>
    <t xml:space="preserve">Кофейный напиток </t>
  </si>
  <si>
    <t>Сок  фруктовый (персиковый)</t>
  </si>
  <si>
    <t>сок персиковый</t>
  </si>
  <si>
    <t>Сок  фруктовый (абрикосовый)</t>
  </si>
  <si>
    <t>525 /22</t>
  </si>
  <si>
    <t>Голубцы с соусом</t>
  </si>
  <si>
    <t xml:space="preserve">            Голубцы с соусом</t>
  </si>
  <si>
    <t>масса припущен. Капусты 50,4 гр.</t>
  </si>
  <si>
    <t>масса отварного риса  10,68 гр.</t>
  </si>
  <si>
    <t>масса пассер лука 5,28 гр.</t>
  </si>
  <si>
    <t>масса п / ф 100,8 гр.</t>
  </si>
  <si>
    <t>масса готов. голубцов 91,2 гр.</t>
  </si>
  <si>
    <t>СОУС :</t>
  </si>
  <si>
    <t>Сок  (абрикосовый)</t>
  </si>
  <si>
    <t>кефир</t>
  </si>
  <si>
    <t xml:space="preserve">сухарь панирован. </t>
  </si>
  <si>
    <t>Биточек рисовый с моркрвью /  и соус молочный</t>
  </si>
  <si>
    <t>193 / 17</t>
  </si>
  <si>
    <t>Биточек рисовый с морковью</t>
  </si>
  <si>
    <t>крупа рис</t>
  </si>
  <si>
    <t>ванилль</t>
  </si>
  <si>
    <t>какао</t>
  </si>
  <si>
    <t xml:space="preserve">соль </t>
  </si>
  <si>
    <t>масса готовой каши 93,42 г.</t>
  </si>
  <si>
    <t>масса пассер. Морк. 15,58 г.</t>
  </si>
  <si>
    <t>0,05 шт.</t>
  </si>
  <si>
    <t>масса п/ф 114 гр.</t>
  </si>
  <si>
    <t>478/22</t>
  </si>
  <si>
    <t>яйца  шт./ гр.</t>
  </si>
  <si>
    <t>Яблоки</t>
  </si>
  <si>
    <t>Сухарь панированный</t>
  </si>
  <si>
    <t xml:space="preserve">Крахмал </t>
  </si>
  <si>
    <t>м/растительное для смаз. Противня</t>
  </si>
  <si>
    <t>Вода</t>
  </si>
  <si>
    <t xml:space="preserve">            Рыба запечённая с яйцом</t>
  </si>
  <si>
    <t>шиповник сушёные</t>
  </si>
  <si>
    <t>Плоды свежие (банан)</t>
  </si>
  <si>
    <t>Бутерброд с сыром   (сыр</t>
  </si>
  <si>
    <t>сыр костромской</t>
  </si>
  <si>
    <t>банан</t>
  </si>
  <si>
    <t>хлеб пш.)</t>
  </si>
  <si>
    <t>(печенье) ***</t>
  </si>
  <si>
    <t xml:space="preserve">                Зразы картофельные </t>
  </si>
  <si>
    <t>Кефир</t>
  </si>
  <si>
    <t xml:space="preserve">Зразы картофельные </t>
  </si>
  <si>
    <t>0,005шт.</t>
  </si>
  <si>
    <t>масса фарша 24 гр.</t>
  </si>
  <si>
    <t>картофель отварн. протёртый  108 гр.</t>
  </si>
  <si>
    <t>сухари пан</t>
  </si>
  <si>
    <t>лук репч.</t>
  </si>
  <si>
    <t xml:space="preserve">морковь </t>
  </si>
  <si>
    <t>масса п / ф 136 гр. г.</t>
  </si>
  <si>
    <t xml:space="preserve">котлеты морковные с творогом </t>
  </si>
  <si>
    <t>яйца шт/гр</t>
  </si>
  <si>
    <t>Котлеты морковные</t>
  </si>
  <si>
    <t xml:space="preserve">с творогом </t>
  </si>
  <si>
    <t>масса п/ф 144 гр.</t>
  </si>
  <si>
    <t>Котлеты рубленные из птицы с соусом молочным</t>
  </si>
  <si>
    <t>614/22</t>
  </si>
  <si>
    <t xml:space="preserve">Молоко </t>
  </si>
  <si>
    <t>птицы с соусом молочным</t>
  </si>
  <si>
    <t>Хлеб пш.</t>
  </si>
  <si>
    <t>М/ сливочное</t>
  </si>
  <si>
    <t>Лимоны</t>
  </si>
  <si>
    <t>Мука пш.</t>
  </si>
  <si>
    <t>Соль</t>
  </si>
  <si>
    <t>Котлеты рубленные из</t>
  </si>
  <si>
    <t>масса котлетной массы 99,6 г.</t>
  </si>
  <si>
    <t>Масса соуса 48 гр.</t>
  </si>
  <si>
    <r>
      <t xml:space="preserve">Рулет с макаронами  и / </t>
    </r>
    <r>
      <rPr>
        <b/>
        <sz val="8.5"/>
        <rFont val="Arial Cyr"/>
        <charset val="204"/>
      </rPr>
      <t>соус сметанный с томатом</t>
    </r>
  </si>
  <si>
    <t>331/17</t>
  </si>
  <si>
    <t>соус сметанный с томатом</t>
  </si>
  <si>
    <r>
      <rPr>
        <sz val="7"/>
        <color rgb="FF000000"/>
        <rFont val="Calibri"/>
        <family val="2"/>
        <charset val="204"/>
      </rPr>
      <t>ФАРШ:</t>
    </r>
    <r>
      <rPr>
        <sz val="8"/>
        <color rgb="FF000000"/>
        <rFont val="Calibri"/>
        <family val="2"/>
        <charset val="204"/>
      </rPr>
      <t xml:space="preserve"> макароны</t>
    </r>
  </si>
  <si>
    <t>0,138шт.</t>
  </si>
  <si>
    <t>лавр. /лист</t>
  </si>
  <si>
    <t>сухари панир.</t>
  </si>
  <si>
    <t>масса фарша из макарон 58,64 г.</t>
  </si>
  <si>
    <t>котлетная масса 64,18 г.</t>
  </si>
  <si>
    <t>масса п/ф 126,44 гр.</t>
  </si>
  <si>
    <t>0,11 шт.</t>
  </si>
  <si>
    <t>СОУС молочный</t>
  </si>
  <si>
    <t>Котлеты картофельные с творогом и/ соус</t>
  </si>
  <si>
    <t>Биточки из печени и /соус</t>
  </si>
  <si>
    <t>л/лист</t>
  </si>
  <si>
    <t xml:space="preserve">   Биточки из печени и / соус молочный</t>
  </si>
  <si>
    <t>молоко сгущ</t>
  </si>
  <si>
    <t>и соус шоколадный</t>
  </si>
  <si>
    <r>
      <rPr>
        <sz val="7"/>
        <rFont val="Arial Cyr"/>
        <charset val="204"/>
      </rPr>
      <t>СОУС:</t>
    </r>
    <r>
      <rPr>
        <sz val="8"/>
        <rFont val="Arial Cyr"/>
        <family val="2"/>
        <charset val="204"/>
      </rPr>
      <t xml:space="preserve"> </t>
    </r>
  </si>
  <si>
    <t>0,325 шт.</t>
  </si>
  <si>
    <t>0,207 шт.</t>
  </si>
  <si>
    <t>масса пасер. Лука 21,92 гр.</t>
  </si>
  <si>
    <t>784/22</t>
  </si>
  <si>
    <t>Кисель абрикосовый</t>
  </si>
  <si>
    <t>повидло абрикосовое</t>
  </si>
  <si>
    <t>масса отварной печени 24,51 гр.</t>
  </si>
  <si>
    <t>масса готовой каши 45,6 гр.</t>
  </si>
  <si>
    <t>масса пассер морков 38,3 г.</t>
  </si>
  <si>
    <t>масса п/ф 117 гр.</t>
  </si>
  <si>
    <t xml:space="preserve"> ПЕРИОД:    О С Е Н Ь</t>
  </si>
  <si>
    <t>О С Е Н Ь   2024 - ___ г.г.</t>
  </si>
  <si>
    <t xml:space="preserve"> ПЕРИОД:     О С Е Н Ь</t>
  </si>
  <si>
    <t>Кофейный напиток  с молоком</t>
  </si>
  <si>
    <t>Картофель по- деревенски с сыром</t>
  </si>
  <si>
    <t>Говядина тушёная с капустой</t>
  </si>
  <si>
    <t>Кисломолочный напиток (кефир м.д.ж. 2,5%)</t>
  </si>
  <si>
    <t>О С Е Н Ь     2024 г.</t>
  </si>
  <si>
    <t>Омлет натуральный и /овощи</t>
  </si>
  <si>
    <r>
      <t xml:space="preserve">консервированные отварные </t>
    </r>
    <r>
      <rPr>
        <sz val="7"/>
        <color rgb="FF000000"/>
        <rFont val="Calibri"/>
        <family val="2"/>
        <charset val="204"/>
      </rPr>
      <t>(сложный гарнир)</t>
    </r>
  </si>
  <si>
    <t>Бутерброд с сыром (сыр твердых сортов</t>
  </si>
  <si>
    <t xml:space="preserve">                                  хлеб пшеничный)</t>
  </si>
  <si>
    <t>Каша рисовая молочная жидкая</t>
  </si>
  <si>
    <t>Суп картофельный с бобовыми</t>
  </si>
  <si>
    <t>Котлеты морковные с творогом</t>
  </si>
  <si>
    <t>Кондитерские изделия (мармелад)***</t>
  </si>
  <si>
    <t>Чай с яблоком и  лимоном</t>
  </si>
  <si>
    <t xml:space="preserve">Яблоки </t>
  </si>
  <si>
    <t>Чай с яблоком и лимоном</t>
  </si>
  <si>
    <t>Каша вязкая (гречневая)</t>
  </si>
  <si>
    <r>
      <rPr>
        <b/>
        <sz val="8"/>
        <rFont val="Arial Cyr"/>
        <charset val="204"/>
      </rPr>
      <t>СОУС:</t>
    </r>
    <r>
      <rPr>
        <sz val="8"/>
        <rFont val="Arial Cyr"/>
        <family val="2"/>
        <charset val="204"/>
      </rPr>
      <t xml:space="preserve">  вода</t>
    </r>
  </si>
  <si>
    <t>Котлета рыбная (минтай)</t>
  </si>
  <si>
    <t>Булочка домашняя***</t>
  </si>
  <si>
    <t>470/ 21</t>
  </si>
  <si>
    <t>Масса готового соуса 28,8 г.</t>
  </si>
  <si>
    <t>108-109/17</t>
  </si>
  <si>
    <t xml:space="preserve">птица филе бедро </t>
  </si>
  <si>
    <t>0,065 шт.</t>
  </si>
  <si>
    <t>54-20з/22</t>
  </si>
  <si>
    <t>Горошек зелёный</t>
  </si>
  <si>
    <t>консервированный</t>
  </si>
  <si>
    <t xml:space="preserve">        Печень по-строгановски</t>
  </si>
  <si>
    <t>157/21</t>
  </si>
  <si>
    <t>консервирован. отварные</t>
  </si>
  <si>
    <t>и / овощи консервированные</t>
  </si>
  <si>
    <t>отварные</t>
  </si>
  <si>
    <t>кукуруза</t>
  </si>
  <si>
    <t>масса отварных макарон 142,857 г.</t>
  </si>
  <si>
    <t xml:space="preserve">     Компот из смеси сухофруктов</t>
  </si>
  <si>
    <t>сухофр/курога</t>
  </si>
  <si>
    <t>52 /22</t>
  </si>
  <si>
    <t>огурец с капустой</t>
  </si>
  <si>
    <r>
      <t>Котлета особая</t>
    </r>
    <r>
      <rPr>
        <sz val="8"/>
        <rFont val="Arial Cyr"/>
        <charset val="204"/>
      </rPr>
      <t xml:space="preserve"> (мясная)</t>
    </r>
  </si>
  <si>
    <r>
      <t>Котлета особая</t>
    </r>
    <r>
      <rPr>
        <b/>
        <sz val="8"/>
        <rFont val="Arial Cyr"/>
        <charset val="204"/>
      </rPr>
      <t xml:space="preserve"> (мясная)</t>
    </r>
  </si>
  <si>
    <t>Фрукты свежие (яблоко) **</t>
  </si>
  <si>
    <r>
      <t xml:space="preserve">консервированные отварные </t>
    </r>
    <r>
      <rPr>
        <sz val="7"/>
        <rFont val="Arial Cyr"/>
        <charset val="204"/>
      </rPr>
      <t>(сложный гарнир)</t>
    </r>
  </si>
  <si>
    <t>256/21</t>
  </si>
  <si>
    <t>масса п/ф 126 гр.</t>
  </si>
  <si>
    <t>Макароны отварные и/овощи</t>
  </si>
  <si>
    <t>Макароны отварные и / овощи</t>
  </si>
  <si>
    <t xml:space="preserve">   Сезон:  О С Е Н Ь   2024 - ___ г.г.</t>
  </si>
  <si>
    <t>закуски</t>
  </si>
  <si>
    <t>(капуста квашеная)*</t>
  </si>
  <si>
    <t>Икра свекольная*</t>
  </si>
  <si>
    <t xml:space="preserve">* Овощи свежие или солёные, отварные в нарезке, </t>
  </si>
  <si>
    <t>Чай с лимоном</t>
  </si>
  <si>
    <t>лимон св.</t>
  </si>
  <si>
    <t>специи (зелень сушёная)</t>
  </si>
  <si>
    <t>сыр твёрдый</t>
  </si>
  <si>
    <t xml:space="preserve">         Кофейный напиток с молоком</t>
  </si>
  <si>
    <t>687/22</t>
  </si>
  <si>
    <t>и / соус  абрикосовый</t>
  </si>
  <si>
    <t>сухарь панир.</t>
  </si>
  <si>
    <t>0,141 шт.</t>
  </si>
  <si>
    <t>437/22</t>
  </si>
  <si>
    <t>0,125 шт.</t>
  </si>
  <si>
    <t>Огурец с капустой</t>
  </si>
  <si>
    <t>Макароны с овощами</t>
  </si>
  <si>
    <t>Оладьи из печени</t>
  </si>
  <si>
    <t>Помидор в нарезке</t>
  </si>
  <si>
    <t>205/17</t>
  </si>
  <si>
    <t>485/22</t>
  </si>
  <si>
    <t>Чай с сахаром</t>
  </si>
  <si>
    <t>Чай с  сахаром</t>
  </si>
  <si>
    <t xml:space="preserve">Картофель запечённый  </t>
  </si>
  <si>
    <t>в сметанном соусе</t>
  </si>
  <si>
    <t>масса  п / ф 204 гр.</t>
  </si>
  <si>
    <t>Огурец в нарезке</t>
  </si>
  <si>
    <t>181 / 17</t>
  </si>
  <si>
    <t>Каша вязкая (гречневая )</t>
  </si>
  <si>
    <t>588/22</t>
  </si>
  <si>
    <t>Курица по тайски</t>
  </si>
  <si>
    <t>масса риса с овощами  133,7 гр.</t>
  </si>
  <si>
    <t>масса готовой птицы 66,3 гр.</t>
  </si>
  <si>
    <t>масса готовых. Овощей 22,86 г.</t>
  </si>
  <si>
    <t>масса отварн. Макарон 157,14 г.</t>
  </si>
  <si>
    <t>54-31з/22</t>
  </si>
  <si>
    <t xml:space="preserve">Капуста с </t>
  </si>
  <si>
    <t>54-32з/22</t>
  </si>
  <si>
    <t>морковью в нарезке*</t>
  </si>
  <si>
    <t>481/21</t>
  </si>
  <si>
    <t>Кисель   витаминный</t>
  </si>
  <si>
    <t>Кисель витаминный</t>
  </si>
  <si>
    <t>шиповник сушёный</t>
  </si>
  <si>
    <t>Капуста с морковью в нарезке</t>
  </si>
  <si>
    <t>Плоды свежие (банан) **</t>
  </si>
  <si>
    <t>и  / **соус абрикосовый</t>
  </si>
  <si>
    <t>Котлеты  школьные</t>
  </si>
  <si>
    <t>масса полуфабриката 125 гр.</t>
  </si>
  <si>
    <t>масса готового мяса 69 гр.</t>
  </si>
  <si>
    <t>масса готовой капуст. 62,356 гр.</t>
  </si>
  <si>
    <t>масса соуса с овощ. 131 гр.</t>
  </si>
  <si>
    <t>масса полуфабриката 139,2 г.</t>
  </si>
  <si>
    <t xml:space="preserve">Суп картофельный </t>
  </si>
  <si>
    <t xml:space="preserve"> с макаронами</t>
  </si>
  <si>
    <t>говяж. Печень</t>
  </si>
  <si>
    <t>вермишель</t>
  </si>
  <si>
    <t>242/22</t>
  </si>
  <si>
    <t>масса отварной печени 13,5 гр.</t>
  </si>
  <si>
    <t>3,0034 шт.</t>
  </si>
  <si>
    <t>масса омлетн. смеси 243,78 г.</t>
  </si>
  <si>
    <t>маслом  сливочным</t>
  </si>
  <si>
    <t>масса омлета готового 213,85 г.</t>
  </si>
  <si>
    <t xml:space="preserve">Омлет с сыром   и </t>
  </si>
  <si>
    <t>масса омлета с маслом 220 г.</t>
  </si>
  <si>
    <t>масса ошпаренной моркови 72,5 гр.</t>
  </si>
  <si>
    <t>печенье</t>
  </si>
  <si>
    <t>чай  с сахаром</t>
  </si>
  <si>
    <t>масса готовой заварки 45 гр.</t>
  </si>
  <si>
    <t>203 / 17</t>
  </si>
  <si>
    <t>масса омлетн. Смеси 144 гр.</t>
  </si>
  <si>
    <t>135 /5</t>
  </si>
  <si>
    <t>Рассольник ленинградский со сметаной</t>
  </si>
  <si>
    <t>Омлет с сыром   и маслом сливочным</t>
  </si>
  <si>
    <t>Суп из овощей со сметаной</t>
  </si>
  <si>
    <t>масса готового омлета 135 гр.</t>
  </si>
  <si>
    <t>135/5</t>
  </si>
  <si>
    <t>52/22</t>
  </si>
  <si>
    <t>Щи из свежей капусты со сметаной</t>
  </si>
  <si>
    <t>Суп картофельный с макаронами</t>
  </si>
  <si>
    <t>385/17</t>
  </si>
  <si>
    <t>Капуста с морковью в нарезке*</t>
  </si>
  <si>
    <t>54-31-32з/22</t>
  </si>
  <si>
    <t>469 / 21</t>
  </si>
  <si>
    <t xml:space="preserve"> * Оладьи из печени при непереносимости печени, </t>
  </si>
  <si>
    <t>допускается замена печени на мясо говядины или филе  птицы.</t>
  </si>
  <si>
    <t xml:space="preserve">** Фрукты,    допускается выдача иных фруктов; </t>
  </si>
  <si>
    <t xml:space="preserve">  *** Кондитерские  изделия, допускается выдача </t>
  </si>
  <si>
    <t>иных кондитерских   изделий.</t>
  </si>
  <si>
    <t xml:space="preserve">  *** Булочные изделия, собственного производства, </t>
  </si>
  <si>
    <t>допускается замена и выдача иных  булочных</t>
  </si>
  <si>
    <t xml:space="preserve">изделий промышленного производства в нарезку </t>
  </si>
  <si>
    <t>или целыми согласно выходу блюд.</t>
  </si>
  <si>
    <t xml:space="preserve">Овощи свежие или солёные, отварные в нарезке, </t>
  </si>
  <si>
    <t xml:space="preserve"> Печень по строгановски при непереносимости печени,  </t>
  </si>
  <si>
    <t>допускается замена на филе птицы по- строгановски;</t>
  </si>
  <si>
    <t>**</t>
  </si>
  <si>
    <t xml:space="preserve">Фрукты,    допускается выдача иных фруктов; </t>
  </si>
  <si>
    <t>Соус абрикосовый можно заменить на джем абрикосовый</t>
  </si>
  <si>
    <t xml:space="preserve"> или  допускается выдача иного джема. </t>
  </si>
  <si>
    <t>Соус шоколадный можно замениить на какао</t>
  </si>
  <si>
    <t xml:space="preserve"> с молоком сгущённым.</t>
  </si>
  <si>
    <t>***</t>
  </si>
  <si>
    <t xml:space="preserve">Кондитерские и булочные изделия, допускается </t>
  </si>
  <si>
    <t xml:space="preserve">       выдача иных кондитерских и булочных  изделий.</t>
  </si>
  <si>
    <t>459/21</t>
  </si>
  <si>
    <t>459 / 21</t>
  </si>
  <si>
    <t>457 / 21</t>
  </si>
  <si>
    <t>827/22</t>
  </si>
  <si>
    <t>Горошек зелёный*</t>
  </si>
  <si>
    <t>Огурец с капустой*</t>
  </si>
  <si>
    <t>Огурец в нарезке *</t>
  </si>
  <si>
    <r>
      <rPr>
        <sz val="7"/>
        <rFont val="Arial Cyr"/>
        <charset val="204"/>
      </rPr>
      <t>СОУС</t>
    </r>
    <r>
      <rPr>
        <sz val="8"/>
        <rFont val="Arial Cyr"/>
        <family val="2"/>
        <charset val="204"/>
      </rPr>
      <t>; молоко</t>
    </r>
  </si>
  <si>
    <t>дрожжи</t>
  </si>
  <si>
    <t>масса полуфабриката 266,8 гр.</t>
  </si>
  <si>
    <t>О С Е Н Ь    2024 г.</t>
  </si>
  <si>
    <t>ЭКСПЕРТНОЕ ЗАКЛЮЧЕНИЕ ОТ 14.08.2024Г. № 3395/28</t>
  </si>
  <si>
    <t xml:space="preserve">Горошек зелёный </t>
  </si>
  <si>
    <t xml:space="preserve">Морковь по-корейски </t>
  </si>
  <si>
    <t>Фрукты свежие (яблоки)</t>
  </si>
  <si>
    <t xml:space="preserve">Хлеб пш. (батон ) </t>
  </si>
  <si>
    <t>Кондитерское изделие (печенье)</t>
  </si>
  <si>
    <t xml:space="preserve">Икра свекольная </t>
  </si>
  <si>
    <t xml:space="preserve">Морковь с яблоком </t>
  </si>
  <si>
    <t xml:space="preserve">(порциями (капуста квашеная)) </t>
  </si>
  <si>
    <t>Фрукты свежие (банан)</t>
  </si>
  <si>
    <t>Хлеб пш. (батон)</t>
  </si>
  <si>
    <t>Кондитерские изделия (печенье)</t>
  </si>
  <si>
    <t>З А В Т Р А К И - О Б Е Д Ы-ПОЛДНИКИ</t>
  </si>
  <si>
    <t xml:space="preserve"> (мармелад)</t>
  </si>
  <si>
    <t xml:space="preserve">(печенье) </t>
  </si>
  <si>
    <t xml:space="preserve">Плоды свежие (банан) </t>
  </si>
  <si>
    <t xml:space="preserve">Помидор в нарезке </t>
  </si>
  <si>
    <t xml:space="preserve">Плоды свежие (яблоко) </t>
  </si>
  <si>
    <t xml:space="preserve"> (печенье)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</si>
</sst>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0_р_."/>
    <numFmt numFmtId="165" formatCode="0.0"/>
    <numFmt numFmtId="166" formatCode="0.000"/>
    <numFmt numFmtId="167" formatCode="0.0000"/>
    <numFmt numFmtId="168" formatCode="0.00000"/>
    <numFmt numFmtId="169" formatCode="0.000000"/>
  </numFmts>
  <fonts count="231"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8"/>
      <name val="Arial Cyr"/>
      <family val="2"/>
      <charset val="204"/>
    </font>
    <font>
      <sz val="11"/>
      <name val="Arial Cyr"/>
      <family val="2"/>
      <charset val="204"/>
    </font>
    <font>
      <b/>
      <sz val="11"/>
      <name val="Arial Cyr"/>
      <family val="2"/>
      <charset val="204"/>
    </font>
    <font>
      <b/>
      <sz val="10"/>
      <name val="Arial Cyr"/>
      <family val="2"/>
      <charset val="204"/>
    </font>
    <font>
      <sz val="12"/>
      <color rgb="FF000000"/>
      <name val="Calibri"/>
      <family val="2"/>
      <charset val="204"/>
    </font>
    <font>
      <sz val="9"/>
      <name val="Arial Cyr"/>
      <family val="2"/>
      <charset val="204"/>
    </font>
    <font>
      <b/>
      <sz val="9"/>
      <name val="Arial Cyr"/>
      <family val="2"/>
      <charset val="204"/>
    </font>
    <font>
      <b/>
      <sz val="8"/>
      <name val="Arial Cyr"/>
      <family val="2"/>
      <charset val="1"/>
    </font>
    <font>
      <b/>
      <sz val="8"/>
      <name val="Arial Cyr"/>
      <family val="2"/>
      <charset val="204"/>
    </font>
    <font>
      <sz val="12"/>
      <name val="Arial Cyr"/>
      <family val="2"/>
      <charset val="204"/>
    </font>
    <font>
      <b/>
      <sz val="11"/>
      <name val="Arial Cyr"/>
      <family val="2"/>
      <charset val="1"/>
    </font>
    <font>
      <b/>
      <sz val="16"/>
      <color rgb="FF000000"/>
      <name val="Calibri"/>
      <family val="2"/>
      <charset val="204"/>
    </font>
    <font>
      <sz val="7"/>
      <name val="Arial Cyr"/>
      <family val="2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7"/>
      <color rgb="FF000000"/>
      <name val="Calibri"/>
      <family val="2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color rgb="FF002060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color rgb="FF000000"/>
      <name val="Calibri"/>
      <family val="2"/>
      <charset val="204"/>
    </font>
    <font>
      <b/>
      <sz val="12"/>
      <name val="Arial Cyr"/>
      <family val="2"/>
      <charset val="1"/>
    </font>
    <font>
      <sz val="11"/>
      <color rgb="FFFF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2"/>
      <color rgb="FFC00000"/>
      <name val="Arial Cyr"/>
      <family val="2"/>
      <charset val="204"/>
    </font>
    <font>
      <b/>
      <sz val="11"/>
      <color rgb="FFC00000"/>
      <name val="Arial Cyr"/>
      <family val="2"/>
      <charset val="204"/>
    </font>
    <font>
      <b/>
      <sz val="8"/>
      <color rgb="FFC00000"/>
      <name val="Arial Cyr"/>
      <family val="2"/>
      <charset val="204"/>
    </font>
    <font>
      <b/>
      <sz val="11"/>
      <color rgb="FFC00000"/>
      <name val="Calibri"/>
      <family val="2"/>
      <charset val="204"/>
    </font>
    <font>
      <sz val="10"/>
      <color rgb="FFC00000"/>
      <name val="Arial Cyr"/>
      <family val="2"/>
      <charset val="204"/>
    </font>
    <font>
      <b/>
      <sz val="9"/>
      <color rgb="FF990066"/>
      <name val="Arial Cyr"/>
      <family val="2"/>
      <charset val="204"/>
    </font>
    <font>
      <b/>
      <sz val="12"/>
      <name val="Arial Cyr"/>
      <family val="2"/>
      <charset val="204"/>
    </font>
    <font>
      <sz val="9"/>
      <color rgb="FF000000"/>
      <name val="Calibri"/>
      <family val="2"/>
      <charset val="204"/>
    </font>
    <font>
      <b/>
      <sz val="7"/>
      <name val="Arial Cyr"/>
      <family val="2"/>
      <charset val="204"/>
    </font>
    <font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"/>
      <name val="Times New Roman"/>
      <family val="1"/>
      <charset val="204"/>
    </font>
    <font>
      <b/>
      <sz val="8"/>
      <color rgb="FF002060"/>
      <name val="Times New Roman"/>
      <family val="1"/>
      <charset val="204"/>
    </font>
    <font>
      <sz val="1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rgb="FF000000"/>
      <name val="Arial Cyr"/>
      <family val="2"/>
      <charset val="204"/>
    </font>
    <font>
      <b/>
      <sz val="11"/>
      <color rgb="FFFF0000"/>
      <name val="Calibri"/>
      <family val="2"/>
      <charset val="204"/>
    </font>
    <font>
      <sz val="8"/>
      <name val="Cambria"/>
      <family val="1"/>
      <charset val="204"/>
    </font>
    <font>
      <b/>
      <sz val="10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8"/>
      <color rgb="FF000000"/>
      <name val="Calibri"/>
      <family val="2"/>
      <charset val="204"/>
    </font>
    <font>
      <sz val="6"/>
      <name val="Cambria"/>
      <family val="1"/>
      <charset val="204"/>
    </font>
    <font>
      <b/>
      <sz val="9"/>
      <color rgb="FF000000"/>
      <name val="Calibri"/>
      <family val="2"/>
      <charset val="204"/>
    </font>
    <font>
      <sz val="8"/>
      <color rgb="FF000000"/>
      <name val="Cambria"/>
      <family val="1"/>
      <charset val="204"/>
    </font>
    <font>
      <sz val="11"/>
      <color rgb="FF000000"/>
      <name val="Cambria"/>
      <family val="1"/>
      <charset val="204"/>
    </font>
    <font>
      <sz val="8"/>
      <name val="Calibri"/>
      <family val="2"/>
      <charset val="204"/>
    </font>
    <font>
      <sz val="10"/>
      <color rgb="FF000000"/>
      <name val="Calibri"/>
      <family val="2"/>
      <charset val="204"/>
    </font>
    <font>
      <sz val="6"/>
      <name val="Arial Cyr"/>
      <family val="2"/>
      <charset val="204"/>
    </font>
    <font>
      <sz val="7"/>
      <name val="Cambria"/>
      <family val="1"/>
      <charset val="204"/>
    </font>
    <font>
      <b/>
      <sz val="12"/>
      <color rgb="FF000000"/>
      <name val="Calibri"/>
      <family val="2"/>
      <charset val="204"/>
    </font>
    <font>
      <sz val="9"/>
      <name val="Cambria"/>
      <family val="1"/>
      <charset val="204"/>
    </font>
    <font>
      <b/>
      <sz val="8"/>
      <color rgb="FFFF0000"/>
      <name val="Times New Roman"/>
      <family val="1"/>
      <charset val="204"/>
    </font>
    <font>
      <b/>
      <sz val="9"/>
      <name val="Arial Cyr"/>
      <charset val="204"/>
    </font>
    <font>
      <sz val="11"/>
      <color rgb="FF000000"/>
      <name val="Calibri"/>
      <family val="2"/>
      <charset val="204"/>
    </font>
    <font>
      <sz val="11"/>
      <color theme="5" tint="-0.499984740745262"/>
      <name val="Calibri"/>
      <family val="2"/>
      <charset val="204"/>
    </font>
    <font>
      <sz val="9"/>
      <color theme="5" tint="-0.49998474074526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b/>
      <sz val="11"/>
      <name val="Arial Cyr"/>
      <charset val="204"/>
    </font>
    <font>
      <sz val="8"/>
      <color theme="1"/>
      <name val="Arial Cyr"/>
      <family val="2"/>
      <charset val="204"/>
    </font>
    <font>
      <sz val="7"/>
      <name val="Arial Cyr"/>
      <charset val="204"/>
    </font>
    <font>
      <sz val="7"/>
      <name val="Calibri"/>
      <family val="2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8"/>
      <color rgb="FFC00000"/>
      <name val="Cambria"/>
      <family val="1"/>
      <charset val="204"/>
    </font>
    <font>
      <b/>
      <sz val="8"/>
      <color rgb="FFC00000"/>
      <name val="Calibri"/>
      <family val="2"/>
      <charset val="204"/>
    </font>
    <font>
      <b/>
      <sz val="9"/>
      <color rgb="FFC00000"/>
      <name val="Arial Cyr"/>
      <family val="2"/>
      <charset val="204"/>
    </font>
    <font>
      <b/>
      <sz val="9"/>
      <color rgb="FFC00000"/>
      <name val="Calibri"/>
      <family val="2"/>
      <charset val="204"/>
    </font>
    <font>
      <b/>
      <sz val="9"/>
      <color rgb="FFC00000"/>
      <name val="Cambria"/>
      <family val="1"/>
      <charset val="204"/>
    </font>
    <font>
      <b/>
      <sz val="8"/>
      <color rgb="FFC00000"/>
      <name val="Arial Cyr"/>
      <charset val="204"/>
    </font>
    <font>
      <b/>
      <sz val="7"/>
      <color rgb="FFC00000"/>
      <name val="Arial Cyr"/>
      <charset val="204"/>
    </font>
    <font>
      <b/>
      <sz val="7"/>
      <color rgb="FFC00000"/>
      <name val="Arial Cyr"/>
      <family val="2"/>
      <charset val="204"/>
    </font>
    <font>
      <b/>
      <sz val="7"/>
      <color rgb="FFC00000"/>
      <name val="Cambria"/>
      <family val="1"/>
      <charset val="204"/>
    </font>
    <font>
      <sz val="11"/>
      <name val="Calibri"/>
      <family val="2"/>
      <charset val="204"/>
    </font>
    <font>
      <b/>
      <sz val="9"/>
      <name val="Times New Roman"/>
      <family val="1"/>
      <charset val="204"/>
    </font>
    <font>
      <b/>
      <sz val="7.5"/>
      <color rgb="FF002060"/>
      <name val="Times New Roman"/>
      <family val="1"/>
      <charset val="204"/>
    </font>
    <font>
      <sz val="12"/>
      <color rgb="FFFF0000"/>
      <name val="Arial Cyr"/>
      <charset val="204"/>
    </font>
    <font>
      <sz val="7"/>
      <color rgb="FFC00000"/>
      <name val="Times New Roman"/>
      <family val="1"/>
      <charset val="204"/>
    </font>
    <font>
      <sz val="10"/>
      <color rgb="FFFF0000"/>
      <name val="Calibri"/>
      <family val="2"/>
      <charset val="204"/>
    </font>
    <font>
      <sz val="10"/>
      <name val="Calibri"/>
      <family val="2"/>
      <charset val="204"/>
    </font>
    <font>
      <sz val="7"/>
      <color theme="1"/>
      <name val="Arial Cyr"/>
      <family val="2"/>
      <charset val="204"/>
    </font>
    <font>
      <b/>
      <sz val="7"/>
      <color rgb="FF002060"/>
      <name val="Times New Roman"/>
      <family val="1"/>
      <charset val="204"/>
    </font>
    <font>
      <sz val="9"/>
      <color rgb="FFC00000"/>
      <name val="Calibri"/>
      <family val="2"/>
      <charset val="204"/>
    </font>
    <font>
      <sz val="7"/>
      <color rgb="FF00000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2"/>
      <color rgb="FFC00000"/>
      <name val="Arial Cyr"/>
      <family val="2"/>
      <charset val="204"/>
    </font>
    <font>
      <sz val="7"/>
      <color theme="1"/>
      <name val="Calibri"/>
      <family val="2"/>
      <charset val="204"/>
    </font>
    <font>
      <b/>
      <sz val="7"/>
      <name val="Times New Roman"/>
      <family val="1"/>
      <charset val="204"/>
    </font>
    <font>
      <b/>
      <sz val="10"/>
      <color theme="1"/>
      <name val="Arial Cyr"/>
      <family val="2"/>
      <charset val="204"/>
    </font>
    <font>
      <b/>
      <sz val="11"/>
      <color theme="1"/>
      <name val="Calibri"/>
      <family val="2"/>
      <charset val="204"/>
    </font>
    <font>
      <b/>
      <sz val="12"/>
      <color rgb="FFFF0000"/>
      <name val="Calibri"/>
      <family val="2"/>
      <charset val="204"/>
    </font>
    <font>
      <sz val="8"/>
      <color rgb="FFC00000"/>
      <name val="Calibri"/>
      <family val="2"/>
      <charset val="204"/>
    </font>
    <font>
      <b/>
      <sz val="12"/>
      <name val="Calibri"/>
      <family val="2"/>
      <charset val="204"/>
    </font>
    <font>
      <i/>
      <sz val="7"/>
      <name val="Arial Cyr"/>
      <family val="2"/>
      <charset val="204"/>
    </font>
    <font>
      <sz val="9"/>
      <name val="Times New Roman"/>
      <family val="1"/>
      <charset val="204"/>
    </font>
    <font>
      <b/>
      <sz val="11"/>
      <name val="Calibri"/>
      <family val="2"/>
      <charset val="204"/>
    </font>
    <font>
      <b/>
      <sz val="12"/>
      <color rgb="FF002060"/>
      <name val="Calibri"/>
      <family val="2"/>
      <charset val="204"/>
    </font>
    <font>
      <b/>
      <sz val="7"/>
      <name val="Arial Cyr"/>
      <charset val="204"/>
    </font>
    <font>
      <sz val="11"/>
      <color rgb="FFC00000"/>
      <name val="Calibri"/>
      <family val="2"/>
      <charset val="204"/>
    </font>
    <font>
      <b/>
      <sz val="10"/>
      <color rgb="FFC00000"/>
      <name val="Arial Cyr"/>
      <family val="2"/>
      <charset val="204"/>
    </font>
    <font>
      <sz val="11"/>
      <color theme="7" tint="-0.499984740745262"/>
      <name val="Calibri"/>
      <family val="2"/>
      <charset val="204"/>
    </font>
    <font>
      <sz val="10.5"/>
      <color rgb="FF000000"/>
      <name val="Calibri"/>
      <family val="2"/>
      <charset val="204"/>
    </font>
    <font>
      <b/>
      <sz val="7"/>
      <color rgb="FF000000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sz val="10"/>
      <name val="Calibri"/>
      <family val="2"/>
      <charset val="204"/>
    </font>
    <font>
      <b/>
      <sz val="11"/>
      <color theme="5" tint="-0.499984740745262"/>
      <name val="Calibri"/>
      <family val="2"/>
      <charset val="204"/>
    </font>
    <font>
      <b/>
      <sz val="11"/>
      <color theme="7" tint="-0.499984740745262"/>
      <name val="Calibri"/>
      <family val="2"/>
      <charset val="204"/>
    </font>
    <font>
      <sz val="6"/>
      <color rgb="FF000000"/>
      <name val="Calibri"/>
      <family val="2"/>
      <charset val="204"/>
    </font>
    <font>
      <b/>
      <sz val="6"/>
      <name val="Arial Cyr"/>
      <family val="2"/>
      <charset val="204"/>
    </font>
    <font>
      <b/>
      <sz val="7"/>
      <color rgb="FF002060"/>
      <name val="Calibri"/>
      <family val="2"/>
      <charset val="204"/>
    </font>
    <font>
      <b/>
      <sz val="11"/>
      <color rgb="FF002060"/>
      <name val="Times New Roman"/>
      <family val="1"/>
      <charset val="204"/>
    </font>
    <font>
      <sz val="5"/>
      <name val="Arial Cyr"/>
      <family val="2"/>
      <charset val="204"/>
    </font>
    <font>
      <b/>
      <i/>
      <sz val="7"/>
      <name val="Arial Cyr"/>
      <charset val="204"/>
    </font>
    <font>
      <b/>
      <i/>
      <sz val="11"/>
      <color rgb="FF000000"/>
      <name val="Calibri"/>
      <family val="2"/>
      <charset val="204"/>
    </font>
    <font>
      <b/>
      <sz val="10"/>
      <color rgb="FFC00000"/>
      <name val="Calibri"/>
      <family val="2"/>
      <charset val="204"/>
    </font>
    <font>
      <b/>
      <sz val="9"/>
      <name val="Calibri"/>
      <family val="2"/>
      <charset val="204"/>
    </font>
    <font>
      <b/>
      <sz val="8"/>
      <name val="Calibri"/>
      <family val="2"/>
      <charset val="204"/>
    </font>
    <font>
      <b/>
      <sz val="10"/>
      <color rgb="FF002060"/>
      <name val="Calibri"/>
      <family val="2"/>
      <charset val="204"/>
    </font>
    <font>
      <b/>
      <sz val="14"/>
      <color rgb="FF000000"/>
      <name val="Calibri"/>
      <family val="2"/>
      <charset val="204"/>
    </font>
    <font>
      <sz val="10"/>
      <color rgb="FF000000"/>
      <name val="Liberation Sans"/>
      <family val="2"/>
      <charset val="204"/>
    </font>
    <font>
      <b/>
      <sz val="10"/>
      <color rgb="FF000000"/>
      <name val="Liberation Sans"/>
      <family val="2"/>
      <charset val="204"/>
    </font>
    <font>
      <b/>
      <sz val="10"/>
      <color rgb="FFFFFFFF"/>
      <name val="Liberation Sans"/>
      <family val="2"/>
      <charset val="204"/>
    </font>
    <font>
      <sz val="10"/>
      <color rgb="FFCC0000"/>
      <name val="Liberation Sans"/>
      <family val="2"/>
      <charset val="204"/>
    </font>
    <font>
      <i/>
      <sz val="10"/>
      <color rgb="FF808080"/>
      <name val="Liberation Sans"/>
      <family val="2"/>
      <charset val="204"/>
    </font>
    <font>
      <sz val="10"/>
      <color rgb="FF006600"/>
      <name val="Liberation Sans"/>
      <family val="2"/>
      <charset val="204"/>
    </font>
    <font>
      <b/>
      <sz val="24"/>
      <color rgb="FF000000"/>
      <name val="Liberation Sans"/>
      <family val="2"/>
      <charset val="204"/>
    </font>
    <font>
      <b/>
      <sz val="18"/>
      <color rgb="FF000000"/>
      <name val="Liberation Sans"/>
      <family val="2"/>
      <charset val="204"/>
    </font>
    <font>
      <b/>
      <sz val="12"/>
      <color rgb="FF000000"/>
      <name val="Liberation Sans"/>
      <family val="2"/>
      <charset val="204"/>
    </font>
    <font>
      <u/>
      <sz val="10"/>
      <color rgb="FF0000EE"/>
      <name val="Liberation Sans"/>
      <family val="2"/>
      <charset val="204"/>
    </font>
    <font>
      <sz val="10"/>
      <color rgb="FF996600"/>
      <name val="Liberation Sans"/>
      <family val="2"/>
      <charset val="204"/>
    </font>
    <font>
      <sz val="10"/>
      <color rgb="FF333333"/>
      <name val="Liberation Sans"/>
      <family val="2"/>
      <charset val="204"/>
    </font>
    <font>
      <b/>
      <i/>
      <u/>
      <sz val="10"/>
      <color rgb="FF000000"/>
      <name val="Liberation Sans"/>
      <family val="2"/>
      <charset val="204"/>
    </font>
    <font>
      <b/>
      <sz val="10"/>
      <color rgb="FF000000"/>
      <name val="Times New Roman"/>
      <family val="1"/>
      <charset val="204"/>
    </font>
    <font>
      <b/>
      <sz val="7"/>
      <color rgb="FFC00000"/>
      <name val="Times New Roman"/>
      <family val="1"/>
      <charset val="204"/>
    </font>
    <font>
      <sz val="10"/>
      <name val="Arial Cyr"/>
      <charset val="204"/>
    </font>
    <font>
      <sz val="8"/>
      <color theme="1"/>
      <name val="Calibri"/>
      <family val="2"/>
      <scheme val="minor"/>
    </font>
    <font>
      <sz val="8"/>
      <color rgb="FFC00000"/>
      <name val="Arial Cyr"/>
      <family val="2"/>
      <charset val="204"/>
    </font>
    <font>
      <sz val="6.5"/>
      <name val="Arial Cyr"/>
      <family val="2"/>
      <charset val="204"/>
    </font>
    <font>
      <b/>
      <sz val="6"/>
      <color rgb="FF000000"/>
      <name val="Calibri"/>
      <family val="2"/>
      <charset val="204"/>
    </font>
    <font>
      <sz val="9"/>
      <color theme="1"/>
      <name val="Calibri"/>
      <family val="2"/>
      <charset val="204"/>
      <scheme val="minor"/>
    </font>
    <font>
      <sz val="6.5"/>
      <name val="Arial Cyr"/>
      <charset val="204"/>
    </font>
    <font>
      <b/>
      <i/>
      <sz val="6"/>
      <name val="Arial Cyr"/>
      <charset val="204"/>
    </font>
    <font>
      <sz val="8"/>
      <color rgb="FF000000"/>
      <name val="Arial"/>
      <family val="2"/>
      <charset val="204"/>
    </font>
    <font>
      <sz val="6.5"/>
      <name val="Cambria"/>
      <family val="1"/>
      <charset val="204"/>
    </font>
    <font>
      <sz val="7.5"/>
      <name val="Arial Cyr"/>
      <family val="2"/>
      <charset val="204"/>
    </font>
    <font>
      <sz val="6.5"/>
      <color rgb="FF000000"/>
      <name val="Calibri"/>
      <family val="2"/>
      <charset val="204"/>
    </font>
    <font>
      <b/>
      <sz val="6.5"/>
      <name val="Arial Cyr"/>
      <family val="2"/>
      <charset val="204"/>
    </font>
    <font>
      <sz val="5.5"/>
      <name val="Arial Cyr"/>
      <family val="2"/>
      <charset val="204"/>
    </font>
    <font>
      <sz val="8"/>
      <color rgb="FFC00000"/>
      <name val="Cambria"/>
      <family val="1"/>
      <charset val="204"/>
    </font>
    <font>
      <b/>
      <sz val="10"/>
      <color rgb="FFFF0000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sz val="6.5"/>
      <name val="Arial Cyr"/>
      <charset val="204"/>
    </font>
    <font>
      <b/>
      <i/>
      <sz val="8"/>
      <color rgb="FF000000"/>
      <name val="Calibri"/>
      <family val="2"/>
      <charset val="204"/>
    </font>
    <font>
      <b/>
      <sz val="10"/>
      <name val="Cambria"/>
      <family val="1"/>
      <charset val="204"/>
    </font>
    <font>
      <b/>
      <sz val="10"/>
      <color rgb="FFC00000"/>
      <name val="Cambria"/>
      <family val="1"/>
      <charset val="204"/>
    </font>
    <font>
      <i/>
      <sz val="8"/>
      <name val="Arial Cyr"/>
      <charset val="204"/>
    </font>
    <font>
      <i/>
      <sz val="7"/>
      <name val="Arial Cyr"/>
      <charset val="204"/>
    </font>
    <font>
      <b/>
      <i/>
      <sz val="7"/>
      <color rgb="FF000000"/>
      <name val="Calibri"/>
      <family val="2"/>
      <charset val="204"/>
    </font>
    <font>
      <i/>
      <sz val="7"/>
      <color rgb="FF000000"/>
      <name val="Arial Cyr"/>
      <family val="2"/>
      <charset val="204"/>
    </font>
    <font>
      <i/>
      <sz val="7"/>
      <color rgb="FF000000"/>
      <name val="Calibri"/>
      <family val="2"/>
      <charset val="204"/>
    </font>
    <font>
      <sz val="7"/>
      <color theme="1"/>
      <name val="Times New Roman"/>
      <family val="1"/>
      <charset val="204"/>
    </font>
    <font>
      <i/>
      <sz val="9"/>
      <name val="Arial Cyr"/>
      <family val="2"/>
      <charset val="204"/>
    </font>
    <font>
      <i/>
      <sz val="11"/>
      <color rgb="FF000000"/>
      <name val="Calibri"/>
      <family val="2"/>
      <charset val="204"/>
    </font>
    <font>
      <b/>
      <i/>
      <sz val="11"/>
      <color rgb="FFC00000"/>
      <name val="Calibri"/>
      <family val="2"/>
      <charset val="204"/>
    </font>
    <font>
      <b/>
      <i/>
      <sz val="11"/>
      <color theme="5" tint="-0.499984740745262"/>
      <name val="Calibri"/>
      <family val="2"/>
      <charset val="204"/>
    </font>
    <font>
      <i/>
      <sz val="11"/>
      <color theme="5" tint="-0.499984740745262"/>
      <name val="Calibri"/>
      <family val="2"/>
      <charset val="204"/>
    </font>
    <font>
      <sz val="7"/>
      <color rgb="FF000000"/>
      <name val="Calibri"/>
      <family val="2"/>
      <charset val="204"/>
      <scheme val="minor"/>
    </font>
    <font>
      <sz val="5"/>
      <color rgb="FF000000"/>
      <name val="Calibri"/>
      <family val="2"/>
      <charset val="204"/>
    </font>
    <font>
      <b/>
      <sz val="7"/>
      <color rgb="FF002060"/>
      <name val="Arial Cyr"/>
      <family val="2"/>
      <charset val="204"/>
    </font>
    <font>
      <b/>
      <sz val="7"/>
      <color rgb="FF002060"/>
      <name val="Arial Cyr"/>
      <charset val="204"/>
    </font>
    <font>
      <sz val="1"/>
      <name val="Arial Cyr"/>
      <family val="2"/>
      <charset val="204"/>
    </font>
    <font>
      <b/>
      <sz val="10"/>
      <color rgb="FFC00000"/>
      <name val="Arial Cyr"/>
      <charset val="204"/>
    </font>
    <font>
      <sz val="7"/>
      <color rgb="FF002060"/>
      <name val="Arial Cyr"/>
      <family val="2"/>
      <charset val="204"/>
    </font>
    <font>
      <b/>
      <i/>
      <sz val="6.5"/>
      <name val="Arial Cyr"/>
      <charset val="204"/>
    </font>
    <font>
      <sz val="8"/>
      <color rgb="FFFF0000"/>
      <name val="Calibri"/>
      <family val="2"/>
      <charset val="204"/>
    </font>
    <font>
      <b/>
      <sz val="7"/>
      <color rgb="FFFF0000"/>
      <name val="Calibri"/>
      <family val="2"/>
      <charset val="204"/>
    </font>
    <font>
      <b/>
      <i/>
      <sz val="8"/>
      <name val="Arial Cyr"/>
      <charset val="204"/>
    </font>
    <font>
      <sz val="8.5"/>
      <color rgb="FF000000"/>
      <name val="Calibri"/>
      <family val="2"/>
      <charset val="204"/>
    </font>
    <font>
      <b/>
      <sz val="6"/>
      <name val="Arial Cyr"/>
      <charset val="204"/>
    </font>
    <font>
      <b/>
      <sz val="10"/>
      <color theme="1"/>
      <name val="Calibri"/>
      <family val="2"/>
      <charset val="204"/>
      <scheme val="minor"/>
    </font>
    <font>
      <b/>
      <sz val="7"/>
      <name val="Cambria"/>
      <family val="1"/>
      <charset val="204"/>
    </font>
    <font>
      <b/>
      <sz val="10"/>
      <color theme="1"/>
      <name val="Calibri"/>
      <family val="2"/>
      <charset val="204"/>
    </font>
    <font>
      <b/>
      <i/>
      <sz val="7"/>
      <name val="Calibri"/>
      <family val="2"/>
      <charset val="204"/>
    </font>
    <font>
      <sz val="10"/>
      <color rgb="FFC00000"/>
      <name val="Calibri"/>
      <family val="2"/>
      <charset val="204"/>
    </font>
    <font>
      <b/>
      <i/>
      <sz val="6.5"/>
      <name val="Calibri"/>
      <family val="2"/>
      <charset val="204"/>
    </font>
    <font>
      <b/>
      <sz val="8.5"/>
      <name val="Arial Cyr"/>
      <charset val="204"/>
    </font>
    <font>
      <b/>
      <sz val="7"/>
      <name val="Calibri"/>
      <family val="2"/>
      <charset val="204"/>
    </font>
    <font>
      <sz val="11"/>
      <color rgb="FF0070C0"/>
      <name val="Arial Cyr"/>
      <family val="2"/>
      <charset val="204"/>
    </font>
    <font>
      <b/>
      <sz val="10"/>
      <color rgb="FF0070C0"/>
      <name val="Arial Cyr"/>
      <charset val="204"/>
    </font>
    <font>
      <sz val="9"/>
      <color rgb="FF000000"/>
      <name val="Arial"/>
      <family val="2"/>
      <charset val="204"/>
    </font>
    <font>
      <sz val="9"/>
      <name val="Arial"/>
      <family val="2"/>
      <charset val="204"/>
    </font>
    <font>
      <sz val="8"/>
      <name val="Arial"/>
      <family val="2"/>
      <charset val="204"/>
    </font>
    <font>
      <sz val="11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sz val="7"/>
      <name val="Arial"/>
      <family val="2"/>
      <charset val="204"/>
    </font>
    <font>
      <sz val="1"/>
      <color rgb="FF000000"/>
      <name val="Calibri"/>
      <family val="2"/>
      <charset val="204"/>
    </font>
    <font>
      <b/>
      <sz val="9"/>
      <color rgb="FF000000"/>
      <name val="Arial"/>
      <family val="2"/>
      <charset val="204"/>
    </font>
    <font>
      <sz val="7"/>
      <color rgb="FFC00000"/>
      <name val="Calibri"/>
      <family val="2"/>
      <charset val="204"/>
    </font>
    <font>
      <sz val="7"/>
      <color rgb="FF0070C0"/>
      <name val="Calibri"/>
      <family val="2"/>
      <charset val="204"/>
    </font>
    <font>
      <b/>
      <sz val="9"/>
      <color rgb="FF0070C0"/>
      <name val="Calibri"/>
      <family val="2"/>
      <charset val="204"/>
    </font>
    <font>
      <sz val="11"/>
      <color rgb="FF0070C0"/>
      <name val="Calibri"/>
      <family val="2"/>
      <charset val="204"/>
    </font>
    <font>
      <sz val="7"/>
      <color rgb="FF002060"/>
      <name val="Calibri"/>
      <family val="2"/>
      <charset val="204"/>
    </font>
    <font>
      <b/>
      <i/>
      <sz val="9"/>
      <name val="Arial Cyr"/>
      <charset val="204"/>
    </font>
    <font>
      <sz val="7"/>
      <name val="Calibri"/>
      <family val="2"/>
      <charset val="204"/>
      <scheme val="minor"/>
    </font>
    <font>
      <sz val="7"/>
      <color theme="1"/>
      <name val="Calibri"/>
      <family val="2"/>
      <charset val="204"/>
      <scheme val="minor"/>
    </font>
    <font>
      <b/>
      <sz val="13"/>
      <color rgb="FF000000"/>
      <name val="Calibri"/>
      <family val="2"/>
      <charset val="204"/>
    </font>
    <font>
      <b/>
      <sz val="8"/>
      <name val="Cambria"/>
      <family val="1"/>
      <charset val="204"/>
    </font>
    <font>
      <sz val="8"/>
      <name val="Calibri"/>
      <family val="2"/>
      <charset val="204"/>
      <scheme val="minor"/>
    </font>
    <font>
      <b/>
      <sz val="8"/>
      <color rgb="FFC00000"/>
      <name val="Calibri"/>
      <family val="2"/>
      <charset val="204"/>
      <scheme val="minor"/>
    </font>
    <font>
      <b/>
      <sz val="8.5"/>
      <color rgb="FF000000"/>
      <name val="Calibri"/>
      <family val="2"/>
      <charset val="204"/>
    </font>
    <font>
      <b/>
      <sz val="10"/>
      <color rgb="FF000000"/>
      <name val="Arial"/>
      <family val="2"/>
      <charset val="204"/>
    </font>
    <font>
      <b/>
      <sz val="9"/>
      <color rgb="FFFF0000"/>
      <name val="Calibri"/>
      <family val="2"/>
      <charset val="204"/>
    </font>
    <font>
      <i/>
      <sz val="9"/>
      <color rgb="FF000000"/>
      <name val="Calibri"/>
      <family val="2"/>
      <charset val="204"/>
    </font>
    <font>
      <sz val="4.5"/>
      <name val="Arial Cyr"/>
      <family val="2"/>
      <charset val="204"/>
    </font>
    <font>
      <b/>
      <sz val="16"/>
      <name val="Calibri"/>
      <family val="2"/>
      <charset val="204"/>
    </font>
    <font>
      <i/>
      <sz val="10"/>
      <color rgb="FF000000"/>
      <name val="Calibri"/>
      <family val="2"/>
      <charset val="204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6"/>
      <color rgb="FF000000"/>
      <name val="Calibri"/>
      <family val="2"/>
      <charset val="204"/>
      <scheme val="minor"/>
    </font>
    <font>
      <b/>
      <sz val="8"/>
      <color rgb="FFFF0000"/>
      <name val="Arial Cyr"/>
      <family val="2"/>
      <charset val="204"/>
    </font>
    <font>
      <b/>
      <sz val="7"/>
      <color rgb="FFFF0000"/>
      <name val="Times New Roman"/>
      <family val="1"/>
      <charset val="204"/>
    </font>
  </fonts>
  <fills count="39">
    <fill>
      <patternFill patternType="none"/>
    </fill>
    <fill>
      <patternFill patternType="gray125"/>
    </fill>
    <fill>
      <patternFill patternType="solid">
        <fgColor rgb="FFFFFFFF"/>
        <bgColor rgb="FFEBF1DE"/>
      </patternFill>
    </fill>
    <fill>
      <patternFill patternType="solid">
        <fgColor rgb="FF92D050"/>
        <bgColor rgb="FFC3D69B"/>
      </patternFill>
    </fill>
    <fill>
      <patternFill patternType="solid">
        <fgColor rgb="FFC3D69B"/>
        <bgColor rgb="FFBDD7EE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rgb="FFEBF1DE"/>
      </patternFill>
    </fill>
    <fill>
      <patternFill patternType="solid">
        <fgColor theme="7" tint="0.79998168889431442"/>
        <bgColor rgb="FFE6B9B8"/>
      </patternFill>
    </fill>
    <fill>
      <patternFill patternType="solid">
        <fgColor theme="9" tint="0.79998168889431442"/>
        <bgColor rgb="FFC3D69B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rgb="FFE6B9B8"/>
      </patternFill>
    </fill>
    <fill>
      <patternFill patternType="solid">
        <fgColor theme="3" tint="0.79998168889431442"/>
        <bgColor rgb="FFFDEADA"/>
      </patternFill>
    </fill>
    <fill>
      <patternFill patternType="solid">
        <fgColor theme="3" tint="0.79998168889431442"/>
        <bgColor rgb="FFFAC09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rgb="FFFFD966"/>
      </patternFill>
    </fill>
    <fill>
      <patternFill patternType="solid">
        <fgColor theme="7" tint="0.79998168889431442"/>
        <bgColor rgb="FFFF9900"/>
      </patternFill>
    </fill>
    <fill>
      <patternFill patternType="solid">
        <fgColor theme="6" tint="0.79998168889431442"/>
        <bgColor rgb="FFFDEADA"/>
      </patternFill>
    </fill>
    <fill>
      <patternFill patternType="solid">
        <fgColor theme="6" tint="0.79998168889431442"/>
        <bgColor rgb="FFFAC090"/>
      </patternFill>
    </fill>
    <fill>
      <patternFill patternType="solid">
        <fgColor theme="6" tint="0.79998168889431442"/>
        <bgColor rgb="FFE6B9B8"/>
      </patternFill>
    </fill>
    <fill>
      <patternFill patternType="solid">
        <fgColor theme="7" tint="0.79998168889431442"/>
        <bgColor rgb="FFEBF1DE"/>
      </patternFill>
    </fill>
    <fill>
      <patternFill patternType="solid">
        <fgColor theme="7" tint="0.79998168889431442"/>
        <bgColor rgb="FFFAC090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rgb="FFC3D69B"/>
      </patternFill>
    </fill>
    <fill>
      <patternFill patternType="solid">
        <fgColor theme="9" tint="0.79998168889431442"/>
        <bgColor rgb="FFBDD7EE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theme="0" tint="-4.9989318521683403E-2"/>
        <bgColor rgb="FFFDEADA"/>
      </patternFill>
    </fill>
    <fill>
      <patternFill patternType="solid">
        <fgColor theme="9" tint="0.59999389629810485"/>
        <bgColor rgb="FFC3D69B"/>
      </patternFill>
    </fill>
    <fill>
      <patternFill patternType="solid">
        <fgColor theme="9" tint="0.59999389629810485"/>
        <bgColor indexed="64"/>
      </patternFill>
    </fill>
  </fills>
  <borders count="8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thin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auto="1"/>
      </right>
      <top/>
      <bottom style="medium">
        <color auto="1"/>
      </bottom>
      <diagonal/>
    </border>
  </borders>
  <cellStyleXfs count="22">
    <xf numFmtId="0" fontId="0" fillId="0" borderId="0"/>
    <xf numFmtId="9" fontId="61" fillId="0" borderId="0" applyFont="0" applyFill="0" applyBorder="0" applyAlignment="0" applyProtection="0"/>
    <xf numFmtId="0" fontId="129" fillId="0" borderId="0"/>
    <xf numFmtId="0" fontId="130" fillId="0" borderId="0" applyNumberFormat="0" applyBorder="0" applyProtection="0"/>
    <xf numFmtId="0" fontId="131" fillId="29" borderId="0" applyNumberFormat="0" applyBorder="0" applyProtection="0"/>
    <xf numFmtId="0" fontId="131" fillId="30" borderId="0" applyNumberFormat="0" applyBorder="0" applyProtection="0"/>
    <xf numFmtId="0" fontId="130" fillId="31" borderId="0" applyNumberFormat="0" applyBorder="0" applyProtection="0"/>
    <xf numFmtId="0" fontId="132" fillId="32" borderId="0" applyNumberFormat="0" applyBorder="0" applyProtection="0"/>
    <xf numFmtId="0" fontId="131" fillId="33" borderId="0" applyNumberFormat="0" applyBorder="0" applyProtection="0"/>
    <xf numFmtId="0" fontId="133" fillId="0" borderId="0" applyNumberFormat="0" applyBorder="0" applyProtection="0"/>
    <xf numFmtId="0" fontId="134" fillId="34" borderId="0" applyNumberFormat="0" applyBorder="0" applyProtection="0"/>
    <xf numFmtId="0" fontId="135" fillId="0" borderId="0" applyNumberFormat="0" applyBorder="0" applyProtection="0"/>
    <xf numFmtId="0" fontId="136" fillId="0" borderId="0" applyNumberFormat="0" applyBorder="0" applyProtection="0"/>
    <xf numFmtId="0" fontId="137" fillId="0" borderId="0" applyNumberFormat="0" applyBorder="0" applyProtection="0"/>
    <xf numFmtId="0" fontId="138" fillId="0" borderId="0" applyNumberFormat="0" applyBorder="0" applyProtection="0"/>
    <xf numFmtId="0" fontId="139" fillId="35" borderId="0" applyNumberFormat="0" applyBorder="0" applyProtection="0"/>
    <xf numFmtId="0" fontId="140" fillId="35" borderId="86" applyNumberFormat="0" applyProtection="0"/>
    <xf numFmtId="0" fontId="141" fillId="0" borderId="0" applyNumberFormat="0" applyBorder="0" applyProtection="0"/>
    <xf numFmtId="0" fontId="129" fillId="0" borderId="0" applyNumberFormat="0" applyFont="0" applyBorder="0" applyProtection="0"/>
    <xf numFmtId="0" fontId="129" fillId="0" borderId="0" applyNumberFormat="0" applyFont="0" applyBorder="0" applyProtection="0"/>
    <xf numFmtId="0" fontId="132" fillId="0" borderId="0" applyNumberFormat="0" applyBorder="0" applyProtection="0"/>
    <xf numFmtId="0" fontId="1" fillId="0" borderId="0"/>
  </cellStyleXfs>
  <cellXfs count="37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/>
    <xf numFmtId="0" fontId="2" fillId="0" borderId="0" xfId="0" applyFont="1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Alignment="1">
      <alignment horizontal="center"/>
    </xf>
    <xf numFmtId="0" fontId="3" fillId="0" borderId="0" xfId="0" applyFont="1" applyBorder="1"/>
    <xf numFmtId="0" fontId="4" fillId="0" borderId="0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Border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7" fillId="0" borderId="0" xfId="0" applyFont="1" applyBorder="1"/>
    <xf numFmtId="0" fontId="0" fillId="0" borderId="1" xfId="0" applyBorder="1"/>
    <xf numFmtId="0" fontId="6" fillId="0" borderId="0" xfId="0" applyFont="1" applyBorder="1"/>
    <xf numFmtId="0" fontId="8" fillId="0" borderId="0" xfId="0" applyFont="1" applyBorder="1"/>
    <xf numFmtId="0" fontId="8" fillId="0" borderId="0" xfId="0" applyFont="1" applyBorder="1" applyAlignment="1">
      <alignment horizontal="left"/>
    </xf>
    <xf numFmtId="0" fontId="10" fillId="0" borderId="0" xfId="0" applyFont="1" applyBorder="1"/>
    <xf numFmtId="0" fontId="11" fillId="0" borderId="0" xfId="0" applyFont="1" applyBorder="1"/>
    <xf numFmtId="0" fontId="3" fillId="0" borderId="0" xfId="0" applyFont="1" applyBorder="1" applyAlignment="1">
      <alignment horizontal="right"/>
    </xf>
    <xf numFmtId="0" fontId="9" fillId="0" borderId="0" xfId="0" applyFont="1" applyBorder="1" applyAlignment="1">
      <alignment horizontal="center"/>
    </xf>
    <xf numFmtId="0" fontId="9" fillId="0" borderId="0" xfId="0" applyFont="1"/>
    <xf numFmtId="0" fontId="8" fillId="0" borderId="0" xfId="0" applyFont="1"/>
    <xf numFmtId="0" fontId="9" fillId="0" borderId="0" xfId="0" applyFont="1" applyBorder="1"/>
    <xf numFmtId="0" fontId="12" fillId="0" borderId="0" xfId="0" applyFont="1"/>
    <xf numFmtId="0" fontId="12" fillId="0" borderId="0" xfId="0" applyFont="1" applyBorder="1"/>
    <xf numFmtId="0" fontId="13" fillId="0" borderId="0" xfId="0" applyFont="1" applyBorder="1"/>
    <xf numFmtId="0" fontId="8" fillId="0" borderId="0" xfId="0" applyFont="1" applyBorder="1" applyAlignment="1">
      <alignment horizontal="center"/>
    </xf>
    <xf numFmtId="0" fontId="14" fillId="0" borderId="0" xfId="0" applyFont="1" applyAlignment="1">
      <alignment horizontal="left"/>
    </xf>
    <xf numFmtId="9" fontId="8" fillId="0" borderId="0" xfId="0" applyNumberFormat="1" applyFont="1" applyAlignment="1">
      <alignment horizontal="center"/>
    </xf>
    <xf numFmtId="0" fontId="15" fillId="0" borderId="2" xfId="0" applyFont="1" applyBorder="1" applyAlignment="1">
      <alignment horizontal="left"/>
    </xf>
    <xf numFmtId="0" fontId="8" fillId="0" borderId="3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0" fillId="0" borderId="10" xfId="0" applyBorder="1"/>
    <xf numFmtId="164" fontId="15" fillId="0" borderId="0" xfId="0" applyNumberFormat="1" applyFont="1" applyBorder="1" applyAlignment="1">
      <alignment horizontal="left"/>
    </xf>
    <xf numFmtId="0" fontId="0" fillId="0" borderId="3" xfId="0" applyBorder="1" applyAlignment="1">
      <alignment horizontal="left"/>
    </xf>
    <xf numFmtId="0" fontId="15" fillId="0" borderId="0" xfId="0" applyFont="1" applyBorder="1" applyAlignment="1">
      <alignment horizontal="left"/>
    </xf>
    <xf numFmtId="164" fontId="15" fillId="0" borderId="0" xfId="0" applyNumberFormat="1" applyFont="1" applyBorder="1" applyAlignment="1">
      <alignment horizontal="center"/>
    </xf>
    <xf numFmtId="0" fontId="9" fillId="0" borderId="3" xfId="0" applyFont="1" applyBorder="1" applyAlignment="1">
      <alignment horizontal="right"/>
    </xf>
    <xf numFmtId="0" fontId="3" fillId="0" borderId="3" xfId="0" applyFont="1" applyBorder="1" applyAlignment="1">
      <alignment horizontal="left"/>
    </xf>
    <xf numFmtId="0" fontId="0" fillId="0" borderId="16" xfId="0" applyBorder="1"/>
    <xf numFmtId="0" fontId="24" fillId="0" borderId="0" xfId="0" applyFont="1" applyBorder="1"/>
    <xf numFmtId="0" fontId="0" fillId="0" borderId="0" xfId="0" applyBorder="1" applyAlignment="1">
      <alignment horizontal="right"/>
    </xf>
    <xf numFmtId="0" fontId="30" fillId="0" borderId="0" xfId="0" applyFont="1" applyAlignment="1">
      <alignment horizontal="center"/>
    </xf>
    <xf numFmtId="0" fontId="4" fillId="0" borderId="0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0" fontId="23" fillId="0" borderId="0" xfId="0" applyFont="1" applyBorder="1" applyAlignment="1">
      <alignment horizontal="left"/>
    </xf>
    <xf numFmtId="0" fontId="23" fillId="0" borderId="0" xfId="0" applyFont="1" applyBorder="1"/>
    <xf numFmtId="0" fontId="4" fillId="0" borderId="0" xfId="0" applyFont="1" applyBorder="1" applyAlignment="1">
      <alignment horizontal="center"/>
    </xf>
    <xf numFmtId="0" fontId="0" fillId="0" borderId="31" xfId="0" applyBorder="1"/>
    <xf numFmtId="0" fontId="8" fillId="0" borderId="3" xfId="0" applyFont="1" applyBorder="1"/>
    <xf numFmtId="0" fontId="8" fillId="0" borderId="10" xfId="0" applyFont="1" applyBorder="1"/>
    <xf numFmtId="0" fontId="8" fillId="0" borderId="9" xfId="0" applyFont="1" applyBorder="1"/>
    <xf numFmtId="0" fontId="0" fillId="0" borderId="19" xfId="0" applyBorder="1"/>
    <xf numFmtId="49" fontId="15" fillId="0" borderId="0" xfId="0" applyNumberFormat="1" applyFont="1" applyBorder="1" applyAlignment="1">
      <alignment horizontal="left"/>
    </xf>
    <xf numFmtId="0" fontId="0" fillId="0" borderId="33" xfId="0" applyBorder="1"/>
    <xf numFmtId="0" fontId="36" fillId="0" borderId="3" xfId="0" applyFont="1" applyBorder="1" applyAlignment="1">
      <alignment horizontal="left"/>
    </xf>
    <xf numFmtId="0" fontId="0" fillId="0" borderId="25" xfId="0" applyBorder="1"/>
    <xf numFmtId="0" fontId="23" fillId="0" borderId="0" xfId="0" applyFont="1"/>
    <xf numFmtId="0" fontId="34" fillId="0" borderId="0" xfId="0" applyFont="1"/>
    <xf numFmtId="0" fontId="18" fillId="0" borderId="0" xfId="0" applyFont="1"/>
    <xf numFmtId="0" fontId="4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3" xfId="0" applyBorder="1"/>
    <xf numFmtId="0" fontId="8" fillId="0" borderId="26" xfId="0" applyFont="1" applyBorder="1"/>
    <xf numFmtId="0" fontId="8" fillId="0" borderId="26" xfId="0" applyFont="1" applyBorder="1" applyAlignment="1">
      <alignment horizontal="center"/>
    </xf>
    <xf numFmtId="0" fontId="0" fillId="0" borderId="27" xfId="0" applyBorder="1"/>
    <xf numFmtId="0" fontId="8" fillId="0" borderId="10" xfId="0" applyFont="1" applyBorder="1" applyAlignment="1">
      <alignment horizontal="left"/>
    </xf>
    <xf numFmtId="0" fontId="0" fillId="0" borderId="14" xfId="0" applyBorder="1"/>
    <xf numFmtId="0" fontId="43" fillId="0" borderId="20" xfId="0" applyFont="1" applyBorder="1" applyAlignment="1">
      <alignment horizontal="center"/>
    </xf>
    <xf numFmtId="2" fontId="43" fillId="0" borderId="20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0" fontId="3" fillId="0" borderId="0" xfId="0" applyFont="1"/>
    <xf numFmtId="0" fontId="2" fillId="0" borderId="0" xfId="0" applyFont="1" applyAlignment="1">
      <alignment horizontal="right"/>
    </xf>
    <xf numFmtId="0" fontId="3" fillId="0" borderId="18" xfId="0" applyFont="1" applyBorder="1"/>
    <xf numFmtId="0" fontId="48" fillId="0" borderId="0" xfId="0" applyFont="1" applyBorder="1"/>
    <xf numFmtId="0" fontId="0" fillId="0" borderId="18" xfId="0" applyBorder="1"/>
    <xf numFmtId="0" fontId="0" fillId="0" borderId="26" xfId="0" applyBorder="1"/>
    <xf numFmtId="0" fontId="45" fillId="0" borderId="0" xfId="0" applyFont="1" applyBorder="1"/>
    <xf numFmtId="0" fontId="47" fillId="0" borderId="0" xfId="0" applyFont="1" applyBorder="1"/>
    <xf numFmtId="0" fontId="0" fillId="0" borderId="2" xfId="0" applyBorder="1"/>
    <xf numFmtId="0" fontId="54" fillId="0" borderId="0" xfId="0" applyFont="1" applyBorder="1"/>
    <xf numFmtId="0" fontId="18" fillId="0" borderId="0" xfId="0" applyFont="1" applyBorder="1"/>
    <xf numFmtId="0" fontId="3" fillId="0" borderId="10" xfId="0" applyFont="1" applyBorder="1"/>
    <xf numFmtId="2" fontId="3" fillId="0" borderId="21" xfId="0" applyNumberFormat="1" applyFont="1" applyBorder="1" applyAlignment="1">
      <alignment horizontal="center"/>
    </xf>
    <xf numFmtId="0" fontId="0" fillId="0" borderId="0" xfId="0" applyFill="1"/>
    <xf numFmtId="2" fontId="11" fillId="0" borderId="23" xfId="0" applyNumberFormat="1" applyFont="1" applyBorder="1" applyAlignment="1">
      <alignment horizontal="center"/>
    </xf>
    <xf numFmtId="2" fontId="19" fillId="0" borderId="0" xfId="0" applyNumberFormat="1" applyFont="1" applyBorder="1" applyAlignment="1">
      <alignment horizontal="center"/>
    </xf>
    <xf numFmtId="2" fontId="3" fillId="0" borderId="13" xfId="0" applyNumberFormat="1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2" fontId="20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47" fillId="0" borderId="0" xfId="0" applyFont="1"/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/>
    <xf numFmtId="0" fontId="0" fillId="0" borderId="27" xfId="0" applyFill="1" applyBorder="1"/>
    <xf numFmtId="0" fontId="0" fillId="0" borderId="25" xfId="0" applyFill="1" applyBorder="1"/>
    <xf numFmtId="0" fontId="23" fillId="0" borderId="0" xfId="0" applyFont="1" applyFill="1" applyBorder="1"/>
    <xf numFmtId="0" fontId="23" fillId="0" borderId="0" xfId="0" applyFont="1" applyFill="1" applyBorder="1" applyAlignment="1">
      <alignment horizontal="left"/>
    </xf>
    <xf numFmtId="0" fontId="0" fillId="0" borderId="0" xfId="0" applyFill="1" applyBorder="1"/>
    <xf numFmtId="0" fontId="45" fillId="0" borderId="0" xfId="0" applyFont="1" applyFill="1" applyBorder="1"/>
    <xf numFmtId="0" fontId="45" fillId="0" borderId="0" xfId="0" applyFont="1" applyFill="1" applyBorder="1" applyAlignment="1">
      <alignment horizontal="left"/>
    </xf>
    <xf numFmtId="165" fontId="15" fillId="0" borderId="0" xfId="0" applyNumberFormat="1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34" fillId="0" borderId="0" xfId="0" applyFont="1" applyFill="1" applyBorder="1"/>
    <xf numFmtId="0" fontId="0" fillId="0" borderId="3" xfId="0" applyFill="1" applyBorder="1"/>
    <xf numFmtId="0" fontId="34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0" fontId="15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center"/>
    </xf>
    <xf numFmtId="0" fontId="15" fillId="0" borderId="0" xfId="0" applyFont="1" applyFill="1" applyBorder="1"/>
    <xf numFmtId="0" fontId="15" fillId="0" borderId="0" xfId="0" applyFont="1" applyFill="1" applyBorder="1" applyAlignment="1"/>
    <xf numFmtId="164" fontId="15" fillId="0" borderId="0" xfId="0" applyNumberFormat="1" applyFont="1" applyFill="1" applyBorder="1" applyAlignment="1">
      <alignment horizontal="left"/>
    </xf>
    <xf numFmtId="0" fontId="24" fillId="0" borderId="0" xfId="0" applyFont="1" applyFill="1" applyBorder="1"/>
    <xf numFmtId="0" fontId="0" fillId="0" borderId="0" xfId="0" applyFill="1" applyBorder="1" applyAlignment="1">
      <alignment horizontal="left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/>
    <xf numFmtId="0" fontId="18" fillId="0" borderId="0" xfId="0" applyFont="1" applyFill="1" applyBorder="1" applyAlignment="1">
      <alignment horizontal="left"/>
    </xf>
    <xf numFmtId="0" fontId="18" fillId="0" borderId="0" xfId="0" applyFont="1" applyFill="1" applyBorder="1"/>
    <xf numFmtId="0" fontId="8" fillId="0" borderId="0" xfId="0" applyFont="1" applyFill="1" applyBorder="1"/>
    <xf numFmtId="0" fontId="11" fillId="0" borderId="0" xfId="0" applyFont="1" applyFill="1" applyBorder="1"/>
    <xf numFmtId="1" fontId="3" fillId="0" borderId="13" xfId="0" applyNumberFormat="1" applyFont="1" applyBorder="1" applyAlignment="1">
      <alignment horizontal="center"/>
    </xf>
    <xf numFmtId="165" fontId="3" fillId="0" borderId="0" xfId="0" applyNumberFormat="1" applyFont="1" applyFill="1" applyBorder="1" applyAlignment="1">
      <alignment horizontal="center"/>
    </xf>
    <xf numFmtId="0" fontId="3" fillId="0" borderId="23" xfId="0" applyFont="1" applyFill="1" applyBorder="1" applyAlignment="1">
      <alignment horizontal="left"/>
    </xf>
    <xf numFmtId="0" fontId="3" fillId="0" borderId="22" xfId="0" applyFont="1" applyFill="1" applyBorder="1"/>
    <xf numFmtId="0" fontId="75" fillId="0" borderId="0" xfId="0" applyFont="1" applyFill="1" applyBorder="1" applyAlignment="1">
      <alignment horizontal="left"/>
    </xf>
    <xf numFmtId="0" fontId="68" fillId="0" borderId="0" xfId="0" applyFont="1"/>
    <xf numFmtId="0" fontId="4" fillId="0" borderId="0" xfId="0" applyFont="1" applyFill="1" applyBorder="1" applyAlignment="1">
      <alignment horizontal="left"/>
    </xf>
    <xf numFmtId="165" fontId="0" fillId="0" borderId="0" xfId="0" applyNumberFormat="1" applyFill="1" applyBorder="1"/>
    <xf numFmtId="0" fontId="77" fillId="0" borderId="0" xfId="0" applyFont="1" applyBorder="1"/>
    <xf numFmtId="0" fontId="79" fillId="0" borderId="0" xfId="0" applyFont="1" applyFill="1" applyBorder="1" applyAlignment="1">
      <alignment horizontal="left"/>
    </xf>
    <xf numFmtId="0" fontId="76" fillId="0" borderId="0" xfId="0" applyFont="1" applyFill="1" applyBorder="1" applyAlignment="1">
      <alignment horizontal="left"/>
    </xf>
    <xf numFmtId="0" fontId="6" fillId="0" borderId="0" xfId="0" applyFont="1" applyFill="1" applyBorder="1"/>
    <xf numFmtId="0" fontId="77" fillId="0" borderId="0" xfId="0" applyFont="1" applyFill="1" applyBorder="1" applyAlignment="1">
      <alignment horizontal="left"/>
    </xf>
    <xf numFmtId="0" fontId="74" fillId="0" borderId="0" xfId="0" applyFont="1" applyFill="1" applyBorder="1" applyAlignment="1">
      <alignment horizontal="left"/>
    </xf>
    <xf numFmtId="0" fontId="29" fillId="0" borderId="0" xfId="0" applyFont="1" applyBorder="1" applyAlignment="1">
      <alignment horizontal="left"/>
    </xf>
    <xf numFmtId="0" fontId="29" fillId="0" borderId="0" xfId="0" applyFont="1" applyFill="1" applyBorder="1" applyAlignment="1">
      <alignment horizontal="left"/>
    </xf>
    <xf numFmtId="0" fontId="75" fillId="0" borderId="0" xfId="0" applyFont="1" applyBorder="1" applyAlignment="1">
      <alignment horizontal="left"/>
    </xf>
    <xf numFmtId="0" fontId="46" fillId="0" borderId="0" xfId="0" applyFont="1" applyFill="1" applyBorder="1"/>
    <xf numFmtId="2" fontId="35" fillId="0" borderId="22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165" fontId="31" fillId="0" borderId="0" xfId="0" applyNumberFormat="1" applyFont="1"/>
    <xf numFmtId="164" fontId="15" fillId="0" borderId="0" xfId="0" applyNumberFormat="1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horizontal="center"/>
    </xf>
    <xf numFmtId="166" fontId="3" fillId="0" borderId="0" xfId="0" applyNumberFormat="1" applyFont="1" applyFill="1" applyBorder="1" applyAlignment="1">
      <alignment horizontal="center"/>
    </xf>
    <xf numFmtId="2" fontId="11" fillId="0" borderId="22" xfId="0" applyNumberFormat="1" applyFont="1" applyBorder="1" applyAlignment="1">
      <alignment horizontal="center"/>
    </xf>
    <xf numFmtId="0" fontId="34" fillId="0" borderId="0" xfId="0" applyFont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2" fontId="15" fillId="0" borderId="0" xfId="0" applyNumberFormat="1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3" fillId="0" borderId="0" xfId="0" applyFont="1" applyFill="1" applyBorder="1"/>
    <xf numFmtId="0" fontId="0" fillId="0" borderId="0" xfId="0" applyFill="1" applyBorder="1" applyAlignment="1">
      <alignment horizontal="center"/>
    </xf>
    <xf numFmtId="0" fontId="2" fillId="0" borderId="0" xfId="0" applyFont="1" applyFill="1" applyBorder="1"/>
    <xf numFmtId="0" fontId="47" fillId="0" borderId="0" xfId="0" applyFont="1" applyBorder="1" applyAlignment="1">
      <alignment horizontal="left"/>
    </xf>
    <xf numFmtId="0" fontId="50" fillId="0" borderId="0" xfId="0" applyFont="1" applyFill="1" applyBorder="1" applyAlignment="1"/>
    <xf numFmtId="0" fontId="15" fillId="0" borderId="50" xfId="0" applyFont="1" applyFill="1" applyBorder="1" applyAlignment="1">
      <alignment horizontal="left"/>
    </xf>
    <xf numFmtId="0" fontId="43" fillId="0" borderId="49" xfId="0" applyFont="1" applyBorder="1" applyAlignment="1">
      <alignment horizontal="center"/>
    </xf>
    <xf numFmtId="2" fontId="3" fillId="0" borderId="45" xfId="0" applyNumberFormat="1" applyFont="1" applyBorder="1" applyAlignment="1">
      <alignment horizontal="center"/>
    </xf>
    <xf numFmtId="2" fontId="3" fillId="0" borderId="47" xfId="0" applyNumberFormat="1" applyFont="1" applyBorder="1" applyAlignment="1">
      <alignment horizontal="center"/>
    </xf>
    <xf numFmtId="0" fontId="47" fillId="0" borderId="3" xfId="0" applyFont="1" applyBorder="1" applyAlignment="1">
      <alignment horizontal="center"/>
    </xf>
    <xf numFmtId="0" fontId="47" fillId="0" borderId="4" xfId="0" applyFont="1" applyBorder="1" applyAlignment="1">
      <alignment horizontal="center"/>
    </xf>
    <xf numFmtId="0" fontId="3" fillId="0" borderId="51" xfId="0" applyFont="1" applyFill="1" applyBorder="1" applyAlignment="1">
      <alignment horizontal="center"/>
    </xf>
    <xf numFmtId="0" fontId="3" fillId="0" borderId="54" xfId="0" applyFont="1" applyFill="1" applyBorder="1"/>
    <xf numFmtId="0" fontId="0" fillId="0" borderId="53" xfId="0" applyBorder="1"/>
    <xf numFmtId="0" fontId="47" fillId="0" borderId="0" xfId="0" applyFont="1" applyBorder="1" applyAlignment="1">
      <alignment horizontal="center"/>
    </xf>
    <xf numFmtId="0" fontId="9" fillId="0" borderId="0" xfId="0" applyFont="1" applyAlignment="1">
      <alignment horizontal="left"/>
    </xf>
    <xf numFmtId="0" fontId="3" fillId="0" borderId="2" xfId="0" applyFont="1" applyBorder="1" applyAlignment="1">
      <alignment horizontal="center"/>
    </xf>
    <xf numFmtId="49" fontId="15" fillId="0" borderId="0" xfId="0" applyNumberFormat="1" applyFont="1" applyFill="1" applyBorder="1" applyAlignment="1">
      <alignment horizontal="left"/>
    </xf>
    <xf numFmtId="0" fontId="47" fillId="0" borderId="0" xfId="0" applyFont="1" applyFill="1" applyBorder="1" applyAlignment="1">
      <alignment horizontal="center"/>
    </xf>
    <xf numFmtId="166" fontId="88" fillId="0" borderId="0" xfId="0" applyNumberFormat="1" applyFont="1" applyFill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2" fontId="19" fillId="0" borderId="0" xfId="0" applyNumberFormat="1" applyFont="1" applyFill="1" applyBorder="1" applyAlignment="1">
      <alignment horizontal="center"/>
    </xf>
    <xf numFmtId="0" fontId="47" fillId="0" borderId="0" xfId="0" applyFont="1" applyFill="1" applyBorder="1" applyAlignment="1">
      <alignment horizontal="center" vertical="center"/>
    </xf>
    <xf numFmtId="166" fontId="0" fillId="0" borderId="0" xfId="0" applyNumberFormat="1" applyFill="1" applyBorder="1"/>
    <xf numFmtId="0" fontId="9" fillId="0" borderId="0" xfId="0" applyFont="1" applyFill="1" applyBorder="1"/>
    <xf numFmtId="2" fontId="73" fillId="0" borderId="45" xfId="0" applyNumberFormat="1" applyFont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0" fontId="53" fillId="0" borderId="0" xfId="0" applyFont="1" applyFill="1" applyBorder="1" applyAlignment="1">
      <alignment horizontal="left"/>
    </xf>
    <xf numFmtId="0" fontId="12" fillId="0" borderId="0" xfId="0" applyFont="1" applyFill="1" applyBorder="1"/>
    <xf numFmtId="0" fontId="0" fillId="0" borderId="36" xfId="0" applyBorder="1"/>
    <xf numFmtId="0" fontId="3" fillId="0" borderId="59" xfId="0" applyFont="1" applyFill="1" applyBorder="1"/>
    <xf numFmtId="0" fontId="3" fillId="0" borderId="61" xfId="0" applyFont="1" applyBorder="1"/>
    <xf numFmtId="0" fontId="15" fillId="0" borderId="64" xfId="0" applyFont="1" applyFill="1" applyBorder="1" applyAlignment="1">
      <alignment horizontal="left"/>
    </xf>
    <xf numFmtId="0" fontId="54" fillId="0" borderId="0" xfId="0" applyFont="1" applyFill="1" applyBorder="1"/>
    <xf numFmtId="2" fontId="0" fillId="0" borderId="0" xfId="0" applyNumberFormat="1" applyFill="1" applyBorder="1" applyAlignment="1">
      <alignment horizontal="left"/>
    </xf>
    <xf numFmtId="0" fontId="53" fillId="0" borderId="0" xfId="0" applyFont="1" applyFill="1" applyBorder="1"/>
    <xf numFmtId="0" fontId="83" fillId="0" borderId="0" xfId="0" applyFont="1" applyFill="1" applyBorder="1"/>
    <xf numFmtId="0" fontId="48" fillId="0" borderId="0" xfId="0" applyFont="1" applyFill="1" applyBorder="1"/>
    <xf numFmtId="0" fontId="77" fillId="0" borderId="0" xfId="0" applyFont="1" applyFill="1" applyBorder="1"/>
    <xf numFmtId="0" fontId="78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6" fillId="0" borderId="0" xfId="0" applyFont="1" applyFill="1" applyBorder="1" applyAlignment="1">
      <alignment horizontal="left"/>
    </xf>
    <xf numFmtId="0" fontId="47" fillId="0" borderId="0" xfId="0" applyFont="1" applyFill="1" applyBorder="1"/>
    <xf numFmtId="0" fontId="66" fillId="0" borderId="0" xfId="0" applyFont="1" applyFill="1" applyBorder="1"/>
    <xf numFmtId="0" fontId="65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46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left"/>
    </xf>
    <xf numFmtId="2" fontId="75" fillId="0" borderId="0" xfId="0" applyNumberFormat="1" applyFon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8" fillId="0" borderId="0" xfId="0" applyFont="1" applyFill="1" applyBorder="1"/>
    <xf numFmtId="2" fontId="0" fillId="0" borderId="0" xfId="0" applyNumberFormat="1" applyFill="1" applyBorder="1"/>
    <xf numFmtId="1" fontId="0" fillId="0" borderId="0" xfId="0" applyNumberFormat="1" applyFill="1" applyBorder="1"/>
    <xf numFmtId="0" fontId="23" fillId="0" borderId="0" xfId="0" applyFont="1" applyFill="1" applyBorder="1" applyAlignment="1"/>
    <xf numFmtId="0" fontId="48" fillId="0" borderId="0" xfId="0" applyFont="1" applyFill="1" applyBorder="1" applyAlignment="1">
      <alignment horizontal="left"/>
    </xf>
    <xf numFmtId="0" fontId="50" fillId="0" borderId="0" xfId="0" applyFont="1" applyFill="1" applyBorder="1"/>
    <xf numFmtId="0" fontId="64" fillId="0" borderId="0" xfId="0" applyFont="1" applyFill="1" applyBorder="1" applyAlignment="1">
      <alignment horizontal="left"/>
    </xf>
    <xf numFmtId="0" fontId="47" fillId="0" borderId="0" xfId="0" applyFont="1" applyFill="1" applyBorder="1" applyAlignment="1">
      <alignment horizontal="left"/>
    </xf>
    <xf numFmtId="167" fontId="15" fillId="0" borderId="0" xfId="0" applyNumberFormat="1" applyFont="1" applyFill="1" applyBorder="1" applyAlignment="1">
      <alignment horizontal="left"/>
    </xf>
    <xf numFmtId="165" fontId="23" fillId="0" borderId="0" xfId="0" applyNumberFormat="1" applyFont="1" applyFill="1" applyBorder="1" applyAlignment="1">
      <alignment horizontal="left"/>
    </xf>
    <xf numFmtId="0" fontId="49" fillId="0" borderId="0" xfId="0" applyFont="1" applyFill="1" applyBorder="1" applyAlignment="1">
      <alignment horizontal="left"/>
    </xf>
    <xf numFmtId="0" fontId="15" fillId="0" borderId="59" xfId="0" applyFont="1" applyBorder="1" applyAlignment="1">
      <alignment horizontal="center"/>
    </xf>
    <xf numFmtId="0" fontId="54" fillId="0" borderId="0" xfId="0" applyFont="1" applyFill="1" applyBorder="1" applyAlignment="1">
      <alignment horizontal="left"/>
    </xf>
    <xf numFmtId="1" fontId="36" fillId="0" borderId="59" xfId="0" applyNumberFormat="1" applyFont="1" applyBorder="1" applyAlignment="1">
      <alignment horizontal="center"/>
    </xf>
    <xf numFmtId="0" fontId="18" fillId="0" borderId="0" xfId="0" applyFont="1" applyBorder="1" applyAlignment="1">
      <alignment horizontal="left"/>
    </xf>
    <xf numFmtId="165" fontId="15" fillId="0" borderId="0" xfId="0" applyNumberFormat="1" applyFont="1" applyFill="1" applyBorder="1" applyAlignment="1">
      <alignment horizontal="center"/>
    </xf>
    <xf numFmtId="0" fontId="55" fillId="0" borderId="0" xfId="0" applyFont="1" applyFill="1" applyBorder="1" applyAlignment="1">
      <alignment horizontal="center"/>
    </xf>
    <xf numFmtId="0" fontId="0" fillId="0" borderId="19" xfId="0" applyFill="1" applyBorder="1"/>
    <xf numFmtId="0" fontId="3" fillId="0" borderId="73" xfId="0" applyFont="1" applyFill="1" applyBorder="1" applyAlignment="1">
      <alignment horizontal="left"/>
    </xf>
    <xf numFmtId="0" fontId="29" fillId="0" borderId="75" xfId="0" applyFont="1" applyFill="1" applyBorder="1" applyAlignment="1">
      <alignment horizontal="left"/>
    </xf>
    <xf numFmtId="0" fontId="0" fillId="0" borderId="79" xfId="0" applyBorder="1"/>
    <xf numFmtId="0" fontId="8" fillId="0" borderId="73" xfId="0" applyFont="1" applyBorder="1"/>
    <xf numFmtId="0" fontId="3" fillId="0" borderId="67" xfId="0" applyFont="1" applyFill="1" applyBorder="1" applyAlignment="1">
      <alignment horizontal="center"/>
    </xf>
    <xf numFmtId="0" fontId="3" fillId="0" borderId="73" xfId="0" applyFont="1" applyBorder="1"/>
    <xf numFmtId="0" fontId="18" fillId="0" borderId="73" xfId="0" applyFont="1" applyBorder="1" applyAlignment="1">
      <alignment horizontal="center"/>
    </xf>
    <xf numFmtId="0" fontId="0" fillId="0" borderId="18" xfId="0" applyFill="1" applyBorder="1"/>
    <xf numFmtId="2" fontId="35" fillId="0" borderId="23" xfId="0" applyNumberFormat="1" applyFont="1" applyBorder="1" applyAlignment="1">
      <alignment horizontal="center" vertical="center"/>
    </xf>
    <xf numFmtId="2" fontId="11" fillId="0" borderId="24" xfId="0" applyNumberFormat="1" applyFont="1" applyBorder="1" applyAlignment="1">
      <alignment horizontal="center"/>
    </xf>
    <xf numFmtId="0" fontId="15" fillId="0" borderId="50" xfId="0" applyFont="1" applyBorder="1" applyAlignment="1">
      <alignment horizontal="left"/>
    </xf>
    <xf numFmtId="0" fontId="3" fillId="0" borderId="76" xfId="0" applyFont="1" applyFill="1" applyBorder="1"/>
    <xf numFmtId="0" fontId="3" fillId="0" borderId="77" xfId="0" applyFont="1" applyFill="1" applyBorder="1" applyAlignment="1">
      <alignment horizontal="left"/>
    </xf>
    <xf numFmtId="0" fontId="34" fillId="0" borderId="73" xfId="0" applyFont="1" applyBorder="1" applyAlignment="1">
      <alignment horizontal="left"/>
    </xf>
    <xf numFmtId="0" fontId="3" fillId="0" borderId="73" xfId="0" applyFont="1" applyFill="1" applyBorder="1"/>
    <xf numFmtId="0" fontId="3" fillId="0" borderId="2" xfId="0" applyFont="1" applyBorder="1" applyAlignment="1">
      <alignment horizontal="left"/>
    </xf>
    <xf numFmtId="164" fontId="15" fillId="0" borderId="64" xfId="0" applyNumberFormat="1" applyFont="1" applyBorder="1" applyAlignment="1">
      <alignment horizontal="left"/>
    </xf>
    <xf numFmtId="0" fontId="30" fillId="0" borderId="0" xfId="0" applyFont="1" applyFill="1" applyBorder="1"/>
    <xf numFmtId="0" fontId="29" fillId="0" borderId="78" xfId="0" applyFont="1" applyFill="1" applyBorder="1" applyAlignment="1">
      <alignment horizontal="left"/>
    </xf>
    <xf numFmtId="0" fontId="3" fillId="0" borderId="77" xfId="0" applyFont="1" applyBorder="1"/>
    <xf numFmtId="0" fontId="3" fillId="0" borderId="67" xfId="0" applyFont="1" applyBorder="1" applyAlignment="1">
      <alignment horizontal="center"/>
    </xf>
    <xf numFmtId="0" fontId="23" fillId="0" borderId="67" xfId="0" applyFont="1" applyFill="1" applyBorder="1" applyAlignment="1">
      <alignment horizontal="center"/>
    </xf>
    <xf numFmtId="0" fontId="3" fillId="0" borderId="51" xfId="0" applyFont="1" applyBorder="1" applyAlignment="1">
      <alignment horizontal="center"/>
    </xf>
    <xf numFmtId="0" fontId="23" fillId="0" borderId="67" xfId="0" applyFont="1" applyBorder="1" applyAlignment="1">
      <alignment horizontal="center"/>
    </xf>
    <xf numFmtId="0" fontId="34" fillId="0" borderId="73" xfId="0" applyFont="1" applyFill="1" applyBorder="1" applyAlignment="1">
      <alignment horizontal="left"/>
    </xf>
    <xf numFmtId="0" fontId="15" fillId="0" borderId="26" xfId="0" applyFont="1" applyBorder="1" applyAlignment="1">
      <alignment horizontal="left"/>
    </xf>
    <xf numFmtId="0" fontId="43" fillId="0" borderId="0" xfId="0" applyFont="1" applyFill="1" applyBorder="1" applyAlignment="1">
      <alignment horizontal="left"/>
    </xf>
    <xf numFmtId="2" fontId="3" fillId="0" borderId="0" xfId="0" applyNumberFormat="1" applyFont="1" applyFill="1" applyBorder="1" applyAlignment="1">
      <alignment horizontal="left"/>
    </xf>
    <xf numFmtId="2" fontId="29" fillId="0" borderId="0" xfId="0" applyNumberFormat="1" applyFont="1" applyFill="1" applyBorder="1" applyAlignment="1">
      <alignment horizontal="left"/>
    </xf>
    <xf numFmtId="0" fontId="50" fillId="0" borderId="0" xfId="0" applyFont="1" applyFill="1" applyBorder="1" applyAlignment="1">
      <alignment horizontal="left"/>
    </xf>
    <xf numFmtId="0" fontId="64" fillId="0" borderId="0" xfId="0" applyFont="1" applyFill="1" applyBorder="1"/>
    <xf numFmtId="0" fontId="80" fillId="0" borderId="0" xfId="0" applyFont="1" applyFill="1" applyBorder="1" applyAlignment="1">
      <alignment horizontal="left"/>
    </xf>
    <xf numFmtId="0" fontId="3" fillId="0" borderId="77" xfId="0" applyFont="1" applyFill="1" applyBorder="1"/>
    <xf numFmtId="0" fontId="3" fillId="0" borderId="36" xfId="0" applyFont="1" applyBorder="1" applyAlignment="1">
      <alignment horizontal="center"/>
    </xf>
    <xf numFmtId="0" fontId="0" fillId="0" borderId="74" xfId="0" applyBorder="1"/>
    <xf numFmtId="0" fontId="3" fillId="0" borderId="27" xfId="0" applyFont="1" applyBorder="1" applyAlignment="1">
      <alignment horizontal="center"/>
    </xf>
    <xf numFmtId="0" fontId="3" fillId="0" borderId="26" xfId="0" applyFont="1" applyBorder="1" applyAlignment="1">
      <alignment horizontal="left"/>
    </xf>
    <xf numFmtId="0" fontId="5" fillId="0" borderId="0" xfId="0" applyFont="1" applyFill="1" applyBorder="1"/>
    <xf numFmtId="165" fontId="3" fillId="0" borderId="0" xfId="0" applyNumberFormat="1" applyFont="1" applyFill="1" applyBorder="1" applyAlignment="1">
      <alignment horizontal="left"/>
    </xf>
    <xf numFmtId="0" fontId="68" fillId="0" borderId="0" xfId="0" applyFont="1" applyFill="1" applyBorder="1"/>
    <xf numFmtId="0" fontId="10" fillId="0" borderId="0" xfId="0" applyFont="1" applyFill="1" applyBorder="1"/>
    <xf numFmtId="0" fontId="25" fillId="0" borderId="0" xfId="0" applyFont="1" applyFill="1" applyBorder="1"/>
    <xf numFmtId="0" fontId="60" fillId="0" borderId="0" xfId="0" applyFont="1" applyFill="1" applyBorder="1"/>
    <xf numFmtId="0" fontId="75" fillId="0" borderId="0" xfId="0" applyFont="1" applyFill="1" applyBorder="1"/>
    <xf numFmtId="165" fontId="81" fillId="0" borderId="0" xfId="0" applyNumberFormat="1" applyFont="1" applyFill="1" applyBorder="1" applyAlignment="1">
      <alignment horizontal="left"/>
    </xf>
    <xf numFmtId="9" fontId="0" fillId="0" borderId="0" xfId="0" applyNumberFormat="1" applyFill="1" applyBorder="1"/>
    <xf numFmtId="0" fontId="3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left"/>
    </xf>
    <xf numFmtId="2" fontId="80" fillId="0" borderId="0" xfId="0" applyNumberFormat="1" applyFont="1" applyFill="1" applyBorder="1" applyAlignment="1">
      <alignment horizontal="left"/>
    </xf>
    <xf numFmtId="167" fontId="81" fillId="0" borderId="0" xfId="0" applyNumberFormat="1" applyFont="1" applyFill="1" applyBorder="1" applyAlignment="1">
      <alignment horizontal="left"/>
    </xf>
    <xf numFmtId="0" fontId="57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67" fillId="0" borderId="0" xfId="0" applyFont="1" applyFill="1" applyBorder="1"/>
    <xf numFmtId="0" fontId="69" fillId="0" borderId="0" xfId="0" applyFont="1" applyFill="1" applyBorder="1"/>
    <xf numFmtId="0" fontId="56" fillId="0" borderId="0" xfId="0" applyFont="1" applyFill="1" applyBorder="1" applyAlignment="1">
      <alignment horizontal="left"/>
    </xf>
    <xf numFmtId="0" fontId="82" fillId="0" borderId="0" xfId="0" applyFont="1" applyFill="1" applyBorder="1" applyAlignment="1">
      <alignment horizontal="left"/>
    </xf>
    <xf numFmtId="2" fontId="18" fillId="0" borderId="0" xfId="0" applyNumberFormat="1" applyFont="1" applyFill="1" applyBorder="1" applyAlignment="1">
      <alignment horizontal="left"/>
    </xf>
    <xf numFmtId="0" fontId="18" fillId="0" borderId="53" xfId="0" applyFont="1" applyBorder="1"/>
    <xf numFmtId="0" fontId="6" fillId="0" borderId="0" xfId="0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54" fillId="0" borderId="0" xfId="0" applyFont="1" applyAlignment="1">
      <alignment horizontal="center"/>
    </xf>
    <xf numFmtId="2" fontId="54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165" fontId="2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66" fillId="0" borderId="0" xfId="0" applyFont="1"/>
    <xf numFmtId="0" fontId="55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15" fillId="0" borderId="0" xfId="0" applyFont="1"/>
    <xf numFmtId="0" fontId="23" fillId="0" borderId="0" xfId="0" applyFont="1" applyAlignment="1">
      <alignment horizontal="left"/>
    </xf>
    <xf numFmtId="49" fontId="15" fillId="0" borderId="0" xfId="0" applyNumberFormat="1" applyFont="1" applyAlignment="1">
      <alignment horizontal="left"/>
    </xf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2" fontId="12" fillId="0" borderId="0" xfId="0" applyNumberFormat="1" applyFont="1"/>
    <xf numFmtId="0" fontId="67" fillId="0" borderId="0" xfId="0" applyFont="1"/>
    <xf numFmtId="2" fontId="15" fillId="0" borderId="0" xfId="0" applyNumberFormat="1" applyFont="1" applyAlignment="1">
      <alignment horizontal="center"/>
    </xf>
    <xf numFmtId="0" fontId="24" fillId="0" borderId="0" xfId="0" applyFont="1"/>
    <xf numFmtId="0" fontId="27" fillId="0" borderId="0" xfId="0" applyFont="1" applyAlignment="1">
      <alignment horizontal="center"/>
    </xf>
    <xf numFmtId="0" fontId="27" fillId="0" borderId="0" xfId="0" applyFont="1"/>
    <xf numFmtId="0" fontId="28" fillId="0" borderId="0" xfId="0" applyFont="1"/>
    <xf numFmtId="0" fontId="29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2" fontId="19" fillId="0" borderId="0" xfId="0" applyNumberFormat="1" applyFont="1" applyAlignment="1">
      <alignment horizontal="center"/>
    </xf>
    <xf numFmtId="166" fontId="32" fillId="0" borderId="0" xfId="0" applyNumberFormat="1" applyFont="1"/>
    <xf numFmtId="165" fontId="32" fillId="0" borderId="0" xfId="0" applyNumberFormat="1" applyFont="1"/>
    <xf numFmtId="2" fontId="32" fillId="0" borderId="0" xfId="0" applyNumberFormat="1" applyFont="1"/>
    <xf numFmtId="0" fontId="34" fillId="0" borderId="0" xfId="0" applyFont="1" applyAlignment="1">
      <alignment horizontal="left"/>
    </xf>
    <xf numFmtId="164" fontId="15" fillId="0" borderId="0" xfId="0" applyNumberFormat="1" applyFont="1" applyAlignment="1">
      <alignment horizontal="left"/>
    </xf>
    <xf numFmtId="0" fontId="3" fillId="0" borderId="54" xfId="0" applyFont="1" applyBorder="1"/>
    <xf numFmtId="0" fontId="15" fillId="0" borderId="73" xfId="0" applyFont="1" applyBorder="1" applyAlignment="1">
      <alignment horizontal="center"/>
    </xf>
    <xf numFmtId="0" fontId="34" fillId="0" borderId="0" xfId="0" applyFont="1" applyBorder="1" applyAlignment="1">
      <alignment horizontal="left"/>
    </xf>
    <xf numFmtId="0" fontId="15" fillId="0" borderId="66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53" fillId="0" borderId="0" xfId="0" applyFont="1" applyBorder="1" applyAlignment="1">
      <alignment horizontal="left"/>
    </xf>
    <xf numFmtId="2" fontId="15" fillId="0" borderId="73" xfId="0" applyNumberFormat="1" applyFont="1" applyBorder="1" applyAlignment="1">
      <alignment horizontal="center"/>
    </xf>
    <xf numFmtId="2" fontId="15" fillId="0" borderId="77" xfId="0" applyNumberFormat="1" applyFont="1" applyBorder="1" applyAlignment="1">
      <alignment horizontal="center"/>
    </xf>
    <xf numFmtId="0" fontId="15" fillId="0" borderId="77" xfId="0" applyFont="1" applyBorder="1" applyAlignment="1">
      <alignment horizontal="center"/>
    </xf>
    <xf numFmtId="0" fontId="3" fillId="0" borderId="0" xfId="0" applyFont="1" applyFill="1" applyBorder="1" applyAlignment="1">
      <alignment vertical="center"/>
    </xf>
    <xf numFmtId="0" fontId="71" fillId="0" borderId="0" xfId="0" applyFont="1" applyFill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2" fontId="71" fillId="0" borderId="73" xfId="0" applyNumberFormat="1" applyFont="1" applyBorder="1" applyAlignment="1">
      <alignment horizontal="center"/>
    </xf>
    <xf numFmtId="0" fontId="77" fillId="0" borderId="0" xfId="0" applyFont="1" applyBorder="1" applyAlignment="1">
      <alignment horizontal="left"/>
    </xf>
    <xf numFmtId="0" fontId="9" fillId="0" borderId="16" xfId="0" applyFont="1" applyBorder="1"/>
    <xf numFmtId="0" fontId="34" fillId="0" borderId="77" xfId="0" applyFont="1" applyBorder="1" applyAlignment="1">
      <alignment horizontal="left"/>
    </xf>
    <xf numFmtId="0" fontId="47" fillId="0" borderId="3" xfId="0" applyFont="1" applyFill="1" applyBorder="1" applyAlignment="1">
      <alignment horizontal="center"/>
    </xf>
    <xf numFmtId="0" fontId="50" fillId="0" borderId="0" xfId="0" applyFont="1" applyBorder="1"/>
    <xf numFmtId="0" fontId="74" fillId="0" borderId="0" xfId="0" applyFont="1" applyBorder="1" applyAlignment="1">
      <alignment horizontal="left"/>
    </xf>
    <xf numFmtId="0" fontId="66" fillId="0" borderId="0" xfId="0" applyFont="1" applyBorder="1"/>
    <xf numFmtId="0" fontId="79" fillId="0" borderId="0" xfId="0" applyFont="1" applyBorder="1" applyAlignment="1">
      <alignment horizontal="left"/>
    </xf>
    <xf numFmtId="0" fontId="78" fillId="0" borderId="0" xfId="0" applyFont="1" applyBorder="1" applyAlignment="1">
      <alignment horizontal="left"/>
    </xf>
    <xf numFmtId="0" fontId="34" fillId="0" borderId="51" xfId="0" applyFont="1" applyBorder="1" applyAlignment="1">
      <alignment horizontal="center"/>
    </xf>
    <xf numFmtId="0" fontId="3" fillId="0" borderId="68" xfId="0" applyFont="1" applyBorder="1" applyAlignment="1">
      <alignment horizontal="center"/>
    </xf>
    <xf numFmtId="0" fontId="3" fillId="0" borderId="52" xfId="0" applyFont="1" applyBorder="1" applyAlignment="1">
      <alignment horizontal="center"/>
    </xf>
    <xf numFmtId="2" fontId="0" fillId="0" borderId="0" xfId="0" applyNumberFormat="1"/>
    <xf numFmtId="0" fontId="23" fillId="0" borderId="51" xfId="0" applyFont="1" applyBorder="1" applyAlignment="1">
      <alignment horizontal="center"/>
    </xf>
    <xf numFmtId="166" fontId="18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" fontId="40" fillId="0" borderId="0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right"/>
    </xf>
    <xf numFmtId="165" fontId="11" fillId="0" borderId="0" xfId="0" applyNumberFormat="1" applyFont="1" applyFill="1" applyBorder="1" applyAlignment="1">
      <alignment horizontal="center"/>
    </xf>
    <xf numFmtId="2" fontId="11" fillId="0" borderId="0" xfId="0" applyNumberFormat="1" applyFont="1" applyFill="1" applyBorder="1" applyAlignment="1">
      <alignment horizontal="center"/>
    </xf>
    <xf numFmtId="0" fontId="21" fillId="0" borderId="0" xfId="0" applyFont="1" applyFill="1" applyBorder="1" applyAlignment="1">
      <alignment horizontal="right"/>
    </xf>
    <xf numFmtId="165" fontId="40" fillId="0" borderId="0" xfId="0" applyNumberFormat="1" applyFont="1" applyFill="1" applyBorder="1" applyAlignment="1">
      <alignment horizontal="center"/>
    </xf>
    <xf numFmtId="2" fontId="40" fillId="0" borderId="0" xfId="0" applyNumberFormat="1" applyFont="1" applyFill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70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34" fillId="0" borderId="54" xfId="0" applyFont="1" applyBorder="1" applyAlignment="1">
      <alignment horizontal="left"/>
    </xf>
    <xf numFmtId="0" fontId="18" fillId="0" borderId="0" xfId="0" applyFont="1" applyFill="1" applyBorder="1" applyAlignment="1"/>
    <xf numFmtId="0" fontId="23" fillId="0" borderId="75" xfId="0" applyFont="1" applyBorder="1" applyAlignment="1">
      <alignment horizontal="center"/>
    </xf>
    <xf numFmtId="0" fontId="44" fillId="0" borderId="0" xfId="0" applyFont="1" applyFill="1" applyBorder="1"/>
    <xf numFmtId="165" fontId="47" fillId="0" borderId="0" xfId="0" applyNumberFormat="1" applyFont="1" applyFill="1" applyBorder="1" applyAlignment="1">
      <alignment horizontal="center"/>
    </xf>
    <xf numFmtId="0" fontId="77" fillId="0" borderId="0" xfId="0" applyFont="1" applyFill="1" applyBorder="1" applyAlignment="1">
      <alignment horizontal="center"/>
    </xf>
    <xf numFmtId="0" fontId="92" fillId="0" borderId="0" xfId="0" applyFont="1" applyFill="1" applyBorder="1"/>
    <xf numFmtId="2" fontId="47" fillId="0" borderId="0" xfId="0" applyNumberFormat="1" applyFont="1" applyFill="1" applyBorder="1" applyAlignment="1">
      <alignment horizontal="center"/>
    </xf>
    <xf numFmtId="0" fontId="94" fillId="0" borderId="0" xfId="0" applyFont="1" applyFill="1" applyBorder="1"/>
    <xf numFmtId="0" fontId="95" fillId="0" borderId="0" xfId="0" applyFont="1" applyFill="1" applyBorder="1"/>
    <xf numFmtId="2" fontId="77" fillId="0" borderId="0" xfId="0" applyNumberFormat="1" applyFont="1" applyFill="1" applyBorder="1" applyAlignment="1">
      <alignment horizontal="center"/>
    </xf>
    <xf numFmtId="49" fontId="15" fillId="0" borderId="0" xfId="0" applyNumberFormat="1" applyFont="1" applyFill="1" applyBorder="1" applyAlignment="1"/>
    <xf numFmtId="166" fontId="47" fillId="0" borderId="0" xfId="0" applyNumberFormat="1" applyFont="1" applyFill="1" applyBorder="1" applyAlignment="1">
      <alignment horizontal="center"/>
    </xf>
    <xf numFmtId="1" fontId="23" fillId="0" borderId="0" xfId="0" applyNumberFormat="1" applyFont="1" applyFill="1" applyBorder="1" applyAlignment="1">
      <alignment horizontal="left"/>
    </xf>
    <xf numFmtId="0" fontId="51" fillId="0" borderId="0" xfId="0" applyFont="1" applyFill="1" applyBorder="1"/>
    <xf numFmtId="168" fontId="49" fillId="0" borderId="0" xfId="0" applyNumberFormat="1" applyFont="1" applyFill="1" applyBorder="1"/>
    <xf numFmtId="0" fontId="52" fillId="0" borderId="0" xfId="0" applyFont="1" applyFill="1" applyBorder="1"/>
    <xf numFmtId="165" fontId="18" fillId="0" borderId="0" xfId="0" applyNumberFormat="1" applyFont="1" applyFill="1" applyBorder="1"/>
    <xf numFmtId="165" fontId="12" fillId="0" borderId="0" xfId="0" applyNumberFormat="1" applyFont="1" applyFill="1" applyBorder="1"/>
    <xf numFmtId="0" fontId="68" fillId="0" borderId="0" xfId="0" applyFont="1" applyAlignment="1">
      <alignment horizontal="center"/>
    </xf>
    <xf numFmtId="9" fontId="0" fillId="0" borderId="0" xfId="0" applyNumberFormat="1" applyAlignment="1">
      <alignment horizontal="center"/>
    </xf>
    <xf numFmtId="0" fontId="3" fillId="0" borderId="69" xfId="0" applyFont="1" applyBorder="1"/>
    <xf numFmtId="2" fontId="34" fillId="0" borderId="0" xfId="0" applyNumberFormat="1" applyFont="1" applyFill="1"/>
    <xf numFmtId="0" fontId="18" fillId="0" borderId="50" xfId="0" applyFont="1" applyBorder="1"/>
    <xf numFmtId="168" fontId="80" fillId="0" borderId="0" xfId="0" applyNumberFormat="1" applyFont="1" applyFill="1" applyBorder="1" applyAlignment="1">
      <alignment horizontal="left"/>
    </xf>
    <xf numFmtId="0" fontId="3" fillId="0" borderId="50" xfId="0" applyFont="1" applyBorder="1"/>
    <xf numFmtId="169" fontId="23" fillId="0" borderId="0" xfId="0" applyNumberFormat="1" applyFont="1" applyFill="1"/>
    <xf numFmtId="166" fontId="0" fillId="0" borderId="0" xfId="0" applyNumberFormat="1"/>
    <xf numFmtId="0" fontId="0" fillId="0" borderId="50" xfId="0" applyBorder="1"/>
    <xf numFmtId="0" fontId="66" fillId="0" borderId="0" xfId="0" applyFont="1" applyAlignment="1">
      <alignment horizontal="left"/>
    </xf>
    <xf numFmtId="0" fontId="46" fillId="0" borderId="18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7" fillId="0" borderId="25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/>
    </xf>
    <xf numFmtId="0" fontId="47" fillId="0" borderId="27" xfId="0" applyFont="1" applyBorder="1" applyAlignment="1">
      <alignment horizontal="center" vertical="center"/>
    </xf>
    <xf numFmtId="0" fontId="50" fillId="0" borderId="2" xfId="0" applyFont="1" applyBorder="1" applyAlignment="1">
      <alignment horizontal="center" vertical="center"/>
    </xf>
    <xf numFmtId="0" fontId="47" fillId="0" borderId="26" xfId="0" applyFont="1" applyBorder="1" applyAlignment="1">
      <alignment horizontal="center" vertical="center"/>
    </xf>
    <xf numFmtId="0" fontId="50" fillId="0" borderId="25" xfId="0" applyFont="1" applyBorder="1" applyAlignment="1">
      <alignment horizontal="center"/>
    </xf>
    <xf numFmtId="0" fontId="35" fillId="0" borderId="26" xfId="0" applyFont="1" applyBorder="1" applyAlignment="1">
      <alignment horizontal="center"/>
    </xf>
    <xf numFmtId="0" fontId="50" fillId="0" borderId="25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/>
    </xf>
    <xf numFmtId="0" fontId="11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/>
    </xf>
    <xf numFmtId="0" fontId="35" fillId="0" borderId="33" xfId="0" applyFont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47" fillId="0" borderId="32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5" fillId="0" borderId="23" xfId="0" applyFont="1" applyBorder="1" applyAlignment="1">
      <alignment horizontal="center"/>
    </xf>
    <xf numFmtId="2" fontId="19" fillId="0" borderId="7" xfId="0" applyNumberFormat="1" applyFont="1" applyBorder="1" applyAlignment="1">
      <alignment horizontal="center"/>
    </xf>
    <xf numFmtId="1" fontId="36" fillId="0" borderId="37" xfId="0" applyNumberFormat="1" applyFont="1" applyBorder="1" applyAlignment="1">
      <alignment horizontal="center"/>
    </xf>
    <xf numFmtId="0" fontId="18" fillId="0" borderId="2" xfId="0" applyFont="1" applyBorder="1" applyAlignment="1">
      <alignment horizontal="right"/>
    </xf>
    <xf numFmtId="0" fontId="47" fillId="0" borderId="26" xfId="0" applyFont="1" applyBorder="1" applyAlignment="1">
      <alignment horizontal="center"/>
    </xf>
    <xf numFmtId="2" fontId="36" fillId="0" borderId="26" xfId="0" applyNumberFormat="1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/>
    </xf>
    <xf numFmtId="0" fontId="3" fillId="0" borderId="63" xfId="0" applyFont="1" applyBorder="1"/>
    <xf numFmtId="1" fontId="36" fillId="0" borderId="63" xfId="0" applyNumberFormat="1" applyFont="1" applyBorder="1" applyAlignment="1">
      <alignment horizontal="center"/>
    </xf>
    <xf numFmtId="2" fontId="17" fillId="0" borderId="26" xfId="0" applyNumberFormat="1" applyFont="1" applyBorder="1" applyAlignment="1">
      <alignment horizontal="center" vertical="center" wrapText="1"/>
    </xf>
    <xf numFmtId="1" fontId="36" fillId="0" borderId="64" xfId="0" applyNumberFormat="1" applyFont="1" applyBorder="1" applyAlignment="1">
      <alignment horizontal="center"/>
    </xf>
    <xf numFmtId="0" fontId="3" fillId="0" borderId="83" xfId="0" applyFont="1" applyBorder="1"/>
    <xf numFmtId="0" fontId="9" fillId="0" borderId="26" xfId="0" applyFont="1" applyBorder="1" applyAlignment="1">
      <alignment horizontal="left"/>
    </xf>
    <xf numFmtId="2" fontId="35" fillId="0" borderId="18" xfId="0" applyNumberFormat="1" applyFont="1" applyBorder="1" applyAlignment="1">
      <alignment horizontal="center" vertical="center"/>
    </xf>
    <xf numFmtId="166" fontId="35" fillId="0" borderId="35" xfId="0" applyNumberFormat="1" applyFont="1" applyBorder="1" applyAlignment="1">
      <alignment horizontal="center" vertical="center"/>
    </xf>
    <xf numFmtId="0" fontId="0" fillId="0" borderId="33" xfId="0" applyBorder="1" applyAlignment="1">
      <alignment horizontal="left"/>
    </xf>
    <xf numFmtId="0" fontId="0" fillId="0" borderId="43" xfId="0" applyBorder="1" applyAlignment="1">
      <alignment horizontal="left"/>
    </xf>
    <xf numFmtId="0" fontId="0" fillId="0" borderId="46" xfId="0" applyBorder="1" applyAlignment="1">
      <alignment horizontal="left"/>
    </xf>
    <xf numFmtId="0" fontId="0" fillId="0" borderId="63" xfId="0" applyBorder="1" applyAlignment="1">
      <alignment horizontal="center"/>
    </xf>
    <xf numFmtId="2" fontId="35" fillId="0" borderId="37" xfId="0" applyNumberFormat="1" applyFont="1" applyBorder="1" applyAlignment="1">
      <alignment horizontal="center" vertical="center"/>
    </xf>
    <xf numFmtId="2" fontId="11" fillId="0" borderId="35" xfId="0" applyNumberFormat="1" applyFont="1" applyBorder="1" applyAlignment="1">
      <alignment horizontal="center" vertical="center"/>
    </xf>
    <xf numFmtId="0" fontId="47" fillId="0" borderId="27" xfId="0" applyFont="1" applyBorder="1" applyAlignment="1">
      <alignment horizontal="center"/>
    </xf>
    <xf numFmtId="0" fontId="0" fillId="0" borderId="14" xfId="0" applyBorder="1" applyAlignment="1">
      <alignment horizontal="left"/>
    </xf>
    <xf numFmtId="0" fontId="47" fillId="0" borderId="9" xfId="0" applyFont="1" applyBorder="1"/>
    <xf numFmtId="1" fontId="104" fillId="0" borderId="84" xfId="0" applyNumberFormat="1" applyFont="1" applyBorder="1" applyAlignment="1">
      <alignment horizontal="center"/>
    </xf>
    <xf numFmtId="1" fontId="104" fillId="0" borderId="63" xfId="0" applyNumberFormat="1" applyFont="1" applyBorder="1" applyAlignment="1">
      <alignment horizontal="center"/>
    </xf>
    <xf numFmtId="0" fontId="15" fillId="0" borderId="60" xfId="0" applyFont="1" applyBorder="1" applyAlignment="1">
      <alignment horizontal="center"/>
    </xf>
    <xf numFmtId="2" fontId="15" fillId="0" borderId="61" xfId="0" applyNumberFormat="1" applyFont="1" applyBorder="1" applyAlignment="1">
      <alignment horizontal="center"/>
    </xf>
    <xf numFmtId="1" fontId="36" fillId="0" borderId="2" xfId="0" applyNumberFormat="1" applyFont="1" applyBorder="1" applyAlignment="1">
      <alignment horizontal="center"/>
    </xf>
    <xf numFmtId="1" fontId="36" fillId="0" borderId="84" xfId="0" applyNumberFormat="1" applyFont="1" applyBorder="1" applyAlignment="1">
      <alignment horizontal="center"/>
    </xf>
    <xf numFmtId="0" fontId="0" fillId="0" borderId="48" xfId="0" applyBorder="1" applyAlignment="1">
      <alignment horizontal="left"/>
    </xf>
    <xf numFmtId="0" fontId="15" fillId="0" borderId="6" xfId="0" applyFont="1" applyBorder="1" applyAlignment="1">
      <alignment horizontal="center"/>
    </xf>
    <xf numFmtId="0" fontId="15" fillId="0" borderId="35" xfId="0" applyFont="1" applyBorder="1" applyAlignment="1">
      <alignment horizontal="center"/>
    </xf>
    <xf numFmtId="0" fontId="0" fillId="0" borderId="64" xfId="0" applyBorder="1" applyAlignment="1">
      <alignment horizontal="center"/>
    </xf>
    <xf numFmtId="2" fontId="0" fillId="0" borderId="0" xfId="0" applyNumberFormat="1" applyAlignment="1">
      <alignment horizontal="left"/>
    </xf>
    <xf numFmtId="1" fontId="54" fillId="0" borderId="84" xfId="0" applyNumberFormat="1" applyFont="1" applyBorder="1" applyAlignment="1">
      <alignment horizontal="center"/>
    </xf>
    <xf numFmtId="0" fontId="47" fillId="0" borderId="2" xfId="0" applyFont="1" applyBorder="1" applyAlignment="1">
      <alignment horizontal="center"/>
    </xf>
    <xf numFmtId="0" fontId="2" fillId="0" borderId="18" xfId="0" applyFont="1" applyBorder="1"/>
    <xf numFmtId="0" fontId="36" fillId="0" borderId="19" xfId="0" applyFont="1" applyBorder="1" applyAlignment="1">
      <alignment horizontal="right"/>
    </xf>
    <xf numFmtId="0" fontId="0" fillId="0" borderId="19" xfId="0" applyBorder="1" applyAlignment="1">
      <alignment horizontal="left"/>
    </xf>
    <xf numFmtId="0" fontId="36" fillId="0" borderId="27" xfId="0" applyFont="1" applyBorder="1" applyAlignment="1">
      <alignment horizontal="right"/>
    </xf>
    <xf numFmtId="0" fontId="50" fillId="0" borderId="19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11" fillId="0" borderId="14" xfId="0" applyFont="1" applyBorder="1" applyAlignment="1">
      <alignment horizontal="center" vertical="center"/>
    </xf>
    <xf numFmtId="0" fontId="36" fillId="0" borderId="0" xfId="0" applyFont="1" applyAlignment="1">
      <alignment horizontal="right"/>
    </xf>
    <xf numFmtId="0" fontId="54" fillId="0" borderId="0" xfId="0" applyFont="1" applyBorder="1" applyAlignment="1">
      <alignment horizontal="center"/>
    </xf>
    <xf numFmtId="166" fontId="32" fillId="0" borderId="0" xfId="0" applyNumberFormat="1" applyFont="1" applyBorder="1"/>
    <xf numFmtId="2" fontId="32" fillId="0" borderId="0" xfId="0" applyNumberFormat="1" applyFont="1" applyBorder="1"/>
    <xf numFmtId="0" fontId="54" fillId="0" borderId="63" xfId="0" applyFont="1" applyBorder="1" applyAlignment="1">
      <alignment horizontal="center"/>
    </xf>
    <xf numFmtId="0" fontId="8" fillId="0" borderId="28" xfId="0" applyFont="1" applyBorder="1"/>
    <xf numFmtId="0" fontId="8" fillId="0" borderId="80" xfId="0" applyFont="1" applyBorder="1"/>
    <xf numFmtId="0" fontId="3" fillId="0" borderId="26" xfId="0" applyFont="1" applyBorder="1" applyAlignment="1">
      <alignment horizontal="center"/>
    </xf>
    <xf numFmtId="0" fontId="8" fillId="0" borderId="80" xfId="0" applyFont="1" applyBorder="1" applyAlignment="1">
      <alignment horizontal="center"/>
    </xf>
    <xf numFmtId="0" fontId="8" fillId="0" borderId="29" xfId="0" applyFont="1" applyBorder="1"/>
    <xf numFmtId="0" fontId="0" fillId="0" borderId="32" xfId="0" applyBorder="1" applyAlignment="1">
      <alignment horizontal="center"/>
    </xf>
    <xf numFmtId="0" fontId="8" fillId="0" borderId="23" xfId="0" applyFont="1" applyBorder="1"/>
    <xf numFmtId="0" fontId="3" fillId="0" borderId="43" xfId="0" applyFont="1" applyBorder="1"/>
    <xf numFmtId="0" fontId="0" fillId="0" borderId="79" xfId="0" applyBorder="1" applyAlignment="1">
      <alignment horizontal="center"/>
    </xf>
    <xf numFmtId="0" fontId="8" fillId="0" borderId="61" xfId="0" applyFont="1" applyBorder="1"/>
    <xf numFmtId="0" fontId="57" fillId="0" borderId="0" xfId="0" applyFont="1" applyBorder="1"/>
    <xf numFmtId="0" fontId="73" fillId="0" borderId="0" xfId="0" applyFont="1" applyFill="1" applyBorder="1"/>
    <xf numFmtId="168" fontId="23" fillId="0" borderId="0" xfId="0" applyNumberFormat="1" applyFont="1" applyFill="1" applyBorder="1"/>
    <xf numFmtId="0" fontId="30" fillId="0" borderId="0" xfId="0" applyFont="1" applyFill="1" applyBorder="1" applyAlignment="1">
      <alignment horizontal="left"/>
    </xf>
    <xf numFmtId="0" fontId="99" fillId="0" borderId="0" xfId="0" applyFont="1" applyFill="1" applyBorder="1"/>
    <xf numFmtId="0" fontId="57" fillId="0" borderId="0" xfId="0" applyFont="1" applyFill="1" applyBorder="1" applyAlignment="1">
      <alignment horizontal="left"/>
    </xf>
    <xf numFmtId="166" fontId="29" fillId="0" borderId="0" xfId="0" applyNumberFormat="1" applyFont="1" applyFill="1" applyBorder="1" applyAlignment="1">
      <alignment horizontal="left"/>
    </xf>
    <xf numFmtId="0" fontId="9" fillId="0" borderId="0" xfId="0" applyFont="1" applyBorder="1" applyAlignment="1">
      <alignment horizontal="left"/>
    </xf>
    <xf numFmtId="0" fontId="2" fillId="0" borderId="0" xfId="0" applyFont="1" applyBorder="1" applyAlignment="1">
      <alignment horizontal="right"/>
    </xf>
    <xf numFmtId="0" fontId="70" fillId="0" borderId="0" xfId="0" applyFont="1" applyFill="1" applyBorder="1"/>
    <xf numFmtId="0" fontId="9" fillId="0" borderId="0" xfId="0" applyFont="1" applyFill="1" applyBorder="1" applyAlignment="1">
      <alignment horizontal="left"/>
    </xf>
    <xf numFmtId="0" fontId="73" fillId="0" borderId="0" xfId="0" applyFont="1" applyFill="1" applyBorder="1" applyAlignment="1">
      <alignment horizontal="left"/>
    </xf>
    <xf numFmtId="0" fontId="73" fillId="0" borderId="0" xfId="0" applyFont="1" applyFill="1" applyBorder="1" applyAlignment="1">
      <alignment horizontal="center"/>
    </xf>
    <xf numFmtId="165" fontId="93" fillId="0" borderId="0" xfId="0" applyNumberFormat="1" applyFont="1" applyFill="1" applyBorder="1" applyAlignment="1">
      <alignment horizontal="center"/>
    </xf>
    <xf numFmtId="166" fontId="15" fillId="0" borderId="0" xfId="0" applyNumberFormat="1" applyFont="1" applyFill="1" applyBorder="1" applyAlignment="1">
      <alignment horizontal="center"/>
    </xf>
    <xf numFmtId="2" fontId="12" fillId="0" borderId="0" xfId="0" applyNumberFormat="1" applyFont="1" applyFill="1" applyBorder="1"/>
    <xf numFmtId="0" fontId="4" fillId="0" borderId="0" xfId="0" applyFont="1" applyFill="1" applyBorder="1"/>
    <xf numFmtId="0" fontId="26" fillId="0" borderId="0" xfId="0" applyFont="1" applyFill="1" applyBorder="1" applyAlignment="1">
      <alignment vertical="center"/>
    </xf>
    <xf numFmtId="2" fontId="84" fillId="0" borderId="0" xfId="0" applyNumberFormat="1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right"/>
    </xf>
    <xf numFmtId="0" fontId="27" fillId="0" borderId="0" xfId="0" applyFont="1" applyFill="1" applyBorder="1" applyAlignment="1">
      <alignment horizontal="center"/>
    </xf>
    <xf numFmtId="0" fontId="27" fillId="0" borderId="0" xfId="0" applyFont="1" applyFill="1" applyBorder="1"/>
    <xf numFmtId="0" fontId="28" fillId="0" borderId="0" xfId="0" applyFont="1" applyFill="1" applyBorder="1"/>
    <xf numFmtId="0" fontId="29" fillId="0" borderId="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86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166" fontId="32" fillId="0" borderId="0" xfId="0" applyNumberFormat="1" applyFont="1" applyFill="1" applyBorder="1"/>
    <xf numFmtId="165" fontId="32" fillId="0" borderId="0" xfId="0" applyNumberFormat="1" applyFont="1" applyFill="1" applyBorder="1"/>
    <xf numFmtId="2" fontId="32" fillId="0" borderId="0" xfId="0" applyNumberFormat="1" applyFont="1" applyFill="1" applyBorder="1"/>
    <xf numFmtId="165" fontId="31" fillId="0" borderId="0" xfId="0" applyNumberFormat="1" applyFont="1" applyFill="1" applyBorder="1"/>
    <xf numFmtId="2" fontId="22" fillId="0" borderId="0" xfId="0" applyNumberFormat="1" applyFont="1" applyFill="1" applyBorder="1" applyAlignment="1">
      <alignment horizontal="left" vertical="center" wrapText="1"/>
    </xf>
    <xf numFmtId="0" fontId="96" fillId="0" borderId="0" xfId="0" applyFont="1" applyFill="1" applyBorder="1" applyAlignment="1">
      <alignment horizontal="center"/>
    </xf>
    <xf numFmtId="2" fontId="35" fillId="0" borderId="0" xfId="0" applyNumberFormat="1" applyFont="1" applyFill="1" applyBorder="1" applyAlignment="1">
      <alignment horizontal="center" vertical="center"/>
    </xf>
    <xf numFmtId="165" fontId="35" fillId="0" borderId="0" xfId="0" applyNumberFormat="1" applyFont="1" applyFill="1" applyBorder="1" applyAlignment="1">
      <alignment horizontal="center" vertical="center"/>
    </xf>
    <xf numFmtId="166" fontId="40" fillId="0" borderId="0" xfId="0" applyNumberFormat="1" applyFont="1" applyFill="1" applyBorder="1" applyAlignment="1">
      <alignment horizontal="center"/>
    </xf>
    <xf numFmtId="164" fontId="15" fillId="0" borderId="0" xfId="0" applyNumberFormat="1" applyFont="1" applyFill="1" applyBorder="1" applyAlignment="1"/>
    <xf numFmtId="166" fontId="76" fillId="0" borderId="0" xfId="0" applyNumberFormat="1" applyFont="1" applyFill="1" applyBorder="1"/>
    <xf numFmtId="2" fontId="76" fillId="0" borderId="0" xfId="0" applyNumberFormat="1" applyFont="1" applyFill="1" applyBorder="1"/>
    <xf numFmtId="166" fontId="31" fillId="0" borderId="0" xfId="0" applyNumberFormat="1" applyFont="1" applyFill="1" applyBorder="1"/>
    <xf numFmtId="0" fontId="11" fillId="0" borderId="0" xfId="0" applyFont="1" applyFill="1" applyBorder="1" applyAlignment="1">
      <alignment horizontal="left"/>
    </xf>
    <xf numFmtId="164" fontId="3" fillId="0" borderId="0" xfId="0" applyNumberFormat="1" applyFont="1" applyFill="1" applyBorder="1" applyAlignment="1">
      <alignment horizontal="center"/>
    </xf>
    <xf numFmtId="9" fontId="8" fillId="0" borderId="0" xfId="0" applyNumberFormat="1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left" vertical="center" wrapText="1"/>
    </xf>
    <xf numFmtId="1" fontId="3" fillId="0" borderId="0" xfId="0" applyNumberFormat="1" applyFont="1" applyFill="1" applyBorder="1" applyAlignment="1">
      <alignment horizontal="left"/>
    </xf>
    <xf numFmtId="165" fontId="18" fillId="0" borderId="0" xfId="0" applyNumberFormat="1" applyFont="1" applyFill="1" applyBorder="1" applyAlignment="1">
      <alignment horizontal="center"/>
    </xf>
    <xf numFmtId="2" fontId="87" fillId="0" borderId="0" xfId="0" applyNumberFormat="1" applyFont="1" applyFill="1" applyBorder="1" applyAlignment="1">
      <alignment horizontal="center"/>
    </xf>
    <xf numFmtId="1" fontId="11" fillId="0" borderId="0" xfId="0" applyNumberFormat="1" applyFont="1" applyFill="1" applyBorder="1" applyAlignment="1">
      <alignment horizontal="center"/>
    </xf>
    <xf numFmtId="2" fontId="31" fillId="0" borderId="0" xfId="0" applyNumberFormat="1" applyFont="1" applyFill="1" applyBorder="1"/>
    <xf numFmtId="0" fontId="37" fillId="0" borderId="0" xfId="0" applyFont="1" applyFill="1" applyBorder="1" applyAlignment="1">
      <alignment horizontal="center"/>
    </xf>
    <xf numFmtId="0" fontId="26" fillId="0" borderId="0" xfId="0" applyFont="1" applyFill="1" applyBorder="1"/>
    <xf numFmtId="2" fontId="59" fillId="0" borderId="0" xfId="0" applyNumberFormat="1" applyFont="1" applyFill="1" applyBorder="1" applyAlignment="1">
      <alignment horizontal="center"/>
    </xf>
    <xf numFmtId="2" fontId="71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right"/>
    </xf>
    <xf numFmtId="1" fontId="36" fillId="0" borderId="0" xfId="0" applyNumberFormat="1" applyFont="1" applyFill="1" applyBorder="1" applyAlignment="1">
      <alignment horizontal="center"/>
    </xf>
    <xf numFmtId="165" fontId="38" fillId="0" borderId="0" xfId="0" applyNumberFormat="1" applyFont="1" applyFill="1" applyBorder="1" applyAlignment="1">
      <alignment horizontal="center"/>
    </xf>
    <xf numFmtId="1" fontId="38" fillId="0" borderId="0" xfId="0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horizontal="right"/>
    </xf>
    <xf numFmtId="166" fontId="91" fillId="0" borderId="0" xfId="0" applyNumberFormat="1" applyFont="1" applyFill="1" applyBorder="1" applyAlignment="1">
      <alignment horizontal="center"/>
    </xf>
    <xf numFmtId="2" fontId="38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167" fontId="15" fillId="0" borderId="0" xfId="0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49" fontId="8" fillId="0" borderId="0" xfId="0" applyNumberFormat="1" applyFont="1" applyFill="1" applyBorder="1" applyAlignment="1">
      <alignment horizontal="center"/>
    </xf>
    <xf numFmtId="0" fontId="54" fillId="0" borderId="0" xfId="0" applyFont="1" applyFill="1" applyBorder="1" applyAlignment="1">
      <alignment horizontal="center"/>
    </xf>
    <xf numFmtId="164" fontId="15" fillId="0" borderId="0" xfId="0" applyNumberFormat="1" applyFont="1" applyFill="1" applyBorder="1" applyAlignment="1">
      <alignment horizontal="right"/>
    </xf>
    <xf numFmtId="0" fontId="34" fillId="0" borderId="0" xfId="0" applyFont="1" applyBorder="1" applyAlignment="1">
      <alignment horizontal="center"/>
    </xf>
    <xf numFmtId="0" fontId="34" fillId="0" borderId="0" xfId="0" applyFont="1" applyBorder="1"/>
    <xf numFmtId="0" fontId="54" fillId="0" borderId="0" xfId="0" applyFont="1"/>
    <xf numFmtId="0" fontId="0" fillId="0" borderId="0" xfId="0" applyFont="1" applyBorder="1" applyAlignment="1">
      <alignment horizontal="left"/>
    </xf>
    <xf numFmtId="9" fontId="36" fillId="0" borderId="0" xfId="0" applyNumberFormat="1" applyFont="1" applyBorder="1" applyAlignment="1">
      <alignment horizontal="center"/>
    </xf>
    <xf numFmtId="2" fontId="22" fillId="0" borderId="0" xfId="0" applyNumberFormat="1" applyFont="1" applyBorder="1" applyAlignment="1">
      <alignment horizontal="left"/>
    </xf>
    <xf numFmtId="164" fontId="15" fillId="0" borderId="50" xfId="0" applyNumberFormat="1" applyFont="1" applyBorder="1" applyAlignment="1">
      <alignment horizontal="left"/>
    </xf>
    <xf numFmtId="0" fontId="47" fillId="0" borderId="35" xfId="0" applyFont="1" applyBorder="1" applyAlignment="1">
      <alignment horizontal="center"/>
    </xf>
    <xf numFmtId="0" fontId="9" fillId="0" borderId="18" xfId="0" applyFont="1" applyBorder="1"/>
    <xf numFmtId="2" fontId="36" fillId="0" borderId="0" xfId="0" applyNumberFormat="1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/>
    </xf>
    <xf numFmtId="2" fontId="17" fillId="0" borderId="0" xfId="0" applyNumberFormat="1" applyFont="1" applyBorder="1" applyAlignment="1">
      <alignment horizontal="center" vertical="center" wrapText="1"/>
    </xf>
    <xf numFmtId="166" fontId="19" fillId="0" borderId="7" xfId="0" applyNumberFormat="1" applyFont="1" applyBorder="1" applyAlignment="1">
      <alignment horizontal="center"/>
    </xf>
    <xf numFmtId="166" fontId="11" fillId="0" borderId="28" xfId="0" applyNumberFormat="1" applyFont="1" applyBorder="1" applyAlignment="1">
      <alignment horizontal="center" vertical="center"/>
    </xf>
    <xf numFmtId="0" fontId="0" fillId="0" borderId="0" xfId="0" applyFill="1" applyAlignment="1">
      <alignment horizontal="left"/>
    </xf>
    <xf numFmtId="0" fontId="48" fillId="0" borderId="0" xfId="0" applyFont="1" applyBorder="1" applyAlignment="1">
      <alignment horizontal="left"/>
    </xf>
    <xf numFmtId="166" fontId="19" fillId="0" borderId="34" xfId="0" applyNumberFormat="1" applyFont="1" applyBorder="1" applyAlignment="1">
      <alignment horizontal="center"/>
    </xf>
    <xf numFmtId="0" fontId="50" fillId="0" borderId="0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 vertical="center"/>
    </xf>
    <xf numFmtId="166" fontId="19" fillId="0" borderId="0" xfId="0" applyNumberFormat="1" applyFont="1" applyFill="1" applyBorder="1" applyAlignment="1">
      <alignment horizontal="center"/>
    </xf>
    <xf numFmtId="49" fontId="15" fillId="0" borderId="0" xfId="0" applyNumberFormat="1" applyFont="1" applyBorder="1" applyAlignment="1">
      <alignment horizontal="right"/>
    </xf>
    <xf numFmtId="164" fontId="15" fillId="0" borderId="0" xfId="0" applyNumberFormat="1" applyFont="1" applyBorder="1" applyAlignment="1">
      <alignment horizontal="right"/>
    </xf>
    <xf numFmtId="0" fontId="46" fillId="0" borderId="0" xfId="0" applyFont="1" applyBorder="1" applyAlignment="1">
      <alignment horizontal="left"/>
    </xf>
    <xf numFmtId="0" fontId="9" fillId="0" borderId="0" xfId="0" applyFont="1" applyBorder="1" applyAlignment="1">
      <alignment horizontal="right"/>
    </xf>
    <xf numFmtId="0" fontId="9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right"/>
    </xf>
    <xf numFmtId="2" fontId="36" fillId="0" borderId="0" xfId="0" applyNumberFormat="1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/>
    </xf>
    <xf numFmtId="2" fontId="17" fillId="0" borderId="0" xfId="0" applyNumberFormat="1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/>
    </xf>
    <xf numFmtId="2" fontId="48" fillId="0" borderId="0" xfId="0" applyNumberFormat="1" applyFont="1" applyFill="1" applyBorder="1" applyAlignment="1">
      <alignment horizontal="center"/>
    </xf>
    <xf numFmtId="0" fontId="9" fillId="0" borderId="18" xfId="0" applyFont="1" applyBorder="1" applyAlignment="1">
      <alignment horizontal="right"/>
    </xf>
    <xf numFmtId="166" fontId="19" fillId="0" borderId="57" xfId="0" applyNumberFormat="1" applyFont="1" applyBorder="1" applyAlignment="1">
      <alignment horizontal="center"/>
    </xf>
    <xf numFmtId="0" fontId="57" fillId="0" borderId="10" xfId="0" applyFont="1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40" xfId="0" applyBorder="1" applyAlignment="1">
      <alignment horizontal="left"/>
    </xf>
    <xf numFmtId="1" fontId="54" fillId="0" borderId="0" xfId="0" applyNumberFormat="1" applyFont="1" applyFill="1" applyBorder="1" applyAlignment="1">
      <alignment horizontal="center"/>
    </xf>
    <xf numFmtId="49" fontId="15" fillId="0" borderId="0" xfId="0" applyNumberFormat="1" applyFont="1" applyFill="1" applyBorder="1" applyAlignment="1">
      <alignment horizontal="right"/>
    </xf>
    <xf numFmtId="2" fontId="23" fillId="0" borderId="0" xfId="0" applyNumberFormat="1" applyFont="1" applyBorder="1" applyAlignment="1">
      <alignment horizontal="left"/>
    </xf>
    <xf numFmtId="2" fontId="75" fillId="0" borderId="0" xfId="0" applyNumberFormat="1" applyFont="1" applyBorder="1" applyAlignment="1">
      <alignment horizontal="left"/>
    </xf>
    <xf numFmtId="0" fontId="99" fillId="0" borderId="0" xfId="0" applyFont="1" applyBorder="1"/>
    <xf numFmtId="165" fontId="23" fillId="0" borderId="0" xfId="0" applyNumberFormat="1" applyFont="1" applyBorder="1" applyAlignment="1">
      <alignment horizontal="left"/>
    </xf>
    <xf numFmtId="0" fontId="69" fillId="0" borderId="0" xfId="0" applyFont="1" applyBorder="1"/>
    <xf numFmtId="0" fontId="0" fillId="0" borderId="84" xfId="0" applyBorder="1" applyAlignment="1">
      <alignment horizontal="center"/>
    </xf>
    <xf numFmtId="164" fontId="15" fillId="0" borderId="84" xfId="0" applyNumberFormat="1" applyFont="1" applyBorder="1" applyAlignment="1">
      <alignment horizontal="right"/>
    </xf>
    <xf numFmtId="166" fontId="15" fillId="0" borderId="0" xfId="0" applyNumberFormat="1" applyFont="1" applyFill="1" applyBorder="1" applyAlignment="1">
      <alignment horizontal="left"/>
    </xf>
    <xf numFmtId="0" fontId="18" fillId="0" borderId="18" xfId="0" applyFont="1" applyFill="1" applyBorder="1"/>
    <xf numFmtId="0" fontId="60" fillId="0" borderId="0" xfId="0" applyFont="1" applyBorder="1" applyAlignment="1">
      <alignment horizontal="left"/>
    </xf>
    <xf numFmtId="0" fontId="100" fillId="0" borderId="0" xfId="0" applyFont="1" applyFill="1" applyBorder="1"/>
    <xf numFmtId="167" fontId="0" fillId="0" borderId="0" xfId="0" applyNumberFormat="1" applyFill="1" applyBorder="1"/>
    <xf numFmtId="2" fontId="43" fillId="0" borderId="49" xfId="0" applyNumberFormat="1" applyFont="1" applyBorder="1" applyAlignment="1">
      <alignment horizontal="center"/>
    </xf>
    <xf numFmtId="2" fontId="101" fillId="0" borderId="0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horizontal="left"/>
    </xf>
    <xf numFmtId="0" fontId="8" fillId="0" borderId="76" xfId="0" applyFont="1" applyBorder="1"/>
    <xf numFmtId="0" fontId="63" fillId="0" borderId="0" xfId="0" applyFont="1" applyFill="1" applyBorder="1"/>
    <xf numFmtId="0" fontId="62" fillId="0" borderId="0" xfId="0" applyFont="1" applyFill="1" applyBorder="1"/>
    <xf numFmtId="9" fontId="0" fillId="0" borderId="0" xfId="1" applyFont="1" applyFill="1" applyBorder="1" applyAlignment="1">
      <alignment horizontal="center"/>
    </xf>
    <xf numFmtId="0" fontId="60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2" fontId="62" fillId="0" borderId="0" xfId="0" applyNumberFormat="1" applyFont="1" applyFill="1" applyBorder="1"/>
    <xf numFmtId="2" fontId="60" fillId="0" borderId="0" xfId="0" applyNumberFormat="1" applyFont="1" applyFill="1" applyBorder="1" applyAlignment="1">
      <alignment horizontal="center"/>
    </xf>
    <xf numFmtId="1" fontId="8" fillId="0" borderId="0" xfId="0" applyNumberFormat="1" applyFont="1" applyFill="1" applyBorder="1" applyAlignment="1">
      <alignment horizontal="center"/>
    </xf>
    <xf numFmtId="166" fontId="62" fillId="0" borderId="0" xfId="0" applyNumberFormat="1" applyFont="1" applyFill="1" applyBorder="1"/>
    <xf numFmtId="165" fontId="60" fillId="0" borderId="0" xfId="0" applyNumberFormat="1" applyFont="1" applyFill="1" applyBorder="1" applyAlignment="1">
      <alignment horizontal="center"/>
    </xf>
    <xf numFmtId="167" fontId="62" fillId="0" borderId="0" xfId="0" applyNumberFormat="1" applyFont="1" applyFill="1" applyBorder="1"/>
    <xf numFmtId="1" fontId="60" fillId="0" borderId="0" xfId="0" applyNumberFormat="1" applyFont="1" applyFill="1" applyBorder="1" applyAlignment="1">
      <alignment horizontal="center"/>
    </xf>
    <xf numFmtId="1" fontId="43" fillId="0" borderId="0" xfId="0" applyNumberFormat="1" applyFont="1" applyFill="1" applyBorder="1" applyAlignment="1">
      <alignment horizontal="center"/>
    </xf>
    <xf numFmtId="165" fontId="43" fillId="0" borderId="0" xfId="0" applyNumberFormat="1" applyFont="1" applyFill="1" applyBorder="1" applyAlignment="1">
      <alignment horizontal="center"/>
    </xf>
    <xf numFmtId="2" fontId="83" fillId="0" borderId="0" xfId="0" applyNumberFormat="1" applyFont="1" applyFill="1" applyBorder="1"/>
    <xf numFmtId="2" fontId="8" fillId="0" borderId="0" xfId="0" applyNumberFormat="1" applyFont="1" applyFill="1" applyBorder="1" applyAlignment="1">
      <alignment horizontal="center"/>
    </xf>
    <xf numFmtId="2" fontId="25" fillId="0" borderId="0" xfId="0" applyNumberFormat="1" applyFont="1" applyFill="1" applyBorder="1"/>
    <xf numFmtId="2" fontId="43" fillId="0" borderId="0" xfId="0" applyNumberFormat="1" applyFont="1" applyFill="1" applyBorder="1" applyAlignment="1">
      <alignment horizontal="center"/>
    </xf>
    <xf numFmtId="2" fontId="110" fillId="0" borderId="0" xfId="0" applyNumberFormat="1" applyFont="1" applyFill="1" applyBorder="1"/>
    <xf numFmtId="168" fontId="62" fillId="0" borderId="0" xfId="0" applyNumberFormat="1" applyFont="1" applyFill="1" applyBorder="1"/>
    <xf numFmtId="2" fontId="73" fillId="0" borderId="0" xfId="0" applyNumberFormat="1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2" fontId="30" fillId="0" borderId="0" xfId="0" applyNumberFormat="1" applyFont="1" applyFill="1" applyBorder="1" applyAlignment="1">
      <alignment horizontal="right"/>
    </xf>
    <xf numFmtId="1" fontId="34" fillId="0" borderId="0" xfId="0" applyNumberFormat="1" applyFont="1" applyFill="1" applyBorder="1" applyAlignment="1">
      <alignment horizontal="left"/>
    </xf>
    <xf numFmtId="166" fontId="43" fillId="0" borderId="0" xfId="0" applyNumberFormat="1" applyFont="1" applyFill="1" applyBorder="1" applyAlignment="1">
      <alignment horizontal="center"/>
    </xf>
    <xf numFmtId="167" fontId="43" fillId="0" borderId="0" xfId="0" applyNumberFormat="1" applyFont="1" applyFill="1" applyBorder="1" applyAlignment="1">
      <alignment horizontal="center"/>
    </xf>
    <xf numFmtId="166" fontId="73" fillId="0" borderId="0" xfId="0" applyNumberFormat="1" applyFont="1" applyFill="1" applyBorder="1" applyAlignment="1">
      <alignment horizontal="center"/>
    </xf>
    <xf numFmtId="0" fontId="43" fillId="0" borderId="54" xfId="0" applyFont="1" applyBorder="1" applyAlignment="1">
      <alignment horizontal="center"/>
    </xf>
    <xf numFmtId="2" fontId="73" fillId="0" borderId="66" xfId="0" applyNumberFormat="1" applyFont="1" applyBorder="1" applyAlignment="1">
      <alignment horizontal="center"/>
    </xf>
    <xf numFmtId="2" fontId="3" fillId="0" borderId="73" xfId="0" applyNumberFormat="1" applyFont="1" applyBorder="1" applyAlignment="1">
      <alignment horizontal="center"/>
    </xf>
    <xf numFmtId="2" fontId="3" fillId="0" borderId="66" xfId="0" applyNumberFormat="1" applyFont="1" applyBorder="1" applyAlignment="1">
      <alignment horizontal="center"/>
    </xf>
    <xf numFmtId="2" fontId="3" fillId="0" borderId="70" xfId="0" applyNumberFormat="1" applyFont="1" applyBorder="1" applyAlignment="1">
      <alignment horizontal="center"/>
    </xf>
    <xf numFmtId="2" fontId="3" fillId="0" borderId="61" xfId="0" applyNumberFormat="1" applyFont="1" applyBorder="1" applyAlignment="1">
      <alignment horizontal="center"/>
    </xf>
    <xf numFmtId="1" fontId="3" fillId="0" borderId="61" xfId="0" applyNumberFormat="1" applyFont="1" applyBorder="1" applyAlignment="1">
      <alignment horizontal="center"/>
    </xf>
    <xf numFmtId="0" fontId="3" fillId="0" borderId="19" xfId="0" applyFont="1" applyFill="1" applyBorder="1" applyAlignment="1">
      <alignment horizontal="right"/>
    </xf>
    <xf numFmtId="2" fontId="80" fillId="0" borderId="0" xfId="0" applyNumberFormat="1" applyFont="1" applyBorder="1" applyAlignment="1">
      <alignment horizontal="left"/>
    </xf>
    <xf numFmtId="0" fontId="18" fillId="0" borderId="25" xfId="0" applyFont="1" applyFill="1" applyBorder="1"/>
    <xf numFmtId="2" fontId="36" fillId="0" borderId="3" xfId="0" applyNumberFormat="1" applyFont="1" applyBorder="1" applyAlignment="1">
      <alignment horizontal="center"/>
    </xf>
    <xf numFmtId="9" fontId="36" fillId="0" borderId="3" xfId="0" applyNumberFormat="1" applyFont="1" applyBorder="1" applyAlignment="1">
      <alignment horizontal="center"/>
    </xf>
    <xf numFmtId="0" fontId="36" fillId="0" borderId="0" xfId="0" applyFont="1" applyBorder="1" applyAlignment="1">
      <alignment horizontal="right"/>
    </xf>
    <xf numFmtId="0" fontId="0" fillId="0" borderId="27" xfId="0" applyBorder="1" applyAlignment="1">
      <alignment horizontal="left"/>
    </xf>
    <xf numFmtId="0" fontId="8" fillId="0" borderId="19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2" fontId="35" fillId="0" borderId="24" xfId="0" applyNumberFormat="1" applyFont="1" applyBorder="1" applyAlignment="1">
      <alignment horizontal="center" vertical="center"/>
    </xf>
    <xf numFmtId="0" fontId="57" fillId="0" borderId="0" xfId="0" applyFont="1" applyAlignment="1">
      <alignment horizontal="left"/>
    </xf>
    <xf numFmtId="0" fontId="11" fillId="0" borderId="26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/>
    </xf>
    <xf numFmtId="0" fontId="4" fillId="0" borderId="0" xfId="0" applyFont="1"/>
    <xf numFmtId="166" fontId="54" fillId="0" borderId="0" xfId="0" applyNumberFormat="1" applyFont="1" applyAlignment="1">
      <alignment horizontal="center"/>
    </xf>
    <xf numFmtId="0" fontId="57" fillId="0" borderId="0" xfId="0" applyFont="1" applyBorder="1" applyAlignment="1">
      <alignment horizontal="left"/>
    </xf>
    <xf numFmtId="0" fontId="113" fillId="0" borderId="0" xfId="0" applyFont="1" applyFill="1" applyBorder="1" applyAlignment="1">
      <alignment horizontal="left"/>
    </xf>
    <xf numFmtId="0" fontId="90" fillId="0" borderId="0" xfId="0" applyFont="1" applyFill="1" applyBorder="1" applyAlignment="1">
      <alignment horizontal="left"/>
    </xf>
    <xf numFmtId="49" fontId="15" fillId="0" borderId="0" xfId="0" applyNumberFormat="1" applyFont="1" applyFill="1" applyBorder="1" applyAlignment="1">
      <alignment horizontal="center"/>
    </xf>
    <xf numFmtId="0" fontId="0" fillId="0" borderId="46" xfId="0" applyBorder="1" applyAlignment="1">
      <alignment horizontal="right"/>
    </xf>
    <xf numFmtId="165" fontId="80" fillId="0" borderId="0" xfId="0" applyNumberFormat="1" applyFont="1" applyBorder="1" applyAlignment="1">
      <alignment horizontal="left"/>
    </xf>
    <xf numFmtId="0" fontId="80" fillId="0" borderId="0" xfId="0" applyFont="1" applyBorder="1" applyAlignment="1">
      <alignment horizontal="left"/>
    </xf>
    <xf numFmtId="0" fontId="48" fillId="0" borderId="2" xfId="0" applyFont="1" applyFill="1" applyBorder="1"/>
    <xf numFmtId="0" fontId="23" fillId="0" borderId="51" xfId="0" applyFont="1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167" fontId="0" fillId="0" borderId="0" xfId="0" applyNumberFormat="1" applyFill="1"/>
    <xf numFmtId="0" fontId="0" fillId="0" borderId="57" xfId="0" applyBorder="1"/>
    <xf numFmtId="2" fontId="0" fillId="0" borderId="0" xfId="0" applyNumberFormat="1" applyBorder="1" applyAlignment="1">
      <alignment horizontal="center"/>
    </xf>
    <xf numFmtId="0" fontId="54" fillId="0" borderId="84" xfId="0" applyFont="1" applyBorder="1" applyAlignment="1">
      <alignment horizontal="center"/>
    </xf>
    <xf numFmtId="0" fontId="21" fillId="2" borderId="3" xfId="0" applyFont="1" applyFill="1" applyBorder="1" applyAlignment="1">
      <alignment horizontal="right"/>
    </xf>
    <xf numFmtId="0" fontId="0" fillId="0" borderId="16" xfId="0" applyBorder="1" applyAlignment="1">
      <alignment horizontal="left"/>
    </xf>
    <xf numFmtId="0" fontId="21" fillId="2" borderId="36" xfId="0" applyFont="1" applyFill="1" applyBorder="1" applyAlignment="1">
      <alignment horizontal="right"/>
    </xf>
    <xf numFmtId="2" fontId="17" fillId="0" borderId="9" xfId="0" applyNumberFormat="1" applyFont="1" applyBorder="1" applyAlignment="1">
      <alignment horizontal="center" vertical="center" wrapText="1"/>
    </xf>
    <xf numFmtId="0" fontId="65" fillId="0" borderId="0" xfId="0" applyFont="1" applyAlignment="1">
      <alignment horizontal="left"/>
    </xf>
    <xf numFmtId="0" fontId="0" fillId="0" borderId="9" xfId="0" applyBorder="1"/>
    <xf numFmtId="0" fontId="47" fillId="0" borderId="18" xfId="0" applyFont="1" applyBorder="1" applyAlignment="1">
      <alignment horizontal="center"/>
    </xf>
    <xf numFmtId="0" fontId="66" fillId="0" borderId="3" xfId="0" applyFont="1" applyBorder="1" applyAlignment="1">
      <alignment horizontal="center"/>
    </xf>
    <xf numFmtId="0" fontId="89" fillId="0" borderId="0" xfId="0" applyFont="1" applyAlignment="1">
      <alignment horizontal="center"/>
    </xf>
    <xf numFmtId="0" fontId="8" fillId="0" borderId="0" xfId="0" applyFont="1" applyAlignment="1">
      <alignment horizontal="right"/>
    </xf>
    <xf numFmtId="0" fontId="13" fillId="0" borderId="0" xfId="0" applyFont="1"/>
    <xf numFmtId="0" fontId="11" fillId="0" borderId="0" xfId="0" applyFont="1"/>
    <xf numFmtId="0" fontId="60" fillId="0" borderId="18" xfId="0" applyFont="1" applyBorder="1" applyAlignment="1">
      <alignment horizontal="left"/>
    </xf>
    <xf numFmtId="0" fontId="15" fillId="0" borderId="3" xfId="0" applyFont="1" applyBorder="1" applyAlignment="1">
      <alignment horizontal="left"/>
    </xf>
    <xf numFmtId="0" fontId="11" fillId="0" borderId="25" xfId="0" applyFont="1" applyBorder="1" applyAlignment="1">
      <alignment horizontal="center" vertical="center"/>
    </xf>
    <xf numFmtId="0" fontId="11" fillId="0" borderId="44" xfId="0" applyFont="1" applyBorder="1" applyAlignment="1">
      <alignment horizontal="center" vertical="center"/>
    </xf>
    <xf numFmtId="0" fontId="11" fillId="0" borderId="44" xfId="0" applyFont="1" applyBorder="1" applyAlignment="1">
      <alignment horizontal="center"/>
    </xf>
    <xf numFmtId="0" fontId="0" fillId="0" borderId="10" xfId="0" applyBorder="1" applyAlignment="1">
      <alignment horizontal="left"/>
    </xf>
    <xf numFmtId="0" fontId="15" fillId="0" borderId="22" xfId="0" applyFont="1" applyBorder="1" applyAlignment="1">
      <alignment horizontal="center"/>
    </xf>
    <xf numFmtId="2" fontId="19" fillId="0" borderId="23" xfId="0" applyNumberFormat="1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3" xfId="0" applyFont="1" applyBorder="1"/>
    <xf numFmtId="2" fontId="19" fillId="0" borderId="73" xfId="0" applyNumberFormat="1" applyFont="1" applyBorder="1" applyAlignment="1">
      <alignment horizontal="center"/>
    </xf>
    <xf numFmtId="2" fontId="35" fillId="0" borderId="35" xfId="0" applyNumberFormat="1" applyFont="1" applyBorder="1" applyAlignment="1">
      <alignment horizontal="center" vertical="center"/>
    </xf>
    <xf numFmtId="1" fontId="35" fillId="0" borderId="23" xfId="0" applyNumberFormat="1" applyFont="1" applyBorder="1" applyAlignment="1">
      <alignment horizontal="center" vertical="center"/>
    </xf>
    <xf numFmtId="165" fontId="35" fillId="0" borderId="23" xfId="0" applyNumberFormat="1" applyFont="1" applyBorder="1" applyAlignment="1">
      <alignment horizontal="center" vertical="center"/>
    </xf>
    <xf numFmtId="0" fontId="0" fillId="0" borderId="44" xfId="0" applyBorder="1" applyAlignment="1">
      <alignment horizontal="left"/>
    </xf>
    <xf numFmtId="2" fontId="19" fillId="0" borderId="69" xfId="0" applyNumberFormat="1" applyFont="1" applyBorder="1" applyAlignment="1">
      <alignment horizontal="center"/>
    </xf>
    <xf numFmtId="2" fontId="19" fillId="0" borderId="71" xfId="0" applyNumberFormat="1" applyFont="1" applyBorder="1" applyAlignment="1">
      <alignment horizontal="center"/>
    </xf>
    <xf numFmtId="0" fontId="0" fillId="0" borderId="23" xfId="0" applyBorder="1" applyAlignment="1">
      <alignment horizontal="left"/>
    </xf>
    <xf numFmtId="2" fontId="35" fillId="0" borderId="32" xfId="0" applyNumberFormat="1" applyFont="1" applyBorder="1" applyAlignment="1">
      <alignment horizontal="center" vertical="center"/>
    </xf>
    <xf numFmtId="0" fontId="0" fillId="0" borderId="23" xfId="0" applyBorder="1"/>
    <xf numFmtId="0" fontId="0" fillId="0" borderId="54" xfId="0" applyBorder="1" applyAlignment="1">
      <alignment horizontal="left"/>
    </xf>
    <xf numFmtId="166" fontId="19" fillId="0" borderId="23" xfId="0" applyNumberFormat="1" applyFont="1" applyBorder="1" applyAlignment="1">
      <alignment horizontal="center"/>
    </xf>
    <xf numFmtId="0" fontId="18" fillId="0" borderId="54" xfId="0" applyFont="1" applyBorder="1" applyAlignment="1">
      <alignment horizontal="center"/>
    </xf>
    <xf numFmtId="0" fontId="9" fillId="0" borderId="25" xfId="0" applyFont="1" applyBorder="1" applyAlignment="1">
      <alignment horizontal="right"/>
    </xf>
    <xf numFmtId="0" fontId="15" fillId="0" borderId="23" xfId="0" applyFont="1" applyBorder="1"/>
    <xf numFmtId="2" fontId="35" fillId="0" borderId="22" xfId="0" applyNumberFormat="1" applyFont="1" applyBorder="1" applyAlignment="1">
      <alignment horizontal="center"/>
    </xf>
    <xf numFmtId="2" fontId="35" fillId="0" borderId="23" xfId="0" applyNumberFormat="1" applyFont="1" applyBorder="1" applyAlignment="1">
      <alignment horizontal="center"/>
    </xf>
    <xf numFmtId="0" fontId="0" fillId="0" borderId="78" xfId="0" applyBorder="1" applyAlignment="1">
      <alignment horizontal="center"/>
    </xf>
    <xf numFmtId="2" fontId="36" fillId="0" borderId="0" xfId="0" applyNumberFormat="1" applyFont="1" applyAlignment="1">
      <alignment horizontal="center"/>
    </xf>
    <xf numFmtId="9" fontId="36" fillId="0" borderId="0" xfId="0" applyNumberFormat="1" applyFont="1" applyAlignment="1">
      <alignment horizontal="center"/>
    </xf>
    <xf numFmtId="166" fontId="19" fillId="0" borderId="54" xfId="0" applyNumberFormat="1" applyFont="1" applyBorder="1" applyAlignment="1">
      <alignment horizontal="center"/>
    </xf>
    <xf numFmtId="0" fontId="15" fillId="0" borderId="55" xfId="0" applyFont="1" applyBorder="1" applyAlignment="1">
      <alignment horizontal="center"/>
    </xf>
    <xf numFmtId="0" fontId="15" fillId="0" borderId="54" xfId="0" applyFont="1" applyBorder="1" applyAlignment="1">
      <alignment horizontal="center"/>
    </xf>
    <xf numFmtId="0" fontId="15" fillId="0" borderId="37" xfId="0" applyFont="1" applyBorder="1"/>
    <xf numFmtId="0" fontId="15" fillId="0" borderId="35" xfId="0" applyFont="1" applyBorder="1"/>
    <xf numFmtId="166" fontId="19" fillId="0" borderId="23" xfId="0" applyNumberFormat="1" applyFont="1" applyBorder="1"/>
    <xf numFmtId="2" fontId="17" fillId="0" borderId="0" xfId="0" applyNumberFormat="1" applyFont="1" applyAlignment="1">
      <alignment horizontal="left"/>
    </xf>
    <xf numFmtId="0" fontId="2" fillId="0" borderId="0" xfId="0" applyFont="1" applyBorder="1" applyAlignment="1">
      <alignment horizontal="left"/>
    </xf>
    <xf numFmtId="0" fontId="23" fillId="0" borderId="2" xfId="0" applyFont="1" applyBorder="1" applyAlignment="1">
      <alignment horizontal="center" vertical="center"/>
    </xf>
    <xf numFmtId="2" fontId="23" fillId="0" borderId="0" xfId="0" applyNumberFormat="1" applyFont="1" applyAlignment="1">
      <alignment horizontal="left"/>
    </xf>
    <xf numFmtId="0" fontId="48" fillId="0" borderId="72" xfId="0" applyFont="1" applyBorder="1" applyAlignment="1">
      <alignment horizontal="left"/>
    </xf>
    <xf numFmtId="0" fontId="9" fillId="0" borderId="18" xfId="0" applyFont="1" applyBorder="1" applyAlignment="1">
      <alignment horizontal="left"/>
    </xf>
    <xf numFmtId="0" fontId="0" fillId="0" borderId="64" xfId="0" applyBorder="1"/>
    <xf numFmtId="0" fontId="21" fillId="2" borderId="74" xfId="0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2" fontId="19" fillId="0" borderId="77" xfId="0" applyNumberFormat="1" applyFont="1" applyBorder="1" applyAlignment="1">
      <alignment horizontal="center"/>
    </xf>
    <xf numFmtId="0" fontId="60" fillId="0" borderId="0" xfId="0" applyFont="1" applyBorder="1" applyAlignment="1">
      <alignment horizontal="center"/>
    </xf>
    <xf numFmtId="2" fontId="35" fillId="0" borderId="34" xfId="0" applyNumberFormat="1" applyFont="1" applyBorder="1" applyAlignment="1">
      <alignment horizontal="center" vertical="center"/>
    </xf>
    <xf numFmtId="166" fontId="0" fillId="0" borderId="0" xfId="0" applyNumberFormat="1" applyFill="1" applyBorder="1" applyAlignment="1">
      <alignment horizontal="left"/>
    </xf>
    <xf numFmtId="165" fontId="35" fillId="0" borderId="35" xfId="0" applyNumberFormat="1" applyFont="1" applyBorder="1" applyAlignment="1">
      <alignment horizontal="center" vertical="center"/>
    </xf>
    <xf numFmtId="2" fontId="35" fillId="0" borderId="28" xfId="0" applyNumberFormat="1" applyFont="1" applyBorder="1" applyAlignment="1">
      <alignment horizontal="center" vertical="center"/>
    </xf>
    <xf numFmtId="2" fontId="18" fillId="0" borderId="60" xfId="0" applyNumberFormat="1" applyFont="1" applyBorder="1" applyAlignment="1">
      <alignment horizontal="center"/>
    </xf>
    <xf numFmtId="2" fontId="18" fillId="0" borderId="61" xfId="0" applyNumberFormat="1" applyFont="1" applyBorder="1" applyAlignment="1">
      <alignment horizontal="center"/>
    </xf>
    <xf numFmtId="165" fontId="18" fillId="0" borderId="61" xfId="0" applyNumberFormat="1" applyFont="1" applyBorder="1" applyAlignment="1">
      <alignment horizontal="center"/>
    </xf>
    <xf numFmtId="0" fontId="9" fillId="0" borderId="2" xfId="0" applyFont="1" applyBorder="1" applyAlignment="1">
      <alignment horizontal="left"/>
    </xf>
    <xf numFmtId="166" fontId="101" fillId="0" borderId="0" xfId="0" applyNumberFormat="1" applyFont="1" applyAlignment="1">
      <alignment horizontal="left"/>
    </xf>
    <xf numFmtId="2" fontId="101" fillId="0" borderId="0" xfId="0" applyNumberFormat="1" applyFont="1" applyAlignment="1">
      <alignment horizontal="left"/>
    </xf>
    <xf numFmtId="2" fontId="18" fillId="0" borderId="62" xfId="0" applyNumberFormat="1" applyFont="1" applyBorder="1" applyAlignment="1">
      <alignment horizontal="center"/>
    </xf>
    <xf numFmtId="2" fontId="18" fillId="0" borderId="77" xfId="0" applyNumberFormat="1" applyFont="1" applyBorder="1" applyAlignment="1">
      <alignment horizontal="center"/>
    </xf>
    <xf numFmtId="0" fontId="34" fillId="0" borderId="59" xfId="0" applyFont="1" applyBorder="1"/>
    <xf numFmtId="2" fontId="35" fillId="0" borderId="32" xfId="0" applyNumberFormat="1" applyFont="1" applyBorder="1" applyAlignment="1">
      <alignment horizontal="center"/>
    </xf>
    <xf numFmtId="2" fontId="35" fillId="0" borderId="24" xfId="0" applyNumberFormat="1" applyFont="1" applyBorder="1" applyAlignment="1">
      <alignment horizontal="center"/>
    </xf>
    <xf numFmtId="167" fontId="3" fillId="0" borderId="0" xfId="0" applyNumberFormat="1" applyFont="1" applyFill="1" applyBorder="1" applyAlignment="1">
      <alignment horizontal="center"/>
    </xf>
    <xf numFmtId="0" fontId="8" fillId="0" borderId="72" xfId="0" applyFont="1" applyBorder="1" applyAlignment="1">
      <alignment horizontal="center"/>
    </xf>
    <xf numFmtId="2" fontId="36" fillId="0" borderId="0" xfId="0" applyNumberFormat="1" applyFont="1" applyBorder="1"/>
    <xf numFmtId="166" fontId="18" fillId="0" borderId="0" xfId="0" applyNumberFormat="1" applyFont="1" applyAlignment="1">
      <alignment horizontal="left"/>
    </xf>
    <xf numFmtId="166" fontId="3" fillId="0" borderId="0" xfId="0" applyNumberFormat="1" applyFont="1" applyBorder="1"/>
    <xf numFmtId="166" fontId="23" fillId="0" borderId="0" xfId="0" applyNumberFormat="1" applyFont="1" applyAlignment="1">
      <alignment horizontal="left"/>
    </xf>
    <xf numFmtId="2" fontId="19" fillId="0" borderId="57" xfId="0" applyNumberFormat="1" applyFont="1" applyBorder="1" applyAlignment="1">
      <alignment horizontal="center"/>
    </xf>
    <xf numFmtId="0" fontId="102" fillId="0" borderId="0" xfId="0" applyFont="1" applyFill="1" applyBorder="1" applyAlignment="1">
      <alignment horizontal="left"/>
    </xf>
    <xf numFmtId="49" fontId="18" fillId="0" borderId="0" xfId="0" applyNumberFormat="1" applyFont="1" applyFill="1" applyBorder="1"/>
    <xf numFmtId="0" fontId="54" fillId="0" borderId="0" xfId="0" applyFont="1" applyAlignment="1">
      <alignment horizontal="left"/>
    </xf>
    <xf numFmtId="2" fontId="19" fillId="0" borderId="73" xfId="0" applyNumberFormat="1" applyFont="1" applyFill="1" applyBorder="1" applyAlignment="1">
      <alignment horizontal="center"/>
    </xf>
    <xf numFmtId="0" fontId="3" fillId="0" borderId="44" xfId="0" applyFont="1" applyFill="1" applyBorder="1"/>
    <xf numFmtId="0" fontId="54" fillId="0" borderId="2" xfId="0" applyFont="1" applyBorder="1"/>
    <xf numFmtId="0" fontId="54" fillId="0" borderId="26" xfId="0" applyFont="1" applyBorder="1"/>
    <xf numFmtId="0" fontId="54" fillId="0" borderId="26" xfId="0" applyFont="1" applyFill="1" applyBorder="1"/>
    <xf numFmtId="0" fontId="54" fillId="0" borderId="26" xfId="0" applyFont="1" applyBorder="1" applyAlignment="1">
      <alignment horizontal="center"/>
    </xf>
    <xf numFmtId="0" fontId="0" fillId="0" borderId="7" xfId="0" applyBorder="1"/>
    <xf numFmtId="0" fontId="18" fillId="0" borderId="57" xfId="0" applyFont="1" applyBorder="1" applyAlignment="1">
      <alignment horizontal="center"/>
    </xf>
    <xf numFmtId="0" fontId="54" fillId="0" borderId="2" xfId="0" applyFont="1" applyBorder="1" applyAlignment="1">
      <alignment horizontal="center"/>
    </xf>
    <xf numFmtId="0" fontId="54" fillId="0" borderId="9" xfId="0" applyFont="1" applyBorder="1" applyAlignment="1">
      <alignment horizontal="center"/>
    </xf>
    <xf numFmtId="0" fontId="0" fillId="0" borderId="43" xfId="0" applyBorder="1"/>
    <xf numFmtId="166" fontId="15" fillId="0" borderId="61" xfId="0" applyNumberFormat="1" applyFont="1" applyBorder="1" applyAlignment="1">
      <alignment horizontal="center"/>
    </xf>
    <xf numFmtId="0" fontId="54" fillId="0" borderId="27" xfId="0" applyFont="1" applyBorder="1" applyAlignment="1">
      <alignment horizontal="center"/>
    </xf>
    <xf numFmtId="2" fontId="19" fillId="0" borderId="61" xfId="0" applyNumberFormat="1" applyFont="1" applyBorder="1" applyAlignment="1">
      <alignment horizontal="center"/>
    </xf>
    <xf numFmtId="0" fontId="55" fillId="0" borderId="64" xfId="0" applyFont="1" applyBorder="1" applyAlignment="1">
      <alignment horizontal="right"/>
    </xf>
    <xf numFmtId="0" fontId="18" fillId="0" borderId="64" xfId="0" applyFont="1" applyBorder="1" applyAlignment="1">
      <alignment horizontal="right"/>
    </xf>
    <xf numFmtId="0" fontId="15" fillId="0" borderId="64" xfId="0" applyFont="1" applyBorder="1" applyAlignment="1">
      <alignment horizontal="right"/>
    </xf>
    <xf numFmtId="0" fontId="55" fillId="0" borderId="79" xfId="0" applyFont="1" applyBorder="1" applyAlignment="1">
      <alignment horizontal="right"/>
    </xf>
    <xf numFmtId="0" fontId="34" fillId="0" borderId="59" xfId="0" applyFont="1" applyFill="1" applyBorder="1"/>
    <xf numFmtId="1" fontId="104" fillId="0" borderId="0" xfId="0" applyNumberFormat="1" applyFont="1" applyFill="1" applyBorder="1" applyAlignment="1">
      <alignment horizontal="center"/>
    </xf>
    <xf numFmtId="0" fontId="11" fillId="0" borderId="2" xfId="0" applyFont="1" applyBorder="1" applyAlignment="1">
      <alignment horizontal="center" vertical="center"/>
    </xf>
    <xf numFmtId="0" fontId="48" fillId="0" borderId="26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35" fillId="0" borderId="25" xfId="0" applyFont="1" applyBorder="1" applyAlignment="1">
      <alignment horizontal="center"/>
    </xf>
    <xf numFmtId="0" fontId="48" fillId="0" borderId="25" xfId="0" applyFont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11" fillId="0" borderId="15" xfId="0" applyFont="1" applyBorder="1"/>
    <xf numFmtId="0" fontId="11" fillId="0" borderId="0" xfId="0" applyFont="1" applyBorder="1" applyAlignment="1">
      <alignment horizontal="center"/>
    </xf>
    <xf numFmtId="0" fontId="60" fillId="0" borderId="3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52" xfId="0" applyBorder="1" applyAlignment="1">
      <alignment horizontal="left"/>
    </xf>
    <xf numFmtId="0" fontId="60" fillId="0" borderId="53" xfId="0" applyFont="1" applyBorder="1" applyAlignment="1">
      <alignment horizontal="left"/>
    </xf>
    <xf numFmtId="0" fontId="48" fillId="0" borderId="2" xfId="0" applyFont="1" applyBorder="1" applyAlignment="1">
      <alignment horizontal="center" vertical="center"/>
    </xf>
    <xf numFmtId="0" fontId="11" fillId="0" borderId="80" xfId="0" applyFont="1" applyBorder="1" applyAlignment="1">
      <alignment horizontal="center"/>
    </xf>
    <xf numFmtId="2" fontId="21" fillId="2" borderId="73" xfId="0" applyNumberFormat="1" applyFont="1" applyFill="1" applyBorder="1" applyAlignment="1">
      <alignment horizontal="center"/>
    </xf>
    <xf numFmtId="2" fontId="21" fillId="2" borderId="59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right"/>
    </xf>
    <xf numFmtId="2" fontId="36" fillId="0" borderId="0" xfId="0" applyNumberFormat="1" applyFont="1" applyFill="1" applyBorder="1" applyAlignment="1">
      <alignment horizontal="center"/>
    </xf>
    <xf numFmtId="9" fontId="36" fillId="0" borderId="0" xfId="0" applyNumberFormat="1" applyFont="1" applyFill="1" applyBorder="1" applyAlignment="1">
      <alignment horizontal="center"/>
    </xf>
    <xf numFmtId="0" fontId="38" fillId="0" borderId="0" xfId="0" applyFont="1" applyFill="1" applyBorder="1" applyAlignment="1">
      <alignment horizontal="center"/>
    </xf>
    <xf numFmtId="0" fontId="119" fillId="0" borderId="0" xfId="0" applyFont="1" applyFill="1" applyBorder="1" applyAlignment="1">
      <alignment horizontal="center"/>
    </xf>
    <xf numFmtId="9" fontId="17" fillId="0" borderId="0" xfId="0" applyNumberFormat="1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2" fontId="84" fillId="0" borderId="0" xfId="0" applyNumberFormat="1" applyFont="1" applyFill="1" applyBorder="1" applyAlignment="1">
      <alignment horizontal="left"/>
    </xf>
    <xf numFmtId="0" fontId="36" fillId="0" borderId="3" xfId="0" applyFont="1" applyBorder="1" applyAlignment="1">
      <alignment horizontal="right"/>
    </xf>
    <xf numFmtId="0" fontId="35" fillId="0" borderId="15" xfId="0" applyFont="1" applyBorder="1"/>
    <xf numFmtId="166" fontId="35" fillId="0" borderId="0" xfId="0" applyNumberFormat="1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/>
    </xf>
    <xf numFmtId="0" fontId="23" fillId="0" borderId="26" xfId="0" applyFont="1" applyBorder="1"/>
    <xf numFmtId="0" fontId="43" fillId="0" borderId="57" xfId="0" applyFont="1" applyBorder="1" applyAlignment="1">
      <alignment horizontal="center"/>
    </xf>
    <xf numFmtId="2" fontId="3" fillId="0" borderId="69" xfId="0" applyNumberFormat="1" applyFont="1" applyBorder="1" applyAlignment="1">
      <alignment horizontal="center"/>
    </xf>
    <xf numFmtId="2" fontId="3" fillId="0" borderId="65" xfId="0" applyNumberFormat="1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75" xfId="0" applyBorder="1" applyAlignment="1">
      <alignment horizontal="center"/>
    </xf>
    <xf numFmtId="0" fontId="23" fillId="0" borderId="26" xfId="0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0" xfId="0" applyFont="1" applyFill="1"/>
    <xf numFmtId="9" fontId="8" fillId="0" borderId="9" xfId="0" applyNumberFormat="1" applyFont="1" applyBorder="1" applyAlignment="1">
      <alignment horizontal="center"/>
    </xf>
    <xf numFmtId="0" fontId="8" fillId="0" borderId="34" xfId="0" applyFont="1" applyBorder="1"/>
    <xf numFmtId="0" fontId="8" fillId="0" borderId="43" xfId="0" applyFont="1" applyBorder="1"/>
    <xf numFmtId="0" fontId="8" fillId="0" borderId="43" xfId="0" applyFont="1" applyBorder="1" applyAlignment="1">
      <alignment horizontal="center"/>
    </xf>
    <xf numFmtId="0" fontId="8" fillId="0" borderId="12" xfId="0" applyFont="1" applyBorder="1"/>
    <xf numFmtId="0" fontId="8" fillId="0" borderId="26" xfId="0" applyFont="1" applyBorder="1" applyAlignment="1">
      <alignment horizontal="left"/>
    </xf>
    <xf numFmtId="9" fontId="3" fillId="0" borderId="9" xfId="0" applyNumberFormat="1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0" fillId="0" borderId="55" xfId="0" applyBorder="1" applyAlignment="1">
      <alignment horizontal="center"/>
    </xf>
    <xf numFmtId="2" fontId="43" fillId="0" borderId="57" xfId="0" applyNumberFormat="1" applyFont="1" applyBorder="1" applyAlignment="1">
      <alignment horizontal="center"/>
    </xf>
    <xf numFmtId="9" fontId="8" fillId="0" borderId="26" xfId="0" applyNumberFormat="1" applyFont="1" applyBorder="1" applyAlignment="1">
      <alignment horizontal="center"/>
    </xf>
    <xf numFmtId="0" fontId="54" fillId="0" borderId="59" xfId="0" applyFont="1" applyBorder="1" applyAlignment="1">
      <alignment horizontal="center"/>
    </xf>
    <xf numFmtId="0" fontId="54" fillId="0" borderId="60" xfId="0" applyFont="1" applyBorder="1" applyAlignment="1">
      <alignment horizontal="center"/>
    </xf>
    <xf numFmtId="0" fontId="54" fillId="0" borderId="69" xfId="0" applyFont="1" applyBorder="1" applyAlignment="1">
      <alignment horizontal="center"/>
    </xf>
    <xf numFmtId="0" fontId="23" fillId="6" borderId="2" xfId="0" applyFont="1" applyFill="1" applyBorder="1" applyAlignment="1">
      <alignment horizontal="center"/>
    </xf>
    <xf numFmtId="0" fontId="23" fillId="6" borderId="26" xfId="0" applyFont="1" applyFill="1" applyBorder="1" applyAlignment="1">
      <alignment horizontal="center"/>
    </xf>
    <xf numFmtId="0" fontId="15" fillId="6" borderId="26" xfId="0" applyFont="1" applyFill="1" applyBorder="1" applyAlignment="1">
      <alignment horizontal="center"/>
    </xf>
    <xf numFmtId="9" fontId="8" fillId="6" borderId="26" xfId="0" applyNumberFormat="1" applyFont="1" applyFill="1" applyBorder="1" applyAlignment="1">
      <alignment horizontal="center"/>
    </xf>
    <xf numFmtId="0" fontId="0" fillId="0" borderId="30" xfId="0" applyBorder="1"/>
    <xf numFmtId="0" fontId="0" fillId="0" borderId="49" xfId="0" applyBorder="1"/>
    <xf numFmtId="0" fontId="46" fillId="0" borderId="2" xfId="0" applyFont="1" applyBorder="1" applyAlignment="1">
      <alignment horizontal="center"/>
    </xf>
    <xf numFmtId="0" fontId="46" fillId="0" borderId="32" xfId="0" applyFont="1" applyBorder="1" applyAlignment="1">
      <alignment horizontal="left"/>
    </xf>
    <xf numFmtId="0" fontId="46" fillId="0" borderId="8" xfId="0" applyFont="1" applyBorder="1" applyAlignment="1">
      <alignment horizontal="center"/>
    </xf>
    <xf numFmtId="0" fontId="48" fillId="0" borderId="79" xfId="0" applyFont="1" applyBorder="1"/>
    <xf numFmtId="0" fontId="77" fillId="0" borderId="62" xfId="0" applyFont="1" applyBorder="1" applyAlignment="1">
      <alignment horizontal="center"/>
    </xf>
    <xf numFmtId="0" fontId="77" fillId="0" borderId="65" xfId="0" applyFont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0" fontId="75" fillId="0" borderId="0" xfId="0" applyFont="1" applyAlignment="1">
      <alignment horizontal="center"/>
    </xf>
    <xf numFmtId="0" fontId="75" fillId="0" borderId="0" xfId="0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5" fillId="0" borderId="0" xfId="0" applyFont="1"/>
    <xf numFmtId="0" fontId="29" fillId="0" borderId="0" xfId="0" applyFont="1" applyFill="1" applyBorder="1"/>
    <xf numFmtId="0" fontId="75" fillId="0" borderId="0" xfId="0" applyFont="1" applyBorder="1"/>
    <xf numFmtId="0" fontId="75" fillId="0" borderId="69" xfId="0" applyFont="1" applyBorder="1" applyAlignment="1">
      <alignment horizontal="center"/>
    </xf>
    <xf numFmtId="0" fontId="30" fillId="0" borderId="0" xfId="0" applyFont="1"/>
    <xf numFmtId="0" fontId="30" fillId="0" borderId="0" xfId="0" applyFont="1" applyBorder="1"/>
    <xf numFmtId="0" fontId="28" fillId="0" borderId="0" xfId="0" applyFont="1" applyFill="1" applyBorder="1" applyAlignment="1">
      <alignment horizontal="center"/>
    </xf>
    <xf numFmtId="0" fontId="76" fillId="0" borderId="0" xfId="0" applyFont="1" applyFill="1" applyBorder="1"/>
    <xf numFmtId="0" fontId="30" fillId="0" borderId="0" xfId="0" applyFont="1" applyBorder="1" applyAlignment="1">
      <alignment horizontal="right"/>
    </xf>
    <xf numFmtId="0" fontId="46" fillId="0" borderId="55" xfId="0" applyFont="1" applyBorder="1" applyAlignment="1">
      <alignment horizontal="center"/>
    </xf>
    <xf numFmtId="0" fontId="46" fillId="0" borderId="59" xfId="0" applyFont="1" applyBorder="1" applyAlignment="1">
      <alignment horizontal="center"/>
    </xf>
    <xf numFmtId="0" fontId="46" fillId="8" borderId="59" xfId="0" applyFont="1" applyFill="1" applyBorder="1" applyAlignment="1">
      <alignment horizontal="center"/>
    </xf>
    <xf numFmtId="0" fontId="46" fillId="7" borderId="59" xfId="0" applyFont="1" applyFill="1" applyBorder="1" applyAlignment="1">
      <alignment horizontal="center"/>
    </xf>
    <xf numFmtId="166" fontId="46" fillId="0" borderId="59" xfId="0" applyNumberFormat="1" applyFont="1" applyBorder="1" applyAlignment="1">
      <alignment horizontal="center"/>
    </xf>
    <xf numFmtId="168" fontId="114" fillId="0" borderId="64" xfId="0" applyNumberFormat="1" applyFont="1" applyBorder="1" applyAlignment="1">
      <alignment horizontal="center"/>
    </xf>
    <xf numFmtId="167" fontId="124" fillId="8" borderId="59" xfId="0" applyNumberFormat="1" applyFont="1" applyFill="1" applyBorder="1" applyAlignment="1">
      <alignment horizontal="center"/>
    </xf>
    <xf numFmtId="166" fontId="124" fillId="8" borderId="59" xfId="0" applyNumberFormat="1" applyFont="1" applyFill="1" applyBorder="1" applyAlignment="1">
      <alignment horizontal="center"/>
    </xf>
    <xf numFmtId="0" fontId="109" fillId="8" borderId="59" xfId="0" applyFont="1" applyFill="1" applyBorder="1" applyAlignment="1">
      <alignment horizontal="center"/>
    </xf>
    <xf numFmtId="0" fontId="0" fillId="0" borderId="60" xfId="0" applyBorder="1"/>
    <xf numFmtId="0" fontId="8" fillId="8" borderId="63" xfId="0" applyFont="1" applyFill="1" applyBorder="1"/>
    <xf numFmtId="0" fontId="45" fillId="8" borderId="63" xfId="0" applyFont="1" applyFill="1" applyBorder="1"/>
    <xf numFmtId="0" fontId="23" fillId="8" borderId="63" xfId="0" applyFont="1" applyFill="1" applyBorder="1"/>
    <xf numFmtId="0" fontId="3" fillId="8" borderId="63" xfId="0" applyFont="1" applyFill="1" applyBorder="1"/>
    <xf numFmtId="0" fontId="46" fillId="0" borderId="22" xfId="0" applyFont="1" applyBorder="1" applyAlignment="1">
      <alignment horizontal="center"/>
    </xf>
    <xf numFmtId="167" fontId="114" fillId="0" borderId="69" xfId="0" applyNumberFormat="1" applyFont="1" applyBorder="1" applyAlignment="1">
      <alignment horizontal="center"/>
    </xf>
    <xf numFmtId="167" fontId="124" fillId="8" borderId="74" xfId="0" applyNumberFormat="1" applyFont="1" applyFill="1" applyBorder="1" applyAlignment="1">
      <alignment horizontal="center"/>
    </xf>
    <xf numFmtId="166" fontId="124" fillId="8" borderId="74" xfId="0" applyNumberFormat="1" applyFont="1" applyFill="1" applyBorder="1" applyAlignment="1">
      <alignment horizontal="center"/>
    </xf>
    <xf numFmtId="0" fontId="109" fillId="8" borderId="74" xfId="0" applyFont="1" applyFill="1" applyBorder="1" applyAlignment="1">
      <alignment horizontal="center"/>
    </xf>
    <xf numFmtId="0" fontId="54" fillId="0" borderId="60" xfId="0" applyFont="1" applyBorder="1"/>
    <xf numFmtId="167" fontId="46" fillId="8" borderId="59" xfId="0" applyNumberFormat="1" applyFont="1" applyFill="1" applyBorder="1" applyAlignment="1">
      <alignment horizontal="center"/>
    </xf>
    <xf numFmtId="1" fontId="46" fillId="0" borderId="60" xfId="0" applyNumberFormat="1" applyFont="1" applyBorder="1" applyAlignment="1">
      <alignment horizontal="center"/>
    </xf>
    <xf numFmtId="0" fontId="34" fillId="0" borderId="55" xfId="0" applyFont="1" applyBorder="1"/>
    <xf numFmtId="0" fontId="34" fillId="0" borderId="76" xfId="0" applyFont="1" applyBorder="1"/>
    <xf numFmtId="0" fontId="50" fillId="0" borderId="55" xfId="0" applyFont="1" applyBorder="1" applyAlignment="1">
      <alignment horizontal="center"/>
    </xf>
    <xf numFmtId="0" fontId="50" fillId="0" borderId="59" xfId="0" applyFont="1" applyBorder="1" applyAlignment="1">
      <alignment horizontal="center"/>
    </xf>
    <xf numFmtId="0" fontId="50" fillId="0" borderId="76" xfId="0" applyFont="1" applyBorder="1" applyAlignment="1">
      <alignment horizontal="center"/>
    </xf>
    <xf numFmtId="0" fontId="50" fillId="0" borderId="22" xfId="0" applyFont="1" applyBorder="1" applyAlignment="1">
      <alignment horizontal="center"/>
    </xf>
    <xf numFmtId="0" fontId="50" fillId="0" borderId="32" xfId="0" applyFont="1" applyBorder="1" applyAlignment="1">
      <alignment horizontal="left"/>
    </xf>
    <xf numFmtId="0" fontId="48" fillId="0" borderId="33" xfId="0" applyFont="1" applyBorder="1"/>
    <xf numFmtId="0" fontId="77" fillId="0" borderId="29" xfId="0" applyFont="1" applyBorder="1" applyAlignment="1">
      <alignment horizontal="center"/>
    </xf>
    <xf numFmtId="0" fontId="50" fillId="0" borderId="79" xfId="0" applyFont="1" applyBorder="1"/>
    <xf numFmtId="0" fontId="46" fillId="6" borderId="28" xfId="0" applyFont="1" applyFill="1" applyBorder="1" applyAlignment="1">
      <alignment horizontal="center"/>
    </xf>
    <xf numFmtId="0" fontId="50" fillId="6" borderId="79" xfId="0" applyFont="1" applyFill="1" applyBorder="1" applyAlignment="1">
      <alignment horizontal="center"/>
    </xf>
    <xf numFmtId="0" fontId="77" fillId="6" borderId="62" xfId="0" applyFont="1" applyFill="1" applyBorder="1" applyAlignment="1">
      <alignment horizontal="center"/>
    </xf>
    <xf numFmtId="0" fontId="50" fillId="6" borderId="22" xfId="0" applyFont="1" applyFill="1" applyBorder="1" applyAlignment="1">
      <alignment horizontal="center"/>
    </xf>
    <xf numFmtId="2" fontId="75" fillId="6" borderId="8" xfId="0" applyNumberFormat="1" applyFont="1" applyFill="1" applyBorder="1" applyAlignment="1">
      <alignment horizontal="center"/>
    </xf>
    <xf numFmtId="0" fontId="8" fillId="0" borderId="63" xfId="0" applyFont="1" applyBorder="1"/>
    <xf numFmtId="0" fontId="50" fillId="6" borderId="59" xfId="0" applyFont="1" applyFill="1" applyBorder="1" applyAlignment="1">
      <alignment horizontal="center"/>
    </xf>
    <xf numFmtId="2" fontId="75" fillId="6" borderId="67" xfId="0" applyNumberFormat="1" applyFont="1" applyFill="1" applyBorder="1" applyAlignment="1">
      <alignment horizontal="center"/>
    </xf>
    <xf numFmtId="0" fontId="8" fillId="12" borderId="63" xfId="0" applyFont="1" applyFill="1" applyBorder="1"/>
    <xf numFmtId="0" fontId="50" fillId="8" borderId="59" xfId="0" applyFont="1" applyFill="1" applyBorder="1" applyAlignment="1">
      <alignment horizontal="center"/>
    </xf>
    <xf numFmtId="2" fontId="75" fillId="8" borderId="67" xfId="0" applyNumberFormat="1" applyFont="1" applyFill="1" applyBorder="1" applyAlignment="1">
      <alignment horizontal="center"/>
    </xf>
    <xf numFmtId="0" fontId="50" fillId="7" borderId="59" xfId="0" applyFont="1" applyFill="1" applyBorder="1" applyAlignment="1">
      <alignment horizontal="center"/>
    </xf>
    <xf numFmtId="2" fontId="75" fillId="7" borderId="67" xfId="0" applyNumberFormat="1" applyFont="1" applyFill="1" applyBorder="1" applyAlignment="1">
      <alignment horizontal="center"/>
    </xf>
    <xf numFmtId="0" fontId="8" fillId="0" borderId="63" xfId="0" applyFont="1" applyBorder="1" applyAlignment="1">
      <alignment horizontal="left"/>
    </xf>
    <xf numFmtId="2" fontId="75" fillId="9" borderId="67" xfId="0" applyNumberFormat="1" applyFont="1" applyFill="1" applyBorder="1" applyAlignment="1">
      <alignment horizontal="center"/>
    </xf>
    <xf numFmtId="0" fontId="50" fillId="6" borderId="76" xfId="0" applyFont="1" applyFill="1" applyBorder="1" applyAlignment="1">
      <alignment horizontal="center"/>
    </xf>
    <xf numFmtId="2" fontId="75" fillId="9" borderId="51" xfId="0" applyNumberFormat="1" applyFont="1" applyFill="1" applyBorder="1" applyAlignment="1">
      <alignment horizontal="center"/>
    </xf>
    <xf numFmtId="0" fontId="50" fillId="6" borderId="60" xfId="0" applyFont="1" applyFill="1" applyBorder="1" applyAlignment="1">
      <alignment horizontal="center"/>
    </xf>
    <xf numFmtId="2" fontId="75" fillId="6" borderId="68" xfId="0" applyNumberFormat="1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50" fillId="6" borderId="15" xfId="0" applyFont="1" applyFill="1" applyBorder="1"/>
    <xf numFmtId="0" fontId="46" fillId="6" borderId="17" xfId="0" applyFont="1" applyFill="1" applyBorder="1" applyAlignment="1">
      <alignment horizontal="center"/>
    </xf>
    <xf numFmtId="0" fontId="34" fillId="4" borderId="48" xfId="0" applyFont="1" applyFill="1" applyBorder="1"/>
    <xf numFmtId="0" fontId="34" fillId="4" borderId="63" xfId="0" applyFont="1" applyFill="1" applyBorder="1"/>
    <xf numFmtId="0" fontId="58" fillId="4" borderId="63" xfId="0" applyFont="1" applyFill="1" applyBorder="1"/>
    <xf numFmtId="0" fontId="50" fillId="6" borderId="55" xfId="0" applyFont="1" applyFill="1" applyBorder="1" applyAlignment="1">
      <alignment horizontal="center"/>
    </xf>
    <xf numFmtId="166" fontId="50" fillId="6" borderId="59" xfId="0" applyNumberFormat="1" applyFont="1" applyFill="1" applyBorder="1" applyAlignment="1">
      <alignment horizontal="center"/>
    </xf>
    <xf numFmtId="0" fontId="75" fillId="6" borderId="75" xfId="0" applyFont="1" applyFill="1" applyBorder="1" applyAlignment="1">
      <alignment horizontal="center"/>
    </xf>
    <xf numFmtId="0" fontId="75" fillId="6" borderId="78" xfId="0" applyFont="1" applyFill="1" applyBorder="1" applyAlignment="1">
      <alignment horizontal="center"/>
    </xf>
    <xf numFmtId="0" fontId="50" fillId="14" borderId="58" xfId="0" applyFont="1" applyFill="1" applyBorder="1" applyAlignment="1">
      <alignment horizontal="center"/>
    </xf>
    <xf numFmtId="0" fontId="75" fillId="14" borderId="17" xfId="0" applyFont="1" applyFill="1" applyBorder="1" applyAlignment="1">
      <alignment horizontal="center"/>
    </xf>
    <xf numFmtId="0" fontId="23" fillId="11" borderId="48" xfId="0" applyFont="1" applyFill="1" applyBorder="1"/>
    <xf numFmtId="0" fontId="75" fillId="6" borderId="56" xfId="0" applyFont="1" applyFill="1" applyBorder="1" applyAlignment="1">
      <alignment horizontal="center"/>
    </xf>
    <xf numFmtId="0" fontId="23" fillId="11" borderId="84" xfId="0" applyFont="1" applyFill="1" applyBorder="1"/>
    <xf numFmtId="0" fontId="48" fillId="15" borderId="41" xfId="0" applyFont="1" applyFill="1" applyBorder="1"/>
    <xf numFmtId="0" fontId="50" fillId="5" borderId="58" xfId="0" applyFont="1" applyFill="1" applyBorder="1" applyAlignment="1">
      <alignment horizontal="center"/>
    </xf>
    <xf numFmtId="0" fontId="75" fillId="5" borderId="17" xfId="0" applyFont="1" applyFill="1" applyBorder="1" applyAlignment="1">
      <alignment horizontal="center"/>
    </xf>
    <xf numFmtId="0" fontId="3" fillId="16" borderId="48" xfId="0" applyFont="1" applyFill="1" applyBorder="1" applyAlignment="1">
      <alignment horizontal="center"/>
    </xf>
    <xf numFmtId="0" fontId="23" fillId="16" borderId="63" xfId="0" applyFont="1" applyFill="1" applyBorder="1"/>
    <xf numFmtId="0" fontId="23" fillId="17" borderId="84" xfId="0" applyFont="1" applyFill="1" applyBorder="1"/>
    <xf numFmtId="0" fontId="50" fillId="18" borderId="58" xfId="0" applyFont="1" applyFill="1" applyBorder="1" applyAlignment="1">
      <alignment horizontal="center"/>
    </xf>
    <xf numFmtId="0" fontId="75" fillId="18" borderId="17" xfId="0" applyFont="1" applyFill="1" applyBorder="1" applyAlignment="1">
      <alignment horizontal="center"/>
    </xf>
    <xf numFmtId="0" fontId="3" fillId="19" borderId="63" xfId="0" applyFont="1" applyFill="1" applyBorder="1"/>
    <xf numFmtId="0" fontId="3" fillId="19" borderId="84" xfId="0" applyFont="1" applyFill="1" applyBorder="1"/>
    <xf numFmtId="0" fontId="11" fillId="20" borderId="41" xfId="0" applyFont="1" applyFill="1" applyBorder="1"/>
    <xf numFmtId="0" fontId="50" fillId="8" borderId="58" xfId="0" applyFont="1" applyFill="1" applyBorder="1" applyAlignment="1">
      <alignment horizontal="center"/>
    </xf>
    <xf numFmtId="0" fontId="75" fillId="8" borderId="17" xfId="0" applyFont="1" applyFill="1" applyBorder="1" applyAlignment="1">
      <alignment horizontal="center"/>
    </xf>
    <xf numFmtId="0" fontId="3" fillId="21" borderId="63" xfId="0" applyFont="1" applyFill="1" applyBorder="1" applyAlignment="1">
      <alignment horizontal="center"/>
    </xf>
    <xf numFmtId="0" fontId="75" fillId="0" borderId="67" xfId="0" applyFont="1" applyBorder="1" applyAlignment="1">
      <alignment horizontal="center"/>
    </xf>
    <xf numFmtId="0" fontId="23" fillId="21" borderId="63" xfId="0" applyFont="1" applyFill="1" applyBorder="1"/>
    <xf numFmtId="166" fontId="64" fillId="0" borderId="59" xfId="0" applyNumberFormat="1" applyFont="1" applyBorder="1" applyAlignment="1">
      <alignment horizontal="center"/>
    </xf>
    <xf numFmtId="0" fontId="0" fillId="21" borderId="69" xfId="0" applyFill="1" applyBorder="1"/>
    <xf numFmtId="0" fontId="75" fillId="21" borderId="75" xfId="0" applyFont="1" applyFill="1" applyBorder="1" applyAlignment="1">
      <alignment horizontal="center"/>
    </xf>
    <xf numFmtId="0" fontId="75" fillId="21" borderId="74" xfId="0" applyFont="1" applyFill="1" applyBorder="1" applyAlignment="1">
      <alignment horizontal="center"/>
    </xf>
    <xf numFmtId="2" fontId="30" fillId="10" borderId="67" xfId="0" applyNumberFormat="1" applyFont="1" applyFill="1" applyBorder="1" applyAlignment="1">
      <alignment horizontal="center"/>
    </xf>
    <xf numFmtId="0" fontId="75" fillId="10" borderId="67" xfId="0" applyFont="1" applyFill="1" applyBorder="1" applyAlignment="1">
      <alignment horizontal="center"/>
    </xf>
    <xf numFmtId="0" fontId="23" fillId="22" borderId="63" xfId="0" applyFont="1" applyFill="1" applyBorder="1"/>
    <xf numFmtId="0" fontId="125" fillId="0" borderId="59" xfId="0" applyFont="1" applyBorder="1" applyAlignment="1">
      <alignment horizontal="center"/>
    </xf>
    <xf numFmtId="0" fontId="0" fillId="10" borderId="69" xfId="0" applyFill="1" applyBorder="1"/>
    <xf numFmtId="0" fontId="75" fillId="10" borderId="75" xfId="0" applyFont="1" applyFill="1" applyBorder="1" applyAlignment="1">
      <alignment horizontal="center"/>
    </xf>
    <xf numFmtId="166" fontId="50" fillId="0" borderId="59" xfId="0" applyNumberFormat="1" applyFont="1" applyBorder="1" applyAlignment="1">
      <alignment horizontal="center"/>
    </xf>
    <xf numFmtId="0" fontId="75" fillId="10" borderId="74" xfId="0" applyFont="1" applyFill="1" applyBorder="1" applyAlignment="1">
      <alignment horizontal="center"/>
    </xf>
    <xf numFmtId="0" fontId="23" fillId="23" borderId="63" xfId="0" applyFont="1" applyFill="1" applyBorder="1"/>
    <xf numFmtId="0" fontId="0" fillId="10" borderId="84" xfId="0" applyFill="1" applyBorder="1"/>
    <xf numFmtId="0" fontId="125" fillId="0" borderId="76" xfId="0" applyFont="1" applyBorder="1" applyAlignment="1">
      <alignment horizontal="center"/>
    </xf>
    <xf numFmtId="0" fontId="0" fillId="10" borderId="71" xfId="0" applyFill="1" applyBorder="1"/>
    <xf numFmtId="0" fontId="75" fillId="10" borderId="78" xfId="0" applyFont="1" applyFill="1" applyBorder="1" applyAlignment="1">
      <alignment horizontal="center"/>
    </xf>
    <xf numFmtId="0" fontId="75" fillId="10" borderId="36" xfId="0" applyFont="1" applyFill="1" applyBorder="1" applyAlignment="1">
      <alignment horizontal="center"/>
    </xf>
    <xf numFmtId="0" fontId="30" fillId="10" borderId="51" xfId="0" applyFont="1" applyFill="1" applyBorder="1"/>
    <xf numFmtId="0" fontId="75" fillId="10" borderId="51" xfId="0" applyFont="1" applyFill="1" applyBorder="1" applyAlignment="1">
      <alignment horizontal="center"/>
    </xf>
    <xf numFmtId="0" fontId="48" fillId="23" borderId="41" xfId="0" applyFont="1" applyFill="1" applyBorder="1"/>
    <xf numFmtId="0" fontId="125" fillId="10" borderId="58" xfId="0" applyFont="1" applyFill="1" applyBorder="1" applyAlignment="1">
      <alignment horizontal="center"/>
    </xf>
    <xf numFmtId="0" fontId="30" fillId="10" borderId="82" xfId="0" applyFont="1" applyFill="1" applyBorder="1" applyAlignment="1">
      <alignment horizontal="center"/>
    </xf>
    <xf numFmtId="0" fontId="34" fillId="10" borderId="58" xfId="0" applyFont="1" applyFill="1" applyBorder="1"/>
    <xf numFmtId="0" fontId="75" fillId="10" borderId="17" xfId="0" applyFont="1" applyFill="1" applyBorder="1" applyAlignment="1">
      <alignment horizontal="center"/>
    </xf>
    <xf numFmtId="0" fontId="50" fillId="10" borderId="58" xfId="0" applyFont="1" applyFill="1" applyBorder="1" applyAlignment="1">
      <alignment horizontal="center"/>
    </xf>
    <xf numFmtId="0" fontId="75" fillId="10" borderId="16" xfId="0" applyFont="1" applyFill="1" applyBorder="1" applyAlignment="1">
      <alignment horizontal="center"/>
    </xf>
    <xf numFmtId="2" fontId="30" fillId="10" borderId="31" xfId="0" applyNumberFormat="1" applyFont="1" applyFill="1" applyBorder="1" applyAlignment="1">
      <alignment horizontal="center"/>
    </xf>
    <xf numFmtId="0" fontId="75" fillId="10" borderId="31" xfId="0" applyFont="1" applyFill="1" applyBorder="1" applyAlignment="1">
      <alignment horizontal="center"/>
    </xf>
    <xf numFmtId="0" fontId="125" fillId="0" borderId="55" xfId="0" applyFont="1" applyBorder="1" applyAlignment="1">
      <alignment horizontal="center"/>
    </xf>
    <xf numFmtId="0" fontId="0" fillId="11" borderId="1" xfId="0" applyFill="1" applyBorder="1"/>
    <xf numFmtId="0" fontId="75" fillId="11" borderId="56" xfId="0" applyFont="1" applyFill="1" applyBorder="1" applyAlignment="1">
      <alignment horizontal="center"/>
    </xf>
    <xf numFmtId="2" fontId="30" fillId="5" borderId="52" xfId="0" applyNumberFormat="1" applyFont="1" applyFill="1" applyBorder="1" applyAlignment="1">
      <alignment horizontal="center"/>
    </xf>
    <xf numFmtId="0" fontId="75" fillId="5" borderId="52" xfId="0" applyFont="1" applyFill="1" applyBorder="1" applyAlignment="1">
      <alignment horizontal="center"/>
    </xf>
    <xf numFmtId="0" fontId="0" fillId="11" borderId="36" xfId="0" applyFill="1" applyBorder="1"/>
    <xf numFmtId="0" fontId="75" fillId="11" borderId="78" xfId="0" applyFont="1" applyFill="1" applyBorder="1" applyAlignment="1">
      <alignment horizontal="center"/>
    </xf>
    <xf numFmtId="2" fontId="30" fillId="5" borderId="51" xfId="0" applyNumberFormat="1" applyFont="1" applyFill="1" applyBorder="1" applyAlignment="1">
      <alignment horizontal="center"/>
    </xf>
    <xf numFmtId="0" fontId="75" fillId="5" borderId="51" xfId="0" applyFont="1" applyFill="1" applyBorder="1" applyAlignment="1">
      <alignment horizontal="center"/>
    </xf>
    <xf numFmtId="0" fontId="47" fillId="5" borderId="16" xfId="0" applyFont="1" applyFill="1" applyBorder="1" applyAlignment="1">
      <alignment horizontal="center"/>
    </xf>
    <xf numFmtId="0" fontId="30" fillId="5" borderId="16" xfId="0" applyFont="1" applyFill="1" applyBorder="1" applyAlignment="1">
      <alignment horizontal="center"/>
    </xf>
    <xf numFmtId="0" fontId="126" fillId="5" borderId="82" xfId="0" applyFont="1" applyFill="1" applyBorder="1" applyAlignment="1">
      <alignment horizontal="center"/>
    </xf>
    <xf numFmtId="2" fontId="30" fillId="5" borderId="31" xfId="0" applyNumberFormat="1" applyFont="1" applyFill="1" applyBorder="1" applyAlignment="1">
      <alignment horizontal="center"/>
    </xf>
    <xf numFmtId="0" fontId="75" fillId="5" borderId="31" xfId="0" applyFont="1" applyFill="1" applyBorder="1" applyAlignment="1">
      <alignment horizontal="center"/>
    </xf>
    <xf numFmtId="0" fontId="64" fillId="0" borderId="32" xfId="0" applyFont="1" applyBorder="1" applyAlignment="1">
      <alignment horizontal="center"/>
    </xf>
    <xf numFmtId="0" fontId="77" fillId="18" borderId="24" xfId="0" applyFont="1" applyFill="1" applyBorder="1" applyAlignment="1">
      <alignment horizontal="center"/>
    </xf>
    <xf numFmtId="0" fontId="64" fillId="0" borderId="1" xfId="0" applyFont="1" applyBorder="1" applyAlignment="1">
      <alignment horizontal="center"/>
    </xf>
    <xf numFmtId="0" fontId="77" fillId="18" borderId="57" xfId="0" applyFont="1" applyFill="1" applyBorder="1" applyAlignment="1">
      <alignment horizontal="center"/>
    </xf>
    <xf numFmtId="0" fontId="53" fillId="0" borderId="64" xfId="0" applyFont="1" applyBorder="1" applyAlignment="1">
      <alignment horizontal="center"/>
    </xf>
    <xf numFmtId="0" fontId="75" fillId="16" borderId="75" xfId="0" applyFont="1" applyFill="1" applyBorder="1" applyAlignment="1">
      <alignment horizontal="center"/>
    </xf>
    <xf numFmtId="0" fontId="53" fillId="0" borderId="74" xfId="0" applyFont="1" applyBorder="1" applyAlignment="1">
      <alignment horizontal="center"/>
    </xf>
    <xf numFmtId="0" fontId="75" fillId="16" borderId="69" xfId="0" applyFont="1" applyFill="1" applyBorder="1" applyAlignment="1">
      <alignment horizontal="center"/>
    </xf>
    <xf numFmtId="2" fontId="30" fillId="18" borderId="67" xfId="0" applyNumberFormat="1" applyFont="1" applyFill="1" applyBorder="1" applyAlignment="1">
      <alignment horizontal="center"/>
    </xf>
    <xf numFmtId="0" fontId="75" fillId="18" borderId="67" xfId="0" applyFont="1" applyFill="1" applyBorder="1" applyAlignment="1">
      <alignment horizontal="center"/>
    </xf>
    <xf numFmtId="0" fontId="53" fillId="0" borderId="79" xfId="0" applyFont="1" applyBorder="1" applyAlignment="1">
      <alignment horizontal="center"/>
    </xf>
    <xf numFmtId="0" fontId="75" fillId="18" borderId="62" xfId="0" applyFont="1" applyFill="1" applyBorder="1" applyAlignment="1">
      <alignment horizontal="center"/>
    </xf>
    <xf numFmtId="0" fontId="53" fillId="0" borderId="36" xfId="0" applyFont="1" applyBorder="1" applyAlignment="1">
      <alignment horizontal="center"/>
    </xf>
    <xf numFmtId="0" fontId="75" fillId="18" borderId="65" xfId="0" applyFont="1" applyFill="1" applyBorder="1" applyAlignment="1">
      <alignment horizontal="center"/>
    </xf>
    <xf numFmtId="2" fontId="30" fillId="18" borderId="51" xfId="0" applyNumberFormat="1" applyFont="1" applyFill="1" applyBorder="1" applyAlignment="1">
      <alignment horizontal="center"/>
    </xf>
    <xf numFmtId="0" fontId="75" fillId="18" borderId="51" xfId="0" applyFont="1" applyFill="1" applyBorder="1" applyAlignment="1">
      <alignment horizontal="center"/>
    </xf>
    <xf numFmtId="0" fontId="108" fillId="19" borderId="1" xfId="0" applyFont="1" applyFill="1" applyBorder="1" applyAlignment="1">
      <alignment horizontal="center"/>
    </xf>
    <xf numFmtId="0" fontId="75" fillId="19" borderId="56" xfId="0" applyFont="1" applyFill="1" applyBorder="1" applyAlignment="1">
      <alignment horizontal="center"/>
    </xf>
    <xf numFmtId="0" fontId="75" fillId="19" borderId="1" xfId="0" applyFont="1" applyFill="1" applyBorder="1" applyAlignment="1">
      <alignment horizontal="center"/>
    </xf>
    <xf numFmtId="2" fontId="30" fillId="0" borderId="52" xfId="0" applyNumberFormat="1" applyFont="1" applyBorder="1" applyAlignment="1">
      <alignment horizontal="center"/>
    </xf>
    <xf numFmtId="0" fontId="75" fillId="0" borderId="52" xfId="0" applyFont="1" applyBorder="1" applyAlignment="1">
      <alignment horizontal="center"/>
    </xf>
    <xf numFmtId="0" fontId="108" fillId="19" borderId="74" xfId="0" applyFont="1" applyFill="1" applyBorder="1" applyAlignment="1">
      <alignment horizontal="center"/>
    </xf>
    <xf numFmtId="0" fontId="75" fillId="19" borderId="75" xfId="0" applyFont="1" applyFill="1" applyBorder="1" applyAlignment="1">
      <alignment horizontal="center"/>
    </xf>
    <xf numFmtId="0" fontId="75" fillId="19" borderId="74" xfId="0" applyFont="1" applyFill="1" applyBorder="1" applyAlignment="1">
      <alignment horizontal="center"/>
    </xf>
    <xf numFmtId="2" fontId="30" fillId="0" borderId="67" xfId="0" applyNumberFormat="1" applyFont="1" applyBorder="1" applyAlignment="1">
      <alignment horizontal="center"/>
    </xf>
    <xf numFmtId="2" fontId="64" fillId="0" borderId="59" xfId="0" applyNumberFormat="1" applyFont="1" applyBorder="1" applyAlignment="1">
      <alignment horizontal="center"/>
    </xf>
    <xf numFmtId="1" fontId="108" fillId="19" borderId="74" xfId="0" applyNumberFormat="1" applyFont="1" applyFill="1" applyBorder="1" applyAlignment="1">
      <alignment horizontal="center"/>
    </xf>
    <xf numFmtId="1" fontId="75" fillId="19" borderId="75" xfId="0" applyNumberFormat="1" applyFont="1" applyFill="1" applyBorder="1" applyAlignment="1">
      <alignment horizontal="center"/>
    </xf>
    <xf numFmtId="1" fontId="75" fillId="19" borderId="74" xfId="0" applyNumberFormat="1" applyFont="1" applyFill="1" applyBorder="1" applyAlignment="1">
      <alignment horizontal="center"/>
    </xf>
    <xf numFmtId="1" fontId="75" fillId="8" borderId="74" xfId="0" applyNumberFormat="1" applyFont="1" applyFill="1" applyBorder="1" applyAlignment="1">
      <alignment horizontal="center"/>
    </xf>
    <xf numFmtId="2" fontId="108" fillId="19" borderId="36" xfId="0" applyNumberFormat="1" applyFont="1" applyFill="1" applyBorder="1" applyAlignment="1">
      <alignment horizontal="center"/>
    </xf>
    <xf numFmtId="2" fontId="75" fillId="19" borderId="78" xfId="0" applyNumberFormat="1" applyFont="1" applyFill="1" applyBorder="1" applyAlignment="1">
      <alignment horizontal="center"/>
    </xf>
    <xf numFmtId="2" fontId="75" fillId="19" borderId="36" xfId="0" applyNumberFormat="1" applyFont="1" applyFill="1" applyBorder="1" applyAlignment="1">
      <alignment horizontal="center"/>
    </xf>
    <xf numFmtId="2" fontId="30" fillId="0" borderId="51" xfId="0" applyNumberFormat="1" applyFont="1" applyBorder="1" applyAlignment="1">
      <alignment horizontal="center"/>
    </xf>
    <xf numFmtId="0" fontId="125" fillId="8" borderId="85" xfId="0" applyFont="1" applyFill="1" applyBorder="1" applyAlignment="1">
      <alignment horizontal="center"/>
    </xf>
    <xf numFmtId="0" fontId="108" fillId="8" borderId="16" xfId="0" applyFont="1" applyFill="1" applyBorder="1" applyAlignment="1">
      <alignment horizontal="center"/>
    </xf>
    <xf numFmtId="0" fontId="125" fillId="8" borderId="58" xfId="0" applyFont="1" applyFill="1" applyBorder="1" applyAlignment="1">
      <alignment horizontal="center"/>
    </xf>
    <xf numFmtId="0" fontId="75" fillId="8" borderId="16" xfId="0" applyFont="1" applyFill="1" applyBorder="1" applyAlignment="1">
      <alignment horizontal="center"/>
    </xf>
    <xf numFmtId="2" fontId="30" fillId="8" borderId="31" xfId="0" applyNumberFormat="1" applyFont="1" applyFill="1" applyBorder="1" applyAlignment="1">
      <alignment horizontal="center"/>
    </xf>
    <xf numFmtId="0" fontId="75" fillId="8" borderId="31" xfId="0" applyFont="1" applyFill="1" applyBorder="1" applyAlignment="1">
      <alignment horizontal="center"/>
    </xf>
    <xf numFmtId="0" fontId="75" fillId="7" borderId="56" xfId="0" applyFont="1" applyFill="1" applyBorder="1" applyAlignment="1">
      <alignment horizontal="center"/>
    </xf>
    <xf numFmtId="2" fontId="75" fillId="0" borderId="8" xfId="0" applyNumberFormat="1" applyFont="1" applyBorder="1" applyAlignment="1">
      <alignment horizontal="center"/>
    </xf>
    <xf numFmtId="0" fontId="75" fillId="0" borderId="8" xfId="0" applyFont="1" applyBorder="1" applyAlignment="1">
      <alignment horizontal="center"/>
    </xf>
    <xf numFmtId="0" fontId="75" fillId="7" borderId="75" xfId="0" applyFont="1" applyFill="1" applyBorder="1" applyAlignment="1">
      <alignment horizontal="center"/>
    </xf>
    <xf numFmtId="2" fontId="75" fillId="0" borderId="67" xfId="0" applyNumberFormat="1" applyFont="1" applyBorder="1" applyAlignment="1">
      <alignment horizontal="center"/>
    </xf>
    <xf numFmtId="0" fontId="75" fillId="7" borderId="78" xfId="0" applyFont="1" applyFill="1" applyBorder="1" applyAlignment="1">
      <alignment horizontal="center"/>
    </xf>
    <xf numFmtId="2" fontId="75" fillId="0" borderId="51" xfId="0" applyNumberFormat="1" applyFont="1" applyBorder="1" applyAlignment="1">
      <alignment horizontal="center"/>
    </xf>
    <xf numFmtId="0" fontId="50" fillId="0" borderId="0" xfId="0" applyFont="1"/>
    <xf numFmtId="0" fontId="77" fillId="0" borderId="0" xfId="0" applyFont="1" applyAlignment="1">
      <alignment horizontal="left"/>
    </xf>
    <xf numFmtId="0" fontId="107" fillId="0" borderId="0" xfId="0" applyFont="1"/>
    <xf numFmtId="0" fontId="75" fillId="0" borderId="1" xfId="0" applyFont="1" applyBorder="1" applyAlignment="1">
      <alignment horizontal="center"/>
    </xf>
    <xf numFmtId="0" fontId="75" fillId="0" borderId="4" xfId="0" applyFont="1" applyBorder="1" applyAlignment="1">
      <alignment horizontal="center"/>
    </xf>
    <xf numFmtId="0" fontId="79" fillId="0" borderId="74" xfId="0" applyFont="1" applyBorder="1" applyAlignment="1">
      <alignment horizontal="center"/>
    </xf>
    <xf numFmtId="0" fontId="79" fillId="0" borderId="67" xfId="0" applyFont="1" applyBorder="1" applyAlignment="1">
      <alignment horizontal="center"/>
    </xf>
    <xf numFmtId="165" fontId="75" fillId="0" borderId="36" xfId="0" applyNumberFormat="1" applyFont="1" applyBorder="1" applyAlignment="1">
      <alignment horizontal="center"/>
    </xf>
    <xf numFmtId="165" fontId="75" fillId="0" borderId="74" xfId="0" applyNumberFormat="1" applyFont="1" applyBorder="1" applyAlignment="1">
      <alignment horizontal="center"/>
    </xf>
    <xf numFmtId="0" fontId="75" fillId="8" borderId="67" xfId="0" applyFont="1" applyFill="1" applyBorder="1" applyAlignment="1">
      <alignment horizontal="center"/>
    </xf>
    <xf numFmtId="0" fontId="75" fillId="0" borderId="74" xfId="0" applyFont="1" applyBorder="1" applyAlignment="1">
      <alignment horizontal="center"/>
    </xf>
    <xf numFmtId="0" fontId="75" fillId="7" borderId="67" xfId="0" applyFont="1" applyFill="1" applyBorder="1" applyAlignment="1">
      <alignment horizontal="center"/>
    </xf>
    <xf numFmtId="0" fontId="75" fillId="7" borderId="74" xfId="0" applyFont="1" applyFill="1" applyBorder="1" applyAlignment="1">
      <alignment horizontal="center"/>
    </xf>
    <xf numFmtId="2" fontId="75" fillId="0" borderId="69" xfId="0" applyNumberFormat="1" applyFont="1" applyBorder="1" applyAlignment="1">
      <alignment horizontal="center"/>
    </xf>
    <xf numFmtId="2" fontId="75" fillId="0" borderId="74" xfId="0" applyNumberFormat="1" applyFont="1" applyBorder="1" applyAlignment="1">
      <alignment horizontal="center"/>
    </xf>
    <xf numFmtId="165" fontId="75" fillId="0" borderId="69" xfId="0" applyNumberFormat="1" applyFont="1" applyBorder="1" applyAlignment="1">
      <alignment horizontal="center"/>
    </xf>
    <xf numFmtId="1" fontId="75" fillId="0" borderId="67" xfId="0" applyNumberFormat="1" applyFont="1" applyBorder="1" applyAlignment="1">
      <alignment horizontal="center"/>
    </xf>
    <xf numFmtId="1" fontId="75" fillId="0" borderId="74" xfId="0" applyNumberFormat="1" applyFont="1" applyBorder="1" applyAlignment="1">
      <alignment horizontal="center"/>
    </xf>
    <xf numFmtId="165" fontId="75" fillId="0" borderId="67" xfId="0" applyNumberFormat="1" applyFont="1" applyBorder="1" applyAlignment="1">
      <alignment horizontal="center"/>
    </xf>
    <xf numFmtId="168" fontId="75" fillId="0" borderId="69" xfId="0" applyNumberFormat="1" applyFont="1" applyBorder="1" applyAlignment="1">
      <alignment horizontal="center"/>
    </xf>
    <xf numFmtId="167" fontId="75" fillId="0" borderId="75" xfId="0" applyNumberFormat="1" applyFont="1" applyBorder="1" applyAlignment="1">
      <alignment horizontal="center"/>
    </xf>
    <xf numFmtId="167" fontId="75" fillId="0" borderId="69" xfId="0" applyNumberFormat="1" applyFont="1" applyBorder="1" applyAlignment="1">
      <alignment horizontal="center"/>
    </xf>
    <xf numFmtId="167" fontId="75" fillId="8" borderId="69" xfId="0" applyNumberFormat="1" applyFont="1" applyFill="1" applyBorder="1" applyAlignment="1">
      <alignment horizontal="center"/>
    </xf>
    <xf numFmtId="167" fontId="75" fillId="8" borderId="67" xfId="0" applyNumberFormat="1" applyFont="1" applyFill="1" applyBorder="1" applyAlignment="1">
      <alignment horizontal="center"/>
    </xf>
    <xf numFmtId="166" fontId="75" fillId="8" borderId="69" xfId="0" applyNumberFormat="1" applyFont="1" applyFill="1" applyBorder="1" applyAlignment="1">
      <alignment horizontal="center"/>
    </xf>
    <xf numFmtId="166" fontId="75" fillId="8" borderId="67" xfId="0" applyNumberFormat="1" applyFont="1" applyFill="1" applyBorder="1" applyAlignment="1">
      <alignment horizontal="center"/>
    </xf>
    <xf numFmtId="0" fontId="29" fillId="8" borderId="69" xfId="0" applyFont="1" applyFill="1" applyBorder="1" applyAlignment="1">
      <alignment horizontal="center"/>
    </xf>
    <xf numFmtId="0" fontId="29" fillId="8" borderId="67" xfId="0" applyFont="1" applyFill="1" applyBorder="1" applyAlignment="1">
      <alignment horizontal="center"/>
    </xf>
    <xf numFmtId="165" fontId="75" fillId="0" borderId="65" xfId="0" applyNumberFormat="1" applyFont="1" applyBorder="1" applyAlignment="1">
      <alignment horizontal="center"/>
    </xf>
    <xf numFmtId="165" fontId="75" fillId="0" borderId="68" xfId="0" applyNumberFormat="1" applyFont="1" applyBorder="1" applyAlignment="1">
      <alignment horizontal="center"/>
    </xf>
    <xf numFmtId="165" fontId="75" fillId="0" borderId="72" xfId="0" applyNumberFormat="1" applyFont="1" applyBorder="1" applyAlignment="1">
      <alignment horizontal="center"/>
    </xf>
    <xf numFmtId="1" fontId="75" fillId="0" borderId="68" xfId="0" applyNumberFormat="1" applyFont="1" applyBorder="1" applyAlignment="1">
      <alignment horizontal="center"/>
    </xf>
    <xf numFmtId="2" fontId="108" fillId="19" borderId="74" xfId="0" applyNumberFormat="1" applyFont="1" applyFill="1" applyBorder="1" applyAlignment="1">
      <alignment horizontal="center"/>
    </xf>
    <xf numFmtId="2" fontId="75" fillId="8" borderId="69" xfId="0" applyNumberFormat="1" applyFont="1" applyFill="1" applyBorder="1" applyAlignment="1">
      <alignment horizontal="center"/>
    </xf>
    <xf numFmtId="0" fontId="18" fillId="0" borderId="55" xfId="0" applyFont="1" applyBorder="1"/>
    <xf numFmtId="168" fontId="23" fillId="0" borderId="0" xfId="0" applyNumberFormat="1" applyFont="1" applyFill="1"/>
    <xf numFmtId="167" fontId="23" fillId="0" borderId="0" xfId="0" applyNumberFormat="1" applyFont="1" applyFill="1" applyBorder="1"/>
    <xf numFmtId="168" fontId="0" fillId="0" borderId="0" xfId="0" applyNumberFormat="1" applyFill="1"/>
    <xf numFmtId="167" fontId="23" fillId="0" borderId="0" xfId="0" applyNumberFormat="1" applyFont="1" applyFill="1"/>
    <xf numFmtId="166" fontId="0" fillId="0" borderId="0" xfId="0" applyNumberFormat="1" applyFill="1"/>
    <xf numFmtId="2" fontId="0" fillId="0" borderId="0" xfId="0" applyNumberFormat="1" applyFill="1"/>
    <xf numFmtId="0" fontId="23" fillId="24" borderId="84" xfId="0" applyFont="1" applyFill="1" applyBorder="1"/>
    <xf numFmtId="0" fontId="23" fillId="25" borderId="84" xfId="0" applyFont="1" applyFill="1" applyBorder="1"/>
    <xf numFmtId="0" fontId="48" fillId="8" borderId="41" xfId="0" applyFont="1" applyFill="1" applyBorder="1"/>
    <xf numFmtId="0" fontId="53" fillId="8" borderId="16" xfId="0" applyFont="1" applyFill="1" applyBorder="1" applyAlignment="1">
      <alignment horizontal="center"/>
    </xf>
    <xf numFmtId="0" fontId="77" fillId="8" borderId="24" xfId="0" applyFont="1" applyFill="1" applyBorder="1" applyAlignment="1">
      <alignment horizontal="center"/>
    </xf>
    <xf numFmtId="0" fontId="75" fillId="26" borderId="75" xfId="0" applyFont="1" applyFill="1" applyBorder="1" applyAlignment="1">
      <alignment horizontal="center"/>
    </xf>
    <xf numFmtId="0" fontId="75" fillId="8" borderId="62" xfId="0" applyFont="1" applyFill="1" applyBorder="1" applyAlignment="1">
      <alignment horizontal="center"/>
    </xf>
    <xf numFmtId="0" fontId="77" fillId="8" borderId="57" xfId="0" applyFont="1" applyFill="1" applyBorder="1" applyAlignment="1">
      <alignment horizontal="center"/>
    </xf>
    <xf numFmtId="0" fontId="75" fillId="26" borderId="69" xfId="0" applyFont="1" applyFill="1" applyBorder="1" applyAlignment="1">
      <alignment horizontal="center"/>
    </xf>
    <xf numFmtId="0" fontId="75" fillId="8" borderId="65" xfId="0" applyFont="1" applyFill="1" applyBorder="1" applyAlignment="1">
      <alignment horizontal="center"/>
    </xf>
    <xf numFmtId="2" fontId="30" fillId="8" borderId="67" xfId="0" applyNumberFormat="1" applyFont="1" applyFill="1" applyBorder="1" applyAlignment="1">
      <alignment horizontal="center"/>
    </xf>
    <xf numFmtId="2" fontId="30" fillId="8" borderId="51" xfId="0" applyNumberFormat="1" applyFont="1" applyFill="1" applyBorder="1" applyAlignment="1">
      <alignment horizontal="center"/>
    </xf>
    <xf numFmtId="0" fontId="75" fillId="8" borderId="51" xfId="0" applyFont="1" applyFill="1" applyBorder="1" applyAlignment="1">
      <alignment horizontal="center"/>
    </xf>
    <xf numFmtId="0" fontId="112" fillId="24" borderId="48" xfId="0" applyFont="1" applyFill="1" applyBorder="1"/>
    <xf numFmtId="0" fontId="48" fillId="10" borderId="41" xfId="0" applyFont="1" applyFill="1" applyBorder="1"/>
    <xf numFmtId="0" fontId="53" fillId="10" borderId="16" xfId="0" applyFont="1" applyFill="1" applyBorder="1" applyAlignment="1">
      <alignment horizontal="center"/>
    </xf>
    <xf numFmtId="0" fontId="53" fillId="8" borderId="15" xfId="0" applyFont="1" applyFill="1" applyBorder="1" applyAlignment="1">
      <alignment horizontal="center"/>
    </xf>
    <xf numFmtId="0" fontId="0" fillId="27" borderId="63" xfId="0" applyFill="1" applyBorder="1"/>
    <xf numFmtId="0" fontId="3" fillId="19" borderId="83" xfId="0" applyFont="1" applyFill="1" applyBorder="1"/>
    <xf numFmtId="0" fontId="50" fillId="6" borderId="66" xfId="0" applyFont="1" applyFill="1" applyBorder="1" applyAlignment="1">
      <alignment horizontal="center"/>
    </xf>
    <xf numFmtId="0" fontId="50" fillId="6" borderId="33" xfId="0" applyFont="1" applyFill="1" applyBorder="1" applyAlignment="1">
      <alignment horizontal="center"/>
    </xf>
    <xf numFmtId="0" fontId="77" fillId="6" borderId="29" xfId="0" applyFont="1" applyFill="1" applyBorder="1" applyAlignment="1">
      <alignment horizontal="center"/>
    </xf>
    <xf numFmtId="0" fontId="0" fillId="7" borderId="4" xfId="0" applyFill="1" applyBorder="1"/>
    <xf numFmtId="0" fontId="0" fillId="7" borderId="74" xfId="0" applyFill="1" applyBorder="1"/>
    <xf numFmtId="0" fontId="0" fillId="7" borderId="36" xfId="0" applyFill="1" applyBorder="1"/>
    <xf numFmtId="2" fontId="0" fillId="28" borderId="57" xfId="0" applyNumberFormat="1" applyFill="1" applyBorder="1"/>
    <xf numFmtId="0" fontId="45" fillId="28" borderId="69" xfId="0" applyFont="1" applyFill="1" applyBorder="1"/>
    <xf numFmtId="0" fontId="3" fillId="28" borderId="69" xfId="0" applyFont="1" applyFill="1" applyBorder="1"/>
    <xf numFmtId="2" fontId="3" fillId="28" borderId="69" xfId="0" applyNumberFormat="1" applyFont="1" applyFill="1" applyBorder="1"/>
    <xf numFmtId="0" fontId="23" fillId="28" borderId="71" xfId="0" applyFont="1" applyFill="1" applyBorder="1"/>
    <xf numFmtId="2" fontId="101" fillId="7" borderId="75" xfId="0" applyNumberFormat="1" applyFont="1" applyFill="1" applyBorder="1" applyAlignment="1">
      <alignment horizontal="center"/>
    </xf>
    <xf numFmtId="2" fontId="101" fillId="7" borderId="17" xfId="0" applyNumberFormat="1" applyFont="1" applyFill="1" applyBorder="1" applyAlignment="1">
      <alignment horizontal="center"/>
    </xf>
    <xf numFmtId="0" fontId="34" fillId="0" borderId="71" xfId="0" applyFont="1" applyBorder="1"/>
    <xf numFmtId="0" fontId="8" fillId="0" borderId="46" xfId="0" applyFont="1" applyBorder="1"/>
    <xf numFmtId="0" fontId="34" fillId="0" borderId="76" xfId="0" applyFont="1" applyFill="1" applyBorder="1"/>
    <xf numFmtId="0" fontId="50" fillId="0" borderId="59" xfId="0" applyFont="1" applyFill="1" applyBorder="1" applyAlignment="1">
      <alignment horizontal="center"/>
    </xf>
    <xf numFmtId="0" fontId="50" fillId="0" borderId="76" xfId="0" applyFont="1" applyFill="1" applyBorder="1" applyAlignment="1">
      <alignment horizontal="center"/>
    </xf>
    <xf numFmtId="165" fontId="108" fillId="19" borderId="74" xfId="0" applyNumberFormat="1" applyFont="1" applyFill="1" applyBorder="1" applyAlignment="1">
      <alignment horizontal="center"/>
    </xf>
    <xf numFmtId="0" fontId="23" fillId="0" borderId="77" xfId="0" applyFont="1" applyBorder="1" applyAlignment="1">
      <alignment horizontal="left"/>
    </xf>
    <xf numFmtId="164" fontId="15" fillId="0" borderId="64" xfId="0" applyNumberFormat="1" applyFont="1" applyBorder="1" applyAlignment="1">
      <alignment horizontal="right"/>
    </xf>
    <xf numFmtId="0" fontId="45" fillId="0" borderId="0" xfId="0" applyFont="1"/>
    <xf numFmtId="0" fontId="23" fillId="0" borderId="61" xfId="0" applyFont="1" applyBorder="1" applyAlignment="1">
      <alignment horizontal="left"/>
    </xf>
    <xf numFmtId="0" fontId="50" fillId="0" borderId="33" xfId="0" applyFont="1" applyBorder="1" applyAlignment="1">
      <alignment horizontal="left"/>
    </xf>
    <xf numFmtId="165" fontId="125" fillId="0" borderId="59" xfId="0" applyNumberFormat="1" applyFont="1" applyBorder="1" applyAlignment="1">
      <alignment horizontal="center"/>
    </xf>
    <xf numFmtId="2" fontId="75" fillId="28" borderId="57" xfId="0" applyNumberFormat="1" applyFont="1" applyFill="1" applyBorder="1" applyAlignment="1">
      <alignment horizontal="center"/>
    </xf>
    <xf numFmtId="0" fontId="75" fillId="28" borderId="69" xfId="0" applyFont="1" applyFill="1" applyBorder="1" applyAlignment="1">
      <alignment horizontal="center"/>
    </xf>
    <xf numFmtId="0" fontId="74" fillId="28" borderId="69" xfId="0" applyFont="1" applyFill="1" applyBorder="1" applyAlignment="1">
      <alignment horizontal="center"/>
    </xf>
    <xf numFmtId="1" fontId="74" fillId="28" borderId="69" xfId="0" applyNumberFormat="1" applyFont="1" applyFill="1" applyBorder="1" applyAlignment="1">
      <alignment horizontal="center"/>
    </xf>
    <xf numFmtId="2" fontId="74" fillId="28" borderId="69" xfId="0" applyNumberFormat="1" applyFont="1" applyFill="1" applyBorder="1" applyAlignment="1">
      <alignment horizontal="center"/>
    </xf>
    <xf numFmtId="0" fontId="29" fillId="28" borderId="69" xfId="0" applyFont="1" applyFill="1" applyBorder="1" applyAlignment="1">
      <alignment horizontal="center"/>
    </xf>
    <xf numFmtId="2" fontId="29" fillId="28" borderId="69" xfId="0" applyNumberFormat="1" applyFont="1" applyFill="1" applyBorder="1" applyAlignment="1">
      <alignment horizontal="center"/>
    </xf>
    <xf numFmtId="0" fontId="75" fillId="28" borderId="71" xfId="0" applyFont="1" applyFill="1" applyBorder="1" applyAlignment="1">
      <alignment horizontal="center"/>
    </xf>
    <xf numFmtId="0" fontId="75" fillId="7" borderId="4" xfId="0" applyFont="1" applyFill="1" applyBorder="1" applyAlignment="1">
      <alignment horizontal="center"/>
    </xf>
    <xf numFmtId="0" fontId="75" fillId="7" borderId="36" xfId="0" applyFont="1" applyFill="1" applyBorder="1" applyAlignment="1">
      <alignment horizontal="center"/>
    </xf>
    <xf numFmtId="2" fontId="34" fillId="0" borderId="59" xfId="0" applyNumberFormat="1" applyFont="1" applyBorder="1"/>
    <xf numFmtId="2" fontId="46" fillId="0" borderId="59" xfId="0" applyNumberFormat="1" applyFont="1" applyBorder="1" applyAlignment="1">
      <alignment horizontal="center"/>
    </xf>
    <xf numFmtId="165" fontId="34" fillId="0" borderId="59" xfId="0" applyNumberFormat="1" applyFont="1" applyBorder="1"/>
    <xf numFmtId="2" fontId="75" fillId="0" borderId="36" xfId="0" applyNumberFormat="1" applyFont="1" applyBorder="1" applyAlignment="1">
      <alignment horizontal="center"/>
    </xf>
    <xf numFmtId="166" fontId="74" fillId="28" borderId="69" xfId="0" applyNumberFormat="1" applyFont="1" applyFill="1" applyBorder="1" applyAlignment="1">
      <alignment horizontal="center"/>
    </xf>
    <xf numFmtId="168" fontId="46" fillId="0" borderId="59" xfId="0" applyNumberFormat="1" applyFont="1" applyBorder="1" applyAlignment="1">
      <alignment horizontal="center"/>
    </xf>
    <xf numFmtId="0" fontId="0" fillId="0" borderId="57" xfId="0" applyBorder="1" applyAlignment="1">
      <alignment horizontal="left"/>
    </xf>
    <xf numFmtId="0" fontId="8" fillId="0" borderId="10" xfId="0" applyFont="1" applyBorder="1" applyAlignment="1">
      <alignment horizontal="center"/>
    </xf>
    <xf numFmtId="9" fontId="127" fillId="0" borderId="74" xfId="0" applyNumberFormat="1" applyFont="1" applyBorder="1" applyAlignment="1">
      <alignment horizontal="left"/>
    </xf>
    <xf numFmtId="2" fontId="18" fillId="0" borderId="25" xfId="0" applyNumberFormat="1" applyFont="1" applyBorder="1" applyAlignment="1">
      <alignment horizontal="center"/>
    </xf>
    <xf numFmtId="2" fontId="18" fillId="0" borderId="44" xfId="0" applyNumberFormat="1" applyFont="1" applyBorder="1" applyAlignment="1">
      <alignment horizontal="center"/>
    </xf>
    <xf numFmtId="0" fontId="50" fillId="0" borderId="25" xfId="0" applyFont="1" applyBorder="1" applyAlignment="1">
      <alignment horizontal="left"/>
    </xf>
    <xf numFmtId="0" fontId="50" fillId="0" borderId="72" xfId="0" applyFont="1" applyBorder="1" applyAlignment="1">
      <alignment horizontal="left"/>
    </xf>
    <xf numFmtId="0" fontId="15" fillId="0" borderId="72" xfId="0" applyFont="1" applyBorder="1" applyAlignment="1">
      <alignment horizontal="center"/>
    </xf>
    <xf numFmtId="166" fontId="15" fillId="0" borderId="60" xfId="0" applyNumberFormat="1" applyFont="1" applyBorder="1" applyAlignment="1">
      <alignment horizontal="center"/>
    </xf>
    <xf numFmtId="166" fontId="15" fillId="0" borderId="62" xfId="0" applyNumberFormat="1" applyFont="1" applyBorder="1" applyAlignment="1">
      <alignment horizontal="center"/>
    </xf>
    <xf numFmtId="166" fontId="0" fillId="0" borderId="0" xfId="0" applyNumberFormat="1" applyBorder="1"/>
    <xf numFmtId="9" fontId="127" fillId="0" borderId="74" xfId="0" applyNumberFormat="1" applyFont="1" applyBorder="1" applyAlignment="1">
      <alignment horizontal="center"/>
    </xf>
    <xf numFmtId="0" fontId="3" fillId="0" borderId="71" xfId="0" applyFont="1" applyBorder="1"/>
    <xf numFmtId="0" fontId="128" fillId="0" borderId="0" xfId="0" applyFont="1" applyAlignment="1">
      <alignment horizontal="left" vertical="center"/>
    </xf>
    <xf numFmtId="2" fontId="36" fillId="0" borderId="3" xfId="0" applyNumberFormat="1" applyFont="1" applyBorder="1"/>
    <xf numFmtId="1" fontId="104" fillId="0" borderId="50" xfId="0" applyNumberFormat="1" applyFont="1" applyBorder="1" applyAlignment="1">
      <alignment horizontal="center"/>
    </xf>
    <xf numFmtId="166" fontId="15" fillId="0" borderId="0" xfId="0" applyNumberFormat="1" applyFont="1" applyAlignment="1">
      <alignment horizontal="center"/>
    </xf>
    <xf numFmtId="9" fontId="127" fillId="0" borderId="36" xfId="0" applyNumberFormat="1" applyFont="1" applyBorder="1" applyAlignment="1">
      <alignment horizontal="center"/>
    </xf>
    <xf numFmtId="1" fontId="3" fillId="0" borderId="0" xfId="0" applyNumberFormat="1" applyFont="1" applyAlignment="1">
      <alignment horizontal="left"/>
    </xf>
    <xf numFmtId="164" fontId="3" fillId="0" borderId="0" xfId="0" applyNumberFormat="1" applyFont="1" applyAlignment="1">
      <alignment horizontal="center"/>
    </xf>
    <xf numFmtId="0" fontId="55" fillId="0" borderId="0" xfId="0" applyFont="1" applyAlignment="1">
      <alignment horizontal="left"/>
    </xf>
    <xf numFmtId="0" fontId="18" fillId="0" borderId="18" xfId="0" applyFont="1" applyBorder="1" applyAlignment="1">
      <alignment horizontal="right"/>
    </xf>
    <xf numFmtId="2" fontId="18" fillId="0" borderId="0" xfId="0" applyNumberFormat="1" applyFont="1" applyAlignment="1">
      <alignment horizontal="center"/>
    </xf>
    <xf numFmtId="0" fontId="54" fillId="0" borderId="48" xfId="0" applyFont="1" applyBorder="1" applyAlignment="1">
      <alignment horizontal="center"/>
    </xf>
    <xf numFmtId="0" fontId="9" fillId="0" borderId="32" xfId="0" applyFont="1" applyBorder="1" applyAlignment="1">
      <alignment horizontal="right"/>
    </xf>
    <xf numFmtId="0" fontId="144" fillId="0" borderId="73" xfId="0" applyFont="1" applyBorder="1"/>
    <xf numFmtId="0" fontId="45" fillId="0" borderId="0" xfId="0" applyFont="1" applyBorder="1" applyAlignment="1">
      <alignment horizontal="left"/>
    </xf>
    <xf numFmtId="0" fontId="65" fillId="0" borderId="0" xfId="0" applyFont="1" applyBorder="1"/>
    <xf numFmtId="165" fontId="46" fillId="0" borderId="59" xfId="0" applyNumberFormat="1" applyFont="1" applyBorder="1" applyAlignment="1">
      <alignment horizontal="center"/>
    </xf>
    <xf numFmtId="166" fontId="75" fillId="0" borderId="69" xfId="0" applyNumberFormat="1" applyFont="1" applyBorder="1" applyAlignment="1">
      <alignment horizontal="center"/>
    </xf>
    <xf numFmtId="167" fontId="114" fillId="0" borderId="64" xfId="0" applyNumberFormat="1" applyFont="1" applyBorder="1" applyAlignment="1">
      <alignment horizontal="center"/>
    </xf>
    <xf numFmtId="0" fontId="73" fillId="0" borderId="44" xfId="0" applyFont="1" applyBorder="1"/>
    <xf numFmtId="0" fontId="46" fillId="0" borderId="2" xfId="0" applyFont="1" applyBorder="1" applyAlignment="1">
      <alignment horizontal="center" vertical="center"/>
    </xf>
    <xf numFmtId="0" fontId="50" fillId="0" borderId="9" xfId="0" applyFont="1" applyBorder="1" applyAlignment="1">
      <alignment horizontal="center" vertical="center"/>
    </xf>
    <xf numFmtId="2" fontId="36" fillId="0" borderId="25" xfId="0" applyNumberFormat="1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/>
    </xf>
    <xf numFmtId="0" fontId="3" fillId="0" borderId="8" xfId="0" applyFont="1" applyBorder="1" applyAlignment="1">
      <alignment horizontal="center"/>
    </xf>
    <xf numFmtId="2" fontId="18" fillId="0" borderId="36" xfId="0" applyNumberFormat="1" applyFont="1" applyBorder="1" applyAlignment="1">
      <alignment horizontal="center"/>
    </xf>
    <xf numFmtId="0" fontId="47" fillId="0" borderId="18" xfId="0" applyFont="1" applyFill="1" applyBorder="1"/>
    <xf numFmtId="0" fontId="29" fillId="0" borderId="24" xfId="0" applyFont="1" applyFill="1" applyBorder="1" applyAlignment="1">
      <alignment horizontal="left"/>
    </xf>
    <xf numFmtId="2" fontId="19" fillId="0" borderId="36" xfId="0" applyNumberFormat="1" applyFont="1" applyBorder="1" applyAlignment="1">
      <alignment horizontal="center"/>
    </xf>
    <xf numFmtId="2" fontId="125" fillId="0" borderId="59" xfId="0" applyNumberFormat="1" applyFont="1" applyBorder="1" applyAlignment="1">
      <alignment horizontal="center"/>
    </xf>
    <xf numFmtId="2" fontId="18" fillId="0" borderId="73" xfId="0" applyNumberFormat="1" applyFont="1" applyBorder="1" applyAlignment="1">
      <alignment horizontal="center"/>
    </xf>
    <xf numFmtId="0" fontId="0" fillId="0" borderId="83" xfId="0" applyBorder="1"/>
    <xf numFmtId="0" fontId="0" fillId="0" borderId="63" xfId="0" applyBorder="1"/>
    <xf numFmtId="164" fontId="15" fillId="0" borderId="50" xfId="0" applyNumberFormat="1" applyFont="1" applyBorder="1" applyAlignment="1">
      <alignment horizontal="right"/>
    </xf>
    <xf numFmtId="2" fontId="17" fillId="0" borderId="33" xfId="0" applyNumberFormat="1" applyFont="1" applyBorder="1" applyAlignment="1">
      <alignment horizontal="center" vertical="center" wrapText="1"/>
    </xf>
    <xf numFmtId="2" fontId="0" fillId="0" borderId="75" xfId="0" applyNumberFormat="1" applyBorder="1" applyAlignment="1">
      <alignment horizontal="center"/>
    </xf>
    <xf numFmtId="0" fontId="123" fillId="0" borderId="0" xfId="0" applyFont="1" applyBorder="1" applyAlignment="1">
      <alignment horizontal="center"/>
    </xf>
    <xf numFmtId="0" fontId="122" fillId="0" borderId="0" xfId="0" applyFont="1" applyBorder="1" applyAlignment="1">
      <alignment horizontal="left"/>
    </xf>
    <xf numFmtId="2" fontId="143" fillId="0" borderId="0" xfId="0" applyNumberFormat="1" applyFont="1" applyFill="1" applyBorder="1" applyAlignment="1">
      <alignment horizontal="center"/>
    </xf>
    <xf numFmtId="0" fontId="113" fillId="0" borderId="0" xfId="0" applyFont="1" applyBorder="1" applyAlignment="1">
      <alignment horizontal="left"/>
    </xf>
    <xf numFmtId="1" fontId="46" fillId="0" borderId="59" xfId="0" applyNumberFormat="1" applyFont="1" applyBorder="1" applyAlignment="1">
      <alignment horizontal="center"/>
    </xf>
    <xf numFmtId="1" fontId="75" fillId="0" borderId="69" xfId="0" applyNumberFormat="1" applyFont="1" applyBorder="1" applyAlignment="1">
      <alignment horizontal="center"/>
    </xf>
    <xf numFmtId="166" fontId="114" fillId="0" borderId="64" xfId="0" applyNumberFormat="1" applyFont="1" applyBorder="1" applyAlignment="1">
      <alignment horizontal="center"/>
    </xf>
    <xf numFmtId="1" fontId="125" fillId="0" borderId="59" xfId="0" applyNumberFormat="1" applyFont="1" applyBorder="1" applyAlignment="1">
      <alignment horizontal="center"/>
    </xf>
    <xf numFmtId="166" fontId="15" fillId="0" borderId="0" xfId="0" applyNumberFormat="1" applyFont="1" applyBorder="1" applyAlignment="1">
      <alignment horizontal="left"/>
    </xf>
    <xf numFmtId="0" fontId="50" fillId="0" borderId="0" xfId="0" applyFont="1" applyBorder="1" applyAlignment="1">
      <alignment horizontal="left"/>
    </xf>
    <xf numFmtId="165" fontId="75" fillId="7" borderId="75" xfId="0" applyNumberFormat="1" applyFont="1" applyFill="1" applyBorder="1" applyAlignment="1">
      <alignment horizontal="center"/>
    </xf>
    <xf numFmtId="0" fontId="23" fillId="4" borderId="63" xfId="0" applyFont="1" applyFill="1" applyBorder="1"/>
    <xf numFmtId="165" fontId="75" fillId="18" borderId="65" xfId="0" applyNumberFormat="1" applyFont="1" applyFill="1" applyBorder="1" applyAlignment="1">
      <alignment horizontal="center"/>
    </xf>
    <xf numFmtId="166" fontId="125" fillId="10" borderId="58" xfId="0" applyNumberFormat="1" applyFont="1" applyFill="1" applyBorder="1" applyAlignment="1">
      <alignment horizontal="center"/>
    </xf>
    <xf numFmtId="2" fontId="15" fillId="0" borderId="23" xfId="0" applyNumberFormat="1" applyFont="1" applyFill="1" applyBorder="1" applyAlignment="1">
      <alignment horizontal="left"/>
    </xf>
    <xf numFmtId="164" fontId="15" fillId="0" borderId="25" xfId="0" applyNumberFormat="1" applyFont="1" applyBorder="1" applyAlignment="1">
      <alignment horizontal="right"/>
    </xf>
    <xf numFmtId="0" fontId="73" fillId="0" borderId="77" xfId="0" applyFont="1" applyBorder="1"/>
    <xf numFmtId="0" fontId="73" fillId="0" borderId="54" xfId="0" applyFont="1" applyBorder="1"/>
    <xf numFmtId="2" fontId="19" fillId="0" borderId="65" xfId="0" applyNumberFormat="1" applyFont="1" applyBorder="1" applyAlignment="1">
      <alignment horizontal="center"/>
    </xf>
    <xf numFmtId="2" fontId="18" fillId="0" borderId="0" xfId="0" applyNumberFormat="1" applyFont="1" applyBorder="1" applyAlignment="1">
      <alignment horizontal="center"/>
    </xf>
    <xf numFmtId="2" fontId="75" fillId="0" borderId="65" xfId="0" applyNumberFormat="1" applyFont="1" applyBorder="1" applyAlignment="1">
      <alignment horizontal="center"/>
    </xf>
    <xf numFmtId="1" fontId="75" fillId="11" borderId="78" xfId="0" applyNumberFormat="1" applyFont="1" applyFill="1" applyBorder="1" applyAlignment="1">
      <alignment horizontal="center"/>
    </xf>
    <xf numFmtId="165" fontId="75" fillId="19" borderId="75" xfId="0" applyNumberFormat="1" applyFont="1" applyFill="1" applyBorder="1" applyAlignment="1">
      <alignment horizontal="center"/>
    </xf>
    <xf numFmtId="165" fontId="79" fillId="0" borderId="67" xfId="0" applyNumberFormat="1" applyFont="1" applyBorder="1" applyAlignment="1">
      <alignment horizontal="center"/>
    </xf>
    <xf numFmtId="0" fontId="3" fillId="0" borderId="56" xfId="0" applyFont="1" applyBorder="1" applyAlignment="1">
      <alignment horizontal="center"/>
    </xf>
    <xf numFmtId="2" fontId="75" fillId="19" borderId="75" xfId="0" applyNumberFormat="1" applyFont="1" applyFill="1" applyBorder="1" applyAlignment="1">
      <alignment horizontal="center"/>
    </xf>
    <xf numFmtId="2" fontId="0" fillId="0" borderId="0" xfId="0" applyNumberFormat="1" applyBorder="1"/>
    <xf numFmtId="0" fontId="98" fillId="0" borderId="0" xfId="0" applyFont="1" applyBorder="1"/>
    <xf numFmtId="0" fontId="0" fillId="0" borderId="16" xfId="0" applyFill="1" applyBorder="1"/>
    <xf numFmtId="2" fontId="50" fillId="0" borderId="59" xfId="0" applyNumberFormat="1" applyFont="1" applyBorder="1" applyAlignment="1">
      <alignment horizontal="center"/>
    </xf>
    <xf numFmtId="165" fontId="50" fillId="0" borderId="59" xfId="0" applyNumberFormat="1" applyFont="1" applyBorder="1" applyAlignment="1">
      <alignment horizontal="center"/>
    </xf>
    <xf numFmtId="166" fontId="75" fillId="0" borderId="67" xfId="0" applyNumberFormat="1" applyFont="1" applyBorder="1" applyAlignment="1">
      <alignment horizontal="center"/>
    </xf>
    <xf numFmtId="0" fontId="142" fillId="0" borderId="0" xfId="2" applyFont="1" applyFill="1" applyBorder="1"/>
    <xf numFmtId="0" fontId="25" fillId="0" borderId="0" xfId="0" applyFont="1" applyFill="1" applyBorder="1" applyAlignment="1">
      <alignment horizontal="left"/>
    </xf>
    <xf numFmtId="0" fontId="25" fillId="0" borderId="0" xfId="0" applyFont="1" applyFill="1" applyBorder="1" applyAlignment="1">
      <alignment horizontal="center"/>
    </xf>
    <xf numFmtId="0" fontId="11" fillId="0" borderId="10" xfId="0" applyFont="1" applyBorder="1" applyAlignment="1">
      <alignment horizontal="center" vertical="center"/>
    </xf>
    <xf numFmtId="0" fontId="54" fillId="0" borderId="27" xfId="0" applyFont="1" applyBorder="1"/>
    <xf numFmtId="0" fontId="3" fillId="0" borderId="57" xfId="0" applyFont="1" applyBorder="1"/>
    <xf numFmtId="0" fontId="0" fillId="0" borderId="44" xfId="0" applyFill="1" applyBorder="1" applyAlignment="1">
      <alignment horizontal="right"/>
    </xf>
    <xf numFmtId="0" fontId="0" fillId="0" borderId="33" xfId="0" applyFill="1" applyBorder="1"/>
    <xf numFmtId="0" fontId="0" fillId="0" borderId="11" xfId="0" applyFill="1" applyBorder="1" applyAlignment="1">
      <alignment horizontal="right"/>
    </xf>
    <xf numFmtId="0" fontId="0" fillId="0" borderId="14" xfId="0" applyFill="1" applyBorder="1"/>
    <xf numFmtId="0" fontId="0" fillId="0" borderId="10" xfId="0" applyFill="1" applyBorder="1"/>
    <xf numFmtId="0" fontId="3" fillId="0" borderId="61" xfId="0" applyFont="1" applyFill="1" applyBorder="1" applyAlignment="1">
      <alignment horizontal="left"/>
    </xf>
    <xf numFmtId="0" fontId="3" fillId="0" borderId="36" xfId="0" applyFont="1" applyFill="1" applyBorder="1" applyAlignment="1">
      <alignment horizontal="left"/>
    </xf>
    <xf numFmtId="0" fontId="47" fillId="0" borderId="0" xfId="0" applyFont="1" applyFill="1" applyAlignment="1">
      <alignment horizontal="center"/>
    </xf>
    <xf numFmtId="0" fontId="77" fillId="0" borderId="19" xfId="0" applyFont="1" applyFill="1" applyBorder="1"/>
    <xf numFmtId="0" fontId="75" fillId="0" borderId="75" xfId="0" applyFont="1" applyFill="1" applyBorder="1" applyAlignment="1">
      <alignment horizontal="left"/>
    </xf>
    <xf numFmtId="0" fontId="122" fillId="0" borderId="33" xfId="0" applyFont="1" applyFill="1" applyBorder="1" applyAlignment="1">
      <alignment horizontal="left"/>
    </xf>
    <xf numFmtId="0" fontId="0" fillId="0" borderId="10" xfId="0" applyFill="1" applyBorder="1" applyAlignment="1">
      <alignment horizontal="right"/>
    </xf>
    <xf numFmtId="0" fontId="3" fillId="0" borderId="60" xfId="0" applyFont="1" applyFill="1" applyBorder="1"/>
    <xf numFmtId="166" fontId="125" fillId="0" borderId="59" xfId="0" applyNumberFormat="1" applyFont="1" applyBorder="1" applyAlignment="1">
      <alignment horizontal="center"/>
    </xf>
    <xf numFmtId="169" fontId="46" fillId="0" borderId="59" xfId="0" applyNumberFormat="1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50" fillId="0" borderId="31" xfId="0" applyFont="1" applyFill="1" applyBorder="1"/>
    <xf numFmtId="0" fontId="18" fillId="0" borderId="53" xfId="0" applyFont="1" applyFill="1" applyBorder="1"/>
    <xf numFmtId="0" fontId="110" fillId="0" borderId="0" xfId="0" applyFont="1"/>
    <xf numFmtId="2" fontId="15" fillId="0" borderId="66" xfId="0" applyNumberFormat="1" applyFont="1" applyBorder="1" applyAlignment="1">
      <alignment horizontal="center"/>
    </xf>
    <xf numFmtId="2" fontId="15" fillId="0" borderId="36" xfId="0" applyNumberFormat="1" applyFont="1" applyBorder="1" applyAlignment="1">
      <alignment horizontal="center"/>
    </xf>
    <xf numFmtId="9" fontId="127" fillId="0" borderId="1" xfId="0" applyNumberFormat="1" applyFont="1" applyBorder="1" applyAlignment="1">
      <alignment horizontal="center"/>
    </xf>
    <xf numFmtId="2" fontId="19" fillId="0" borderId="78" xfId="0" applyNumberFormat="1" applyFont="1" applyBorder="1" applyAlignment="1">
      <alignment horizontal="center"/>
    </xf>
    <xf numFmtId="0" fontId="34" fillId="0" borderId="61" xfId="0" applyFont="1" applyBorder="1" applyAlignment="1">
      <alignment horizontal="left"/>
    </xf>
    <xf numFmtId="0" fontId="50" fillId="0" borderId="26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/>
    </xf>
    <xf numFmtId="0" fontId="18" fillId="0" borderId="49" xfId="0" applyFont="1" applyBorder="1" applyAlignment="1">
      <alignment horizontal="center"/>
    </xf>
    <xf numFmtId="166" fontId="143" fillId="0" borderId="0" xfId="0" applyNumberFormat="1" applyFont="1" applyFill="1" applyBorder="1" applyAlignment="1">
      <alignment horizontal="center"/>
    </xf>
    <xf numFmtId="0" fontId="118" fillId="0" borderId="2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/>
    </xf>
    <xf numFmtId="0" fontId="156" fillId="0" borderId="26" xfId="0" applyFont="1" applyBorder="1" applyAlignment="1">
      <alignment horizontal="center"/>
    </xf>
    <xf numFmtId="2" fontId="15" fillId="0" borderId="59" xfId="0" applyNumberFormat="1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15" fillId="0" borderId="7" xfId="0" applyFont="1" applyBorder="1" applyAlignment="1">
      <alignment horizontal="center"/>
    </xf>
    <xf numFmtId="2" fontId="18" fillId="0" borderId="71" xfId="0" applyNumberFormat="1" applyFont="1" applyBorder="1" applyAlignment="1">
      <alignment horizontal="center"/>
    </xf>
    <xf numFmtId="165" fontId="35" fillId="0" borderId="3" xfId="0" applyNumberFormat="1" applyFont="1" applyBorder="1" applyAlignment="1">
      <alignment horizontal="center" vertical="center"/>
    </xf>
    <xf numFmtId="165" fontId="35" fillId="0" borderId="34" xfId="0" applyNumberFormat="1" applyFont="1" applyBorder="1" applyAlignment="1">
      <alignment horizontal="center" vertical="center"/>
    </xf>
    <xf numFmtId="0" fontId="60" fillId="0" borderId="33" xfId="0" applyFont="1" applyBorder="1" applyAlignment="1">
      <alignment horizontal="left"/>
    </xf>
    <xf numFmtId="0" fontId="0" fillId="0" borderId="35" xfId="0" applyBorder="1" applyAlignment="1">
      <alignment horizontal="left"/>
    </xf>
    <xf numFmtId="0" fontId="117" fillId="0" borderId="34" xfId="0" applyFont="1" applyBorder="1" applyAlignment="1">
      <alignment horizontal="left"/>
    </xf>
    <xf numFmtId="0" fontId="117" fillId="0" borderId="35" xfId="0" applyFont="1" applyBorder="1" applyAlignment="1">
      <alignment horizontal="left"/>
    </xf>
    <xf numFmtId="0" fontId="117" fillId="0" borderId="3" xfId="0" applyFont="1" applyBorder="1" applyAlignment="1">
      <alignment horizontal="left"/>
    </xf>
    <xf numFmtId="0" fontId="117" fillId="0" borderId="28" xfId="0" applyFont="1" applyBorder="1" applyAlignment="1">
      <alignment horizontal="left"/>
    </xf>
    <xf numFmtId="0" fontId="11" fillId="0" borderId="33" xfId="0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11" fillId="0" borderId="29" xfId="0" applyFont="1" applyBorder="1" applyAlignment="1">
      <alignment horizontal="center"/>
    </xf>
    <xf numFmtId="0" fontId="147" fillId="0" borderId="50" xfId="0" applyFont="1" applyBorder="1" applyAlignment="1">
      <alignment horizontal="right"/>
    </xf>
    <xf numFmtId="0" fontId="47" fillId="0" borderId="23" xfId="0" applyFont="1" applyBorder="1" applyAlignment="1">
      <alignment horizontal="center"/>
    </xf>
    <xf numFmtId="0" fontId="3" fillId="0" borderId="11" xfId="0" applyFont="1" applyBorder="1"/>
    <xf numFmtId="0" fontId="155" fillId="0" borderId="64" xfId="0" applyFont="1" applyBorder="1" applyAlignment="1">
      <alignment horizontal="right"/>
    </xf>
    <xf numFmtId="0" fontId="121" fillId="0" borderId="50" xfId="0" applyFont="1" applyBorder="1" applyAlignment="1">
      <alignment horizontal="right"/>
    </xf>
    <xf numFmtId="0" fontId="55" fillId="0" borderId="33" xfId="0" applyFont="1" applyBorder="1" applyAlignment="1">
      <alignment horizontal="right"/>
    </xf>
    <xf numFmtId="0" fontId="55" fillId="0" borderId="50" xfId="0" applyFont="1" applyBorder="1" applyAlignment="1">
      <alignment horizontal="right"/>
    </xf>
    <xf numFmtId="0" fontId="117" fillId="0" borderId="79" xfId="0" applyFont="1" applyBorder="1" applyAlignment="1">
      <alignment horizontal="right"/>
    </xf>
    <xf numFmtId="164" fontId="55" fillId="0" borderId="64" xfId="0" applyNumberFormat="1" applyFont="1" applyBorder="1" applyAlignment="1">
      <alignment horizontal="right"/>
    </xf>
    <xf numFmtId="0" fontId="47" fillId="0" borderId="34" xfId="0" applyFont="1" applyBorder="1" applyAlignment="1">
      <alignment horizontal="center"/>
    </xf>
    <xf numFmtId="0" fontId="0" fillId="0" borderId="28" xfId="0" applyBorder="1"/>
    <xf numFmtId="0" fontId="3" fillId="0" borderId="78" xfId="0" applyFont="1" applyBorder="1" applyAlignment="1">
      <alignment horizontal="center"/>
    </xf>
    <xf numFmtId="0" fontId="3" fillId="0" borderId="62" xfId="0" applyFont="1" applyBorder="1" applyAlignment="1">
      <alignment horizontal="center"/>
    </xf>
    <xf numFmtId="0" fontId="3" fillId="0" borderId="61" xfId="0" applyFont="1" applyFill="1" applyBorder="1"/>
    <xf numFmtId="0" fontId="0" fillId="0" borderId="37" xfId="0" applyBorder="1"/>
    <xf numFmtId="0" fontId="21" fillId="2" borderId="1" xfId="0" applyFont="1" applyFill="1" applyBorder="1" applyAlignment="1">
      <alignment horizontal="right"/>
    </xf>
    <xf numFmtId="0" fontId="47" fillId="0" borderId="3" xfId="0" applyFont="1" applyBorder="1" applyAlignment="1">
      <alignment horizontal="left"/>
    </xf>
    <xf numFmtId="167" fontId="0" fillId="0" borderId="0" xfId="0" applyNumberFormat="1" applyFill="1" applyBorder="1" applyAlignment="1">
      <alignment horizontal="center"/>
    </xf>
    <xf numFmtId="164" fontId="15" fillId="0" borderId="54" xfId="0" applyNumberFormat="1" applyFont="1" applyBorder="1" applyAlignment="1">
      <alignment horizontal="left"/>
    </xf>
    <xf numFmtId="2" fontId="15" fillId="0" borderId="69" xfId="0" applyNumberFormat="1" applyFont="1" applyBorder="1" applyAlignment="1">
      <alignment horizontal="center"/>
    </xf>
    <xf numFmtId="2" fontId="19" fillId="0" borderId="69" xfId="0" applyNumberFormat="1" applyFont="1" applyFill="1" applyBorder="1" applyAlignment="1">
      <alignment horizontal="center"/>
    </xf>
    <xf numFmtId="0" fontId="112" fillId="0" borderId="2" xfId="0" applyFont="1" applyBorder="1" applyAlignment="1">
      <alignment horizontal="center" vertical="center"/>
    </xf>
    <xf numFmtId="0" fontId="156" fillId="0" borderId="25" xfId="0" applyFont="1" applyBorder="1" applyAlignment="1">
      <alignment horizontal="center"/>
    </xf>
    <xf numFmtId="0" fontId="9" fillId="0" borderId="3" xfId="0" applyFont="1" applyBorder="1"/>
    <xf numFmtId="0" fontId="9" fillId="0" borderId="3" xfId="0" applyFont="1" applyBorder="1" applyAlignment="1">
      <alignment horizontal="center" vertical="center"/>
    </xf>
    <xf numFmtId="0" fontId="117" fillId="0" borderId="3" xfId="0" applyFont="1" applyBorder="1" applyAlignment="1">
      <alignment horizontal="center"/>
    </xf>
    <xf numFmtId="0" fontId="117" fillId="0" borderId="35" xfId="0" applyFont="1" applyBorder="1" applyAlignment="1">
      <alignment horizontal="center"/>
    </xf>
    <xf numFmtId="0" fontId="117" fillId="0" borderId="28" xfId="0" applyFont="1" applyBorder="1" applyAlignment="1">
      <alignment horizontal="center"/>
    </xf>
    <xf numFmtId="164" fontId="15" fillId="0" borderId="54" xfId="0" applyNumberFormat="1" applyFont="1" applyBorder="1" applyAlignment="1">
      <alignment horizontal="center"/>
    </xf>
    <xf numFmtId="0" fontId="18" fillId="0" borderId="50" xfId="0" applyFont="1" applyBorder="1" applyAlignment="1">
      <alignment horizontal="right"/>
    </xf>
    <xf numFmtId="0" fontId="18" fillId="0" borderId="79" xfId="0" applyFont="1" applyBorder="1" applyAlignment="1">
      <alignment horizontal="right"/>
    </xf>
    <xf numFmtId="165" fontId="35" fillId="0" borderId="23" xfId="0" applyNumberFormat="1" applyFont="1" applyBorder="1" applyAlignment="1">
      <alignment horizontal="center"/>
    </xf>
    <xf numFmtId="0" fontId="112" fillId="0" borderId="54" xfId="0" applyFont="1" applyBorder="1" applyAlignment="1">
      <alignment horizontal="center"/>
    </xf>
    <xf numFmtId="164" fontId="15" fillId="0" borderId="76" xfId="0" applyNumberFormat="1" applyFont="1" applyBorder="1" applyAlignment="1">
      <alignment horizontal="right"/>
    </xf>
    <xf numFmtId="0" fontId="34" fillId="0" borderId="36" xfId="0" applyFont="1" applyBorder="1" applyAlignment="1">
      <alignment horizontal="left"/>
    </xf>
    <xf numFmtId="0" fontId="3" fillId="0" borderId="19" xfId="0" applyFont="1" applyBorder="1" applyAlignment="1">
      <alignment horizontal="center"/>
    </xf>
    <xf numFmtId="2" fontId="18" fillId="0" borderId="76" xfId="0" applyNumberFormat="1" applyFont="1" applyBorder="1" applyAlignment="1">
      <alignment horizontal="center"/>
    </xf>
    <xf numFmtId="166" fontId="19" fillId="0" borderId="35" xfId="0" applyNumberFormat="1" applyFont="1" applyBorder="1" applyAlignment="1">
      <alignment horizontal="center"/>
    </xf>
    <xf numFmtId="0" fontId="0" fillId="0" borderId="35" xfId="0" applyBorder="1"/>
    <xf numFmtId="0" fontId="0" fillId="0" borderId="34" xfId="0" applyBorder="1"/>
    <xf numFmtId="0" fontId="48" fillId="0" borderId="0" xfId="0" applyFont="1" applyBorder="1" applyAlignment="1">
      <alignment horizontal="center" vertical="center"/>
    </xf>
    <xf numFmtId="165" fontId="18" fillId="0" borderId="73" xfId="0" applyNumberFormat="1" applyFont="1" applyBorder="1" applyAlignment="1">
      <alignment horizontal="center"/>
    </xf>
    <xf numFmtId="2" fontId="15" fillId="0" borderId="76" xfId="0" applyNumberFormat="1" applyFont="1" applyBorder="1" applyAlignment="1">
      <alignment horizontal="center"/>
    </xf>
    <xf numFmtId="2" fontId="18" fillId="0" borderId="66" xfId="0" applyNumberFormat="1" applyFont="1" applyBorder="1" applyAlignment="1">
      <alignment horizontal="center"/>
    </xf>
    <xf numFmtId="2" fontId="15" fillId="0" borderId="30" xfId="0" applyNumberFormat="1" applyFont="1" applyBorder="1" applyAlignment="1">
      <alignment horizontal="center"/>
    </xf>
    <xf numFmtId="2" fontId="15" fillId="0" borderId="71" xfId="0" applyNumberFormat="1" applyFont="1" applyBorder="1" applyAlignment="1">
      <alignment horizontal="center"/>
    </xf>
    <xf numFmtId="167" fontId="0" fillId="0" borderId="0" xfId="0" applyNumberFormat="1" applyFill="1" applyBorder="1" applyAlignment="1">
      <alignment horizontal="left"/>
    </xf>
    <xf numFmtId="0" fontId="11" fillId="0" borderId="25" xfId="0" applyFont="1" applyBorder="1" applyAlignment="1">
      <alignment horizontal="center"/>
    </xf>
    <xf numFmtId="0" fontId="3" fillId="0" borderId="18" xfId="0" applyFont="1" applyBorder="1" applyAlignment="1">
      <alignment vertical="center"/>
    </xf>
    <xf numFmtId="0" fontId="48" fillId="0" borderId="72" xfId="0" applyFont="1" applyBorder="1" applyAlignment="1">
      <alignment horizontal="right"/>
    </xf>
    <xf numFmtId="166" fontId="65" fillId="0" borderId="0" xfId="0" applyNumberFormat="1" applyFont="1" applyFill="1" applyBorder="1" applyAlignment="1">
      <alignment horizontal="center"/>
    </xf>
    <xf numFmtId="0" fontId="55" fillId="0" borderId="0" xfId="0" applyFont="1" applyFill="1" applyBorder="1" applyAlignment="1">
      <alignment horizontal="right"/>
    </xf>
    <xf numFmtId="168" fontId="50" fillId="0" borderId="0" xfId="0" applyNumberFormat="1" applyFont="1" applyFill="1" applyBorder="1" applyAlignment="1">
      <alignment horizontal="center" vertical="center"/>
    </xf>
    <xf numFmtId="0" fontId="30" fillId="28" borderId="69" xfId="0" applyFont="1" applyFill="1" applyBorder="1" applyAlignment="1">
      <alignment horizontal="center"/>
    </xf>
    <xf numFmtId="2" fontId="30" fillId="28" borderId="57" xfId="0" applyNumberFormat="1" applyFont="1" applyFill="1" applyBorder="1" applyAlignment="1">
      <alignment horizontal="center"/>
    </xf>
    <xf numFmtId="0" fontId="108" fillId="7" borderId="74" xfId="0" applyFont="1" applyFill="1" applyBorder="1" applyAlignment="1">
      <alignment horizontal="center"/>
    </xf>
    <xf numFmtId="0" fontId="108" fillId="7" borderId="36" xfId="0" applyFont="1" applyFill="1" applyBorder="1" applyAlignment="1">
      <alignment horizontal="center"/>
    </xf>
    <xf numFmtId="0" fontId="34" fillId="0" borderId="59" xfId="0" applyFont="1" applyBorder="1" applyAlignment="1">
      <alignment horizontal="center"/>
    </xf>
    <xf numFmtId="0" fontId="158" fillId="28" borderId="69" xfId="0" applyFont="1" applyFill="1" applyBorder="1" applyAlignment="1">
      <alignment horizontal="center"/>
    </xf>
    <xf numFmtId="0" fontId="146" fillId="28" borderId="69" xfId="0" applyFont="1" applyFill="1" applyBorder="1" applyAlignment="1">
      <alignment horizontal="center"/>
    </xf>
    <xf numFmtId="2" fontId="146" fillId="28" borderId="69" xfId="0" applyNumberFormat="1" applyFont="1" applyFill="1" applyBorder="1" applyAlignment="1">
      <alignment horizontal="center"/>
    </xf>
    <xf numFmtId="0" fontId="3" fillId="21" borderId="48" xfId="0" applyFont="1" applyFill="1" applyBorder="1" applyAlignment="1">
      <alignment horizontal="center"/>
    </xf>
    <xf numFmtId="0" fontId="34" fillId="0" borderId="55" xfId="0" applyFont="1" applyFill="1" applyBorder="1"/>
    <xf numFmtId="2" fontId="50" fillId="6" borderId="66" xfId="0" applyNumberFormat="1" applyFont="1" applyFill="1" applyBorder="1" applyAlignment="1">
      <alignment horizontal="center"/>
    </xf>
    <xf numFmtId="165" fontId="50" fillId="6" borderId="66" xfId="0" applyNumberFormat="1" applyFont="1" applyFill="1" applyBorder="1" applyAlignment="1">
      <alignment horizontal="center"/>
    </xf>
    <xf numFmtId="0" fontId="0" fillId="0" borderId="26" xfId="0" applyFill="1" applyBorder="1"/>
    <xf numFmtId="2" fontId="0" fillId="0" borderId="57" xfId="0" applyNumberFormat="1" applyFill="1" applyBorder="1"/>
    <xf numFmtId="0" fontId="50" fillId="0" borderId="55" xfId="0" applyFont="1" applyFill="1" applyBorder="1" applyAlignment="1">
      <alignment horizontal="center"/>
    </xf>
    <xf numFmtId="0" fontId="75" fillId="0" borderId="56" xfId="0" applyFont="1" applyFill="1" applyBorder="1" applyAlignment="1">
      <alignment horizontal="center"/>
    </xf>
    <xf numFmtId="0" fontId="0" fillId="0" borderId="1" xfId="0" applyFill="1" applyBorder="1"/>
    <xf numFmtId="0" fontId="50" fillId="0" borderId="22" xfId="0" applyFont="1" applyFill="1" applyBorder="1" applyAlignment="1">
      <alignment horizontal="center"/>
    </xf>
    <xf numFmtId="0" fontId="0" fillId="0" borderId="4" xfId="0" applyFill="1" applyBorder="1"/>
    <xf numFmtId="0" fontId="0" fillId="10" borderId="83" xfId="0" applyFill="1" applyBorder="1"/>
    <xf numFmtId="0" fontId="125" fillId="0" borderId="60" xfId="0" applyFont="1" applyBorder="1" applyAlignment="1">
      <alignment horizontal="center"/>
    </xf>
    <xf numFmtId="0" fontId="0" fillId="10" borderId="65" xfId="0" applyFill="1" applyBorder="1"/>
    <xf numFmtId="0" fontId="34" fillId="0" borderId="60" xfId="0" applyFont="1" applyBorder="1"/>
    <xf numFmtId="0" fontId="75" fillId="10" borderId="62" xfId="0" applyFont="1" applyFill="1" applyBorder="1" applyAlignment="1">
      <alignment horizontal="center"/>
    </xf>
    <xf numFmtId="0" fontId="50" fillId="0" borderId="60" xfId="0" applyFont="1" applyBorder="1" applyAlignment="1">
      <alignment horizontal="center"/>
    </xf>
    <xf numFmtId="0" fontId="75" fillId="10" borderId="72" xfId="0" applyFont="1" applyFill="1" applyBorder="1" applyAlignment="1">
      <alignment horizontal="center"/>
    </xf>
    <xf numFmtId="0" fontId="30" fillId="10" borderId="68" xfId="0" applyFont="1" applyFill="1" applyBorder="1"/>
    <xf numFmtId="0" fontId="75" fillId="10" borderId="68" xfId="0" applyFont="1" applyFill="1" applyBorder="1" applyAlignment="1">
      <alignment horizontal="center"/>
    </xf>
    <xf numFmtId="0" fontId="77" fillId="21" borderId="75" xfId="0" applyFont="1" applyFill="1" applyBorder="1" applyAlignment="1">
      <alignment horizontal="center"/>
    </xf>
    <xf numFmtId="0" fontId="77" fillId="10" borderId="75" xfId="0" applyFont="1" applyFill="1" applyBorder="1" applyAlignment="1">
      <alignment horizontal="center"/>
    </xf>
    <xf numFmtId="0" fontId="77" fillId="10" borderId="78" xfId="0" applyFont="1" applyFill="1" applyBorder="1" applyAlignment="1">
      <alignment horizontal="center"/>
    </xf>
    <xf numFmtId="0" fontId="77" fillId="10" borderId="17" xfId="0" applyFont="1" applyFill="1" applyBorder="1" applyAlignment="1">
      <alignment horizontal="center"/>
    </xf>
    <xf numFmtId="0" fontId="65" fillId="13" borderId="15" xfId="0" applyFont="1" applyFill="1" applyBorder="1"/>
    <xf numFmtId="165" fontId="74" fillId="28" borderId="71" xfId="0" applyNumberFormat="1" applyFont="1" applyFill="1" applyBorder="1" applyAlignment="1">
      <alignment horizontal="center"/>
    </xf>
    <xf numFmtId="2" fontId="50" fillId="0" borderId="76" xfId="0" applyNumberFormat="1" applyFont="1" applyBorder="1" applyAlignment="1">
      <alignment horizontal="center"/>
    </xf>
    <xf numFmtId="0" fontId="108" fillId="7" borderId="42" xfId="0" applyFont="1" applyFill="1" applyBorder="1" applyAlignment="1">
      <alignment horizontal="center"/>
    </xf>
    <xf numFmtId="2" fontId="50" fillId="6" borderId="30" xfId="0" applyNumberFormat="1" applyFont="1" applyFill="1" applyBorder="1" applyAlignment="1">
      <alignment horizontal="center"/>
    </xf>
    <xf numFmtId="2" fontId="101" fillId="7" borderId="78" xfId="0" applyNumberFormat="1" applyFont="1" applyFill="1" applyBorder="1" applyAlignment="1">
      <alignment horizontal="center"/>
    </xf>
    <xf numFmtId="0" fontId="102" fillId="0" borderId="0" xfId="0" applyFont="1" applyBorder="1" applyAlignment="1">
      <alignment horizontal="left"/>
    </xf>
    <xf numFmtId="0" fontId="108" fillId="0" borderId="0" xfId="0" applyFont="1" applyBorder="1"/>
    <xf numFmtId="0" fontId="0" fillId="0" borderId="0" xfId="0" applyFont="1" applyBorder="1"/>
    <xf numFmtId="166" fontId="3" fillId="0" borderId="0" xfId="0" applyNumberFormat="1" applyFont="1" applyBorder="1" applyAlignment="1">
      <alignment horizontal="left"/>
    </xf>
    <xf numFmtId="2" fontId="79" fillId="0" borderId="0" xfId="0" applyNumberFormat="1" applyFont="1" applyBorder="1" applyAlignment="1">
      <alignment horizontal="left"/>
    </xf>
    <xf numFmtId="0" fontId="82" fillId="0" borderId="0" xfId="0" applyFont="1" applyBorder="1" applyAlignment="1">
      <alignment horizontal="left"/>
    </xf>
    <xf numFmtId="0" fontId="56" fillId="0" borderId="0" xfId="0" applyFont="1" applyBorder="1" applyAlignment="1">
      <alignment horizontal="left"/>
    </xf>
    <xf numFmtId="165" fontId="50" fillId="10" borderId="58" xfId="0" applyNumberFormat="1" applyFont="1" applyFill="1" applyBorder="1" applyAlignment="1">
      <alignment horizontal="center"/>
    </xf>
    <xf numFmtId="166" fontId="50" fillId="14" borderId="58" xfId="0" applyNumberFormat="1" applyFont="1" applyFill="1" applyBorder="1" applyAlignment="1">
      <alignment horizontal="center"/>
    </xf>
    <xf numFmtId="2" fontId="50" fillId="7" borderId="58" xfId="0" applyNumberFormat="1" applyFont="1" applyFill="1" applyBorder="1" applyAlignment="1">
      <alignment horizontal="center"/>
    </xf>
    <xf numFmtId="0" fontId="50" fillId="6" borderId="30" xfId="0" applyFont="1" applyFill="1" applyBorder="1" applyAlignment="1">
      <alignment horizontal="center"/>
    </xf>
    <xf numFmtId="0" fontId="58" fillId="4" borderId="48" xfId="0" applyFont="1" applyFill="1" applyBorder="1"/>
    <xf numFmtId="0" fontId="74" fillId="28" borderId="57" xfId="0" applyFont="1" applyFill="1" applyBorder="1" applyAlignment="1">
      <alignment horizontal="center"/>
    </xf>
    <xf numFmtId="0" fontId="75" fillId="7" borderId="1" xfId="0" applyFont="1" applyFill="1" applyBorder="1" applyAlignment="1">
      <alignment horizontal="center"/>
    </xf>
    <xf numFmtId="2" fontId="75" fillId="0" borderId="52" xfId="0" applyNumberFormat="1" applyFont="1" applyBorder="1" applyAlignment="1">
      <alignment horizontal="center"/>
    </xf>
    <xf numFmtId="0" fontId="0" fillId="7" borderId="42" xfId="0" applyFill="1" applyBorder="1" applyAlignment="1">
      <alignment horizontal="center"/>
    </xf>
    <xf numFmtId="0" fontId="30" fillId="7" borderId="42" xfId="0" applyFont="1" applyFill="1" applyBorder="1" applyAlignment="1">
      <alignment horizontal="center"/>
    </xf>
    <xf numFmtId="2" fontId="0" fillId="7" borderId="42" xfId="0" applyNumberFormat="1" applyFill="1" applyBorder="1"/>
    <xf numFmtId="165" fontId="30" fillId="7" borderId="42" xfId="0" applyNumberFormat="1" applyFont="1" applyFill="1" applyBorder="1" applyAlignment="1">
      <alignment horizontal="center"/>
    </xf>
    <xf numFmtId="0" fontId="0" fillId="7" borderId="42" xfId="0" applyFill="1" applyBorder="1"/>
    <xf numFmtId="0" fontId="75" fillId="6" borderId="24" xfId="0" applyFont="1" applyFill="1" applyBorder="1" applyAlignment="1">
      <alignment horizontal="center"/>
    </xf>
    <xf numFmtId="0" fontId="75" fillId="6" borderId="62" xfId="0" applyFont="1" applyFill="1" applyBorder="1" applyAlignment="1">
      <alignment horizontal="center"/>
    </xf>
    <xf numFmtId="2" fontId="50" fillId="7" borderId="85" xfId="0" applyNumberFormat="1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left"/>
    </xf>
    <xf numFmtId="0" fontId="17" fillId="0" borderId="0" xfId="0" applyFont="1" applyFill="1" applyBorder="1" applyAlignment="1">
      <alignment horizontal="right"/>
    </xf>
    <xf numFmtId="2" fontId="36" fillId="0" borderId="0" xfId="0" applyNumberFormat="1" applyFont="1" applyFill="1" applyBorder="1" applyAlignment="1">
      <alignment horizontal="left"/>
    </xf>
    <xf numFmtId="2" fontId="40" fillId="0" borderId="0" xfId="0" applyNumberFormat="1" applyFont="1" applyFill="1" applyBorder="1" applyAlignment="1">
      <alignment horizontal="left"/>
    </xf>
    <xf numFmtId="2" fontId="36" fillId="0" borderId="0" xfId="0" applyNumberFormat="1" applyFont="1" applyFill="1" applyBorder="1"/>
    <xf numFmtId="2" fontId="36" fillId="0" borderId="0" xfId="0" applyNumberFormat="1" applyFont="1" applyBorder="1" applyAlignment="1">
      <alignment horizontal="center"/>
    </xf>
    <xf numFmtId="2" fontId="15" fillId="0" borderId="11" xfId="0" applyNumberFormat="1" applyFont="1" applyBorder="1" applyAlignment="1">
      <alignment horizontal="center"/>
    </xf>
    <xf numFmtId="1" fontId="35" fillId="0" borderId="23" xfId="0" applyNumberFormat="1" applyFont="1" applyBorder="1" applyAlignment="1">
      <alignment horizontal="center"/>
    </xf>
    <xf numFmtId="2" fontId="18" fillId="0" borderId="75" xfId="0" applyNumberFormat="1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3" xfId="0" applyBorder="1" applyAlignment="1">
      <alignment horizontal="center"/>
    </xf>
    <xf numFmtId="0" fontId="8" fillId="3" borderId="0" xfId="0" applyFont="1" applyFill="1"/>
    <xf numFmtId="0" fontId="8" fillId="13" borderId="66" xfId="0" applyFont="1" applyFill="1" applyBorder="1"/>
    <xf numFmtId="2" fontId="46" fillId="7" borderId="59" xfId="0" applyNumberFormat="1" applyFont="1" applyFill="1" applyBorder="1" applyAlignment="1">
      <alignment horizontal="center"/>
    </xf>
    <xf numFmtId="165" fontId="75" fillId="7" borderId="67" xfId="0" applyNumberFormat="1" applyFont="1" applyFill="1" applyBorder="1" applyAlignment="1">
      <alignment horizontal="center"/>
    </xf>
    <xf numFmtId="2" fontId="50" fillId="7" borderId="59" xfId="0" applyNumberFormat="1" applyFont="1" applyFill="1" applyBorder="1" applyAlignment="1">
      <alignment horizontal="center"/>
    </xf>
    <xf numFmtId="0" fontId="43" fillId="0" borderId="39" xfId="0" applyFont="1" applyBorder="1" applyAlignment="1">
      <alignment horizontal="center"/>
    </xf>
    <xf numFmtId="0" fontId="43" fillId="0" borderId="44" xfId="0" applyFont="1" applyBorder="1" applyAlignment="1">
      <alignment horizontal="center"/>
    </xf>
    <xf numFmtId="0" fontId="43" fillId="0" borderId="43" xfId="0" applyFont="1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49" xfId="0" applyBorder="1" applyAlignment="1">
      <alignment horizontal="center"/>
    </xf>
    <xf numFmtId="2" fontId="43" fillId="0" borderId="54" xfId="0" applyNumberFormat="1" applyFont="1" applyBorder="1" applyAlignment="1">
      <alignment horizontal="center"/>
    </xf>
    <xf numFmtId="2" fontId="43" fillId="0" borderId="39" xfId="0" applyNumberFormat="1" applyFont="1" applyBorder="1" applyAlignment="1">
      <alignment horizontal="center"/>
    </xf>
    <xf numFmtId="2" fontId="43" fillId="0" borderId="44" xfId="0" applyNumberFormat="1" applyFont="1" applyBorder="1" applyAlignment="1">
      <alignment horizontal="center"/>
    </xf>
    <xf numFmtId="2" fontId="43" fillId="0" borderId="43" xfId="0" applyNumberFormat="1" applyFont="1" applyBorder="1" applyAlignment="1">
      <alignment horizontal="center"/>
    </xf>
    <xf numFmtId="0" fontId="54" fillId="0" borderId="76" xfId="0" applyFont="1" applyBorder="1" applyAlignment="1">
      <alignment horizontal="center"/>
    </xf>
    <xf numFmtId="0" fontId="54" fillId="0" borderId="55" xfId="0" applyFont="1" applyBorder="1" applyAlignment="1">
      <alignment horizontal="center"/>
    </xf>
    <xf numFmtId="0" fontId="54" fillId="0" borderId="30" xfId="0" applyFont="1" applyBorder="1" applyAlignment="1">
      <alignment horizontal="center"/>
    </xf>
    <xf numFmtId="2" fontId="43" fillId="0" borderId="1" xfId="0" applyNumberFormat="1" applyFont="1" applyBorder="1" applyAlignment="1">
      <alignment horizontal="center"/>
    </xf>
    <xf numFmtId="0" fontId="54" fillId="0" borderId="49" xfId="0" applyFont="1" applyBorder="1" applyAlignment="1">
      <alignment horizontal="center"/>
    </xf>
    <xf numFmtId="2" fontId="11" fillId="0" borderId="28" xfId="0" applyNumberFormat="1" applyFont="1" applyBorder="1" applyAlignment="1">
      <alignment horizontal="center" vertical="center"/>
    </xf>
    <xf numFmtId="0" fontId="108" fillId="21" borderId="69" xfId="0" applyFont="1" applyFill="1" applyBorder="1" applyAlignment="1">
      <alignment horizontal="center"/>
    </xf>
    <xf numFmtId="0" fontId="108" fillId="10" borderId="69" xfId="0" applyFont="1" applyFill="1" applyBorder="1" applyAlignment="1">
      <alignment horizontal="center"/>
    </xf>
    <xf numFmtId="0" fontId="108" fillId="10" borderId="71" xfId="0" applyFont="1" applyFill="1" applyBorder="1" applyAlignment="1">
      <alignment horizontal="center"/>
    </xf>
    <xf numFmtId="2" fontId="18" fillId="0" borderId="30" xfId="0" applyNumberFormat="1" applyFont="1" applyBorder="1" applyAlignment="1">
      <alignment horizontal="center"/>
    </xf>
    <xf numFmtId="2" fontId="19" fillId="0" borderId="44" xfId="0" applyNumberFormat="1" applyFont="1" applyBorder="1" applyAlignment="1">
      <alignment horizontal="center"/>
    </xf>
    <xf numFmtId="0" fontId="3" fillId="0" borderId="11" xfId="0" applyFont="1" applyFill="1" applyBorder="1"/>
    <xf numFmtId="2" fontId="8" fillId="0" borderId="0" xfId="0" applyNumberFormat="1" applyFont="1" applyFill="1" applyBorder="1"/>
    <xf numFmtId="0" fontId="147" fillId="0" borderId="0" xfId="0" applyFont="1" applyBorder="1" applyAlignment="1">
      <alignment horizontal="right"/>
    </xf>
    <xf numFmtId="2" fontId="19" fillId="0" borderId="54" xfId="0" applyNumberFormat="1" applyFont="1" applyFill="1" applyBorder="1" applyAlignment="1">
      <alignment horizontal="center"/>
    </xf>
    <xf numFmtId="2" fontId="15" fillId="0" borderId="50" xfId="0" applyNumberFormat="1" applyFont="1" applyBorder="1" applyAlignment="1">
      <alignment horizontal="center"/>
    </xf>
    <xf numFmtId="0" fontId="0" fillId="0" borderId="46" xfId="0" applyFill="1" applyBorder="1" applyAlignment="1">
      <alignment horizontal="left"/>
    </xf>
    <xf numFmtId="1" fontId="36" fillId="0" borderId="63" xfId="0" applyNumberFormat="1" applyFont="1" applyFill="1" applyBorder="1" applyAlignment="1">
      <alignment horizontal="center"/>
    </xf>
    <xf numFmtId="167" fontId="18" fillId="0" borderId="0" xfId="0" applyNumberFormat="1" applyFont="1" applyAlignment="1">
      <alignment horizontal="left"/>
    </xf>
    <xf numFmtId="2" fontId="15" fillId="0" borderId="66" xfId="0" applyNumberFormat="1" applyFont="1" applyFill="1" applyBorder="1" applyAlignment="1">
      <alignment horizontal="center"/>
    </xf>
    <xf numFmtId="2" fontId="15" fillId="0" borderId="73" xfId="0" applyNumberFormat="1" applyFont="1" applyFill="1" applyBorder="1" applyAlignment="1">
      <alignment horizontal="center"/>
    </xf>
    <xf numFmtId="2" fontId="15" fillId="0" borderId="54" xfId="0" applyNumberFormat="1" applyFont="1" applyFill="1" applyBorder="1" applyAlignment="1">
      <alignment horizontal="center"/>
    </xf>
    <xf numFmtId="2" fontId="18" fillId="0" borderId="54" xfId="0" applyNumberFormat="1" applyFont="1" applyFill="1" applyBorder="1" applyAlignment="1">
      <alignment horizontal="center"/>
    </xf>
    <xf numFmtId="2" fontId="18" fillId="0" borderId="57" xfId="0" applyNumberFormat="1" applyFont="1" applyFill="1" applyBorder="1" applyAlignment="1">
      <alignment horizontal="center"/>
    </xf>
    <xf numFmtId="2" fontId="19" fillId="0" borderId="77" xfId="0" applyNumberFormat="1" applyFont="1" applyFill="1" applyBorder="1" applyAlignment="1">
      <alignment horizontal="center"/>
    </xf>
    <xf numFmtId="2" fontId="15" fillId="0" borderId="77" xfId="0" applyNumberFormat="1" applyFont="1" applyFill="1" applyBorder="1" applyAlignment="1">
      <alignment horizontal="center"/>
    </xf>
    <xf numFmtId="2" fontId="19" fillId="0" borderId="71" xfId="0" applyNumberFormat="1" applyFont="1" applyFill="1" applyBorder="1" applyAlignment="1">
      <alignment horizontal="center"/>
    </xf>
    <xf numFmtId="2" fontId="18" fillId="0" borderId="77" xfId="0" applyNumberFormat="1" applyFont="1" applyFill="1" applyBorder="1" applyAlignment="1">
      <alignment horizontal="center"/>
    </xf>
    <xf numFmtId="2" fontId="18" fillId="0" borderId="71" xfId="0" applyNumberFormat="1" applyFont="1" applyFill="1" applyBorder="1" applyAlignment="1">
      <alignment horizontal="center"/>
    </xf>
    <xf numFmtId="165" fontId="18" fillId="0" borderId="77" xfId="0" applyNumberFormat="1" applyFont="1" applyFill="1" applyBorder="1" applyAlignment="1">
      <alignment horizontal="center"/>
    </xf>
    <xf numFmtId="165" fontId="18" fillId="0" borderId="73" xfId="0" applyNumberFormat="1" applyFont="1" applyFill="1" applyBorder="1" applyAlignment="1">
      <alignment horizontal="center"/>
    </xf>
    <xf numFmtId="0" fontId="34" fillId="0" borderId="54" xfId="0" applyFont="1" applyFill="1" applyBorder="1" applyAlignment="1">
      <alignment horizontal="left"/>
    </xf>
    <xf numFmtId="165" fontId="18" fillId="0" borderId="77" xfId="0" applyNumberFormat="1" applyFont="1" applyBorder="1" applyAlignment="1">
      <alignment horizontal="center"/>
    </xf>
    <xf numFmtId="0" fontId="34" fillId="0" borderId="77" xfId="0" applyFont="1" applyFill="1" applyBorder="1" applyAlignment="1">
      <alignment horizontal="left"/>
    </xf>
    <xf numFmtId="0" fontId="34" fillId="0" borderId="44" xfId="0" applyFont="1" applyFill="1" applyBorder="1" applyAlignment="1">
      <alignment horizontal="left"/>
    </xf>
    <xf numFmtId="2" fontId="19" fillId="0" borderId="75" xfId="0" applyNumberFormat="1" applyFont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63" xfId="0" applyFill="1" applyBorder="1" applyAlignment="1">
      <alignment horizontal="center"/>
    </xf>
    <xf numFmtId="0" fontId="0" fillId="6" borderId="84" xfId="0" applyFill="1" applyBorder="1" applyAlignment="1">
      <alignment horizontal="center"/>
    </xf>
    <xf numFmtId="0" fontId="0" fillId="6" borderId="48" xfId="0" applyFill="1" applyBorder="1" applyAlignment="1">
      <alignment horizontal="center"/>
    </xf>
    <xf numFmtId="1" fontId="34" fillId="6" borderId="83" xfId="0" applyNumberFormat="1" applyFont="1" applyFill="1" applyBorder="1" applyAlignment="1">
      <alignment horizontal="center"/>
    </xf>
    <xf numFmtId="9" fontId="3" fillId="0" borderId="26" xfId="0" applyNumberFormat="1" applyFont="1" applyBorder="1" applyAlignment="1">
      <alignment horizontal="center"/>
    </xf>
    <xf numFmtId="0" fontId="47" fillId="0" borderId="24" xfId="0" applyFont="1" applyBorder="1" applyAlignment="1">
      <alignment horizontal="center"/>
    </xf>
    <xf numFmtId="0" fontId="47" fillId="0" borderId="75" xfId="0" applyFont="1" applyBorder="1" applyAlignment="1">
      <alignment horizontal="center"/>
    </xf>
    <xf numFmtId="0" fontId="47" fillId="0" borderId="62" xfId="0" applyFont="1" applyBorder="1" applyAlignment="1">
      <alignment horizontal="center"/>
    </xf>
    <xf numFmtId="0" fontId="8" fillId="0" borderId="7" xfId="0" applyFont="1" applyBorder="1"/>
    <xf numFmtId="0" fontId="8" fillId="0" borderId="69" xfId="0" applyFont="1" applyBorder="1"/>
    <xf numFmtId="0" fontId="144" fillId="0" borderId="69" xfId="0" applyFont="1" applyBorder="1"/>
    <xf numFmtId="0" fontId="8" fillId="0" borderId="65" xfId="0" applyFont="1" applyBorder="1"/>
    <xf numFmtId="0" fontId="47" fillId="0" borderId="56" xfId="0" applyFont="1" applyBorder="1" applyAlignment="1">
      <alignment horizontal="center"/>
    </xf>
    <xf numFmtId="9" fontId="8" fillId="6" borderId="9" xfId="0" applyNumberFormat="1" applyFont="1" applyFill="1" applyBorder="1" applyAlignment="1">
      <alignment horizontal="center"/>
    </xf>
    <xf numFmtId="0" fontId="47" fillId="0" borderId="78" xfId="0" applyFont="1" applyBorder="1" applyAlignment="1">
      <alignment horizontal="center"/>
    </xf>
    <xf numFmtId="2" fontId="15" fillId="0" borderId="60" xfId="0" applyNumberFormat="1" applyFont="1" applyBorder="1" applyAlignment="1">
      <alignment horizontal="center"/>
    </xf>
    <xf numFmtId="2" fontId="15" fillId="0" borderId="62" xfId="0" applyNumberFormat="1" applyFont="1" applyBorder="1" applyAlignment="1">
      <alignment horizontal="center"/>
    </xf>
    <xf numFmtId="0" fontId="66" fillId="0" borderId="3" xfId="0" applyFont="1" applyBorder="1" applyAlignment="1">
      <alignment horizontal="left"/>
    </xf>
    <xf numFmtId="0" fontId="48" fillId="0" borderId="36" xfId="0" applyFont="1" applyBorder="1" applyAlignment="1">
      <alignment horizontal="left"/>
    </xf>
    <xf numFmtId="0" fontId="54" fillId="0" borderId="19" xfId="0" applyFont="1" applyBorder="1" applyAlignment="1">
      <alignment horizontal="center"/>
    </xf>
    <xf numFmtId="1" fontId="54" fillId="0" borderId="63" xfId="0" applyNumberFormat="1" applyFont="1" applyBorder="1" applyAlignment="1">
      <alignment horizontal="center"/>
    </xf>
    <xf numFmtId="164" fontId="55" fillId="0" borderId="50" xfId="0" applyNumberFormat="1" applyFont="1" applyBorder="1" applyAlignment="1">
      <alignment horizontal="right"/>
    </xf>
    <xf numFmtId="164" fontId="55" fillId="0" borderId="79" xfId="0" applyNumberFormat="1" applyFont="1" applyBorder="1" applyAlignment="1">
      <alignment horizontal="right"/>
    </xf>
    <xf numFmtId="1" fontId="54" fillId="0" borderId="63" xfId="0" applyNumberFormat="1" applyFont="1" applyFill="1" applyBorder="1" applyAlignment="1">
      <alignment horizontal="center"/>
    </xf>
    <xf numFmtId="0" fontId="117" fillId="0" borderId="64" xfId="0" applyFont="1" applyBorder="1" applyAlignment="1">
      <alignment horizontal="right"/>
    </xf>
    <xf numFmtId="0" fontId="121" fillId="0" borderId="53" xfId="0" applyFont="1" applyBorder="1" applyAlignment="1">
      <alignment horizontal="right"/>
    </xf>
    <xf numFmtId="0" fontId="121" fillId="0" borderId="33" xfId="0" applyFont="1" applyBorder="1" applyAlignment="1">
      <alignment horizontal="right"/>
    </xf>
    <xf numFmtId="164" fontId="15" fillId="0" borderId="53" xfId="0" applyNumberFormat="1" applyFont="1" applyBorder="1" applyAlignment="1">
      <alignment horizontal="right"/>
    </xf>
    <xf numFmtId="1" fontId="54" fillId="0" borderId="48" xfId="0" applyNumberFormat="1" applyFont="1" applyBorder="1" applyAlignment="1">
      <alignment horizontal="center"/>
    </xf>
    <xf numFmtId="0" fontId="15" fillId="0" borderId="49" xfId="0" applyFont="1" applyBorder="1" applyAlignment="1">
      <alignment horizontal="center"/>
    </xf>
    <xf numFmtId="2" fontId="19" fillId="0" borderId="54" xfId="0" applyNumberFormat="1" applyFont="1" applyBorder="1" applyAlignment="1">
      <alignment horizontal="center"/>
    </xf>
    <xf numFmtId="2" fontId="19" fillId="0" borderId="30" xfId="0" applyNumberFormat="1" applyFont="1" applyBorder="1" applyAlignment="1">
      <alignment horizontal="center"/>
    </xf>
    <xf numFmtId="0" fontId="65" fillId="0" borderId="0" xfId="0" applyFont="1" applyBorder="1" applyAlignment="1">
      <alignment horizontal="center"/>
    </xf>
    <xf numFmtId="0" fontId="9" fillId="0" borderId="48" xfId="0" applyFont="1" applyBorder="1" applyAlignment="1">
      <alignment horizontal="left"/>
    </xf>
    <xf numFmtId="0" fontId="9" fillId="0" borderId="1" xfId="0" applyFont="1" applyBorder="1" applyAlignment="1">
      <alignment horizontal="right"/>
    </xf>
    <xf numFmtId="0" fontId="65" fillId="0" borderId="1" xfId="0" applyFont="1" applyBorder="1" applyAlignment="1">
      <alignment horizontal="center"/>
    </xf>
    <xf numFmtId="0" fontId="3" fillId="0" borderId="68" xfId="0" applyFont="1" applyFill="1" applyBorder="1" applyAlignment="1">
      <alignment horizontal="center"/>
    </xf>
    <xf numFmtId="164" fontId="55" fillId="0" borderId="53" xfId="0" applyNumberFormat="1" applyFont="1" applyBorder="1" applyAlignment="1">
      <alignment horizontal="right"/>
    </xf>
    <xf numFmtId="1" fontId="54" fillId="0" borderId="84" xfId="0" applyNumberFormat="1" applyFont="1" applyFill="1" applyBorder="1" applyAlignment="1">
      <alignment horizontal="center"/>
    </xf>
    <xf numFmtId="1" fontId="54" fillId="0" borderId="26" xfId="0" applyNumberFormat="1" applyFont="1" applyFill="1" applyBorder="1" applyAlignment="1">
      <alignment horizontal="center"/>
    </xf>
    <xf numFmtId="1" fontId="54" fillId="0" borderId="48" xfId="0" applyNumberFormat="1" applyFont="1" applyFill="1" applyBorder="1" applyAlignment="1">
      <alignment horizontal="center"/>
    </xf>
    <xf numFmtId="1" fontId="54" fillId="0" borderId="83" xfId="0" applyNumberFormat="1" applyFont="1" applyFill="1" applyBorder="1" applyAlignment="1">
      <alignment horizontal="center"/>
    </xf>
    <xf numFmtId="164" fontId="55" fillId="0" borderId="76" xfId="0" applyNumberFormat="1" applyFont="1" applyBorder="1" applyAlignment="1">
      <alignment horizontal="right"/>
    </xf>
    <xf numFmtId="0" fontId="117" fillId="0" borderId="50" xfId="0" applyFont="1" applyBorder="1" applyAlignment="1">
      <alignment horizontal="right"/>
    </xf>
    <xf numFmtId="0" fontId="157" fillId="0" borderId="53" xfId="0" applyFont="1" applyBorder="1" applyAlignment="1">
      <alignment horizontal="right"/>
    </xf>
    <xf numFmtId="0" fontId="8" fillId="0" borderId="36" xfId="0" applyFont="1" applyBorder="1" applyAlignment="1">
      <alignment horizontal="center"/>
    </xf>
    <xf numFmtId="2" fontId="21" fillId="2" borderId="75" xfId="0" applyNumberFormat="1" applyFont="1" applyFill="1" applyBorder="1" applyAlignment="1">
      <alignment horizontal="center"/>
    </xf>
    <xf numFmtId="0" fontId="65" fillId="0" borderId="1" xfId="0" applyFont="1" applyFill="1" applyBorder="1" applyAlignment="1">
      <alignment horizontal="center"/>
    </xf>
    <xf numFmtId="0" fontId="47" fillId="0" borderId="80" xfId="0" applyFont="1" applyBorder="1" applyAlignment="1">
      <alignment horizontal="center"/>
    </xf>
    <xf numFmtId="0" fontId="3" fillId="0" borderId="36" xfId="0" applyFont="1" applyFill="1" applyBorder="1"/>
    <xf numFmtId="0" fontId="3" fillId="0" borderId="1" xfId="0" applyFont="1" applyFill="1" applyBorder="1"/>
    <xf numFmtId="164" fontId="55" fillId="0" borderId="33" xfId="0" applyNumberFormat="1" applyFont="1" applyBorder="1" applyAlignment="1">
      <alignment horizontal="right"/>
    </xf>
    <xf numFmtId="164" fontId="15" fillId="0" borderId="55" xfId="0" applyNumberFormat="1" applyFont="1" applyBorder="1" applyAlignment="1">
      <alignment horizontal="right"/>
    </xf>
    <xf numFmtId="2" fontId="34" fillId="0" borderId="76" xfId="0" applyNumberFormat="1" applyFont="1" applyBorder="1"/>
    <xf numFmtId="165" fontId="34" fillId="0" borderId="0" xfId="0" applyNumberFormat="1" applyFont="1" applyFill="1" applyBorder="1"/>
    <xf numFmtId="165" fontId="29" fillId="28" borderId="69" xfId="0" applyNumberFormat="1" applyFont="1" applyFill="1" applyBorder="1" applyAlignment="1">
      <alignment horizontal="center"/>
    </xf>
    <xf numFmtId="0" fontId="74" fillId="0" borderId="78" xfId="0" applyFont="1" applyFill="1" applyBorder="1" applyAlignment="1">
      <alignment horizontal="left"/>
    </xf>
    <xf numFmtId="165" fontId="64" fillId="0" borderId="59" xfId="0" applyNumberFormat="1" applyFont="1" applyBorder="1" applyAlignment="1">
      <alignment horizontal="center"/>
    </xf>
    <xf numFmtId="165" fontId="125" fillId="10" borderId="58" xfId="0" applyNumberFormat="1" applyFont="1" applyFill="1" applyBorder="1" applyAlignment="1">
      <alignment horizontal="center"/>
    </xf>
    <xf numFmtId="166" fontId="75" fillId="7" borderId="67" xfId="0" applyNumberFormat="1" applyFont="1" applyFill="1" applyBorder="1" applyAlignment="1">
      <alignment horizontal="center"/>
    </xf>
    <xf numFmtId="0" fontId="0" fillId="0" borderId="0" xfId="0" applyFill="1" applyAlignment="1">
      <alignment horizontal="right"/>
    </xf>
    <xf numFmtId="0" fontId="57" fillId="0" borderId="0" xfId="0" applyFont="1" applyFill="1"/>
    <xf numFmtId="0" fontId="0" fillId="0" borderId="25" xfId="0" applyBorder="1" applyAlignment="1">
      <alignment horizontal="center"/>
    </xf>
    <xf numFmtId="0" fontId="165" fillId="0" borderId="71" xfId="0" applyFont="1" applyBorder="1"/>
    <xf numFmtId="0" fontId="166" fillId="0" borderId="43" xfId="0" applyFont="1" applyBorder="1"/>
    <xf numFmtId="0" fontId="144" fillId="0" borderId="57" xfId="0" applyFont="1" applyBorder="1"/>
    <xf numFmtId="0" fontId="47" fillId="0" borderId="71" xfId="0" applyFont="1" applyBorder="1" applyAlignment="1">
      <alignment horizontal="center"/>
    </xf>
    <xf numFmtId="0" fontId="47" fillId="0" borderId="57" xfId="0" applyFont="1" applyBorder="1" applyAlignment="1">
      <alignment horizontal="center"/>
    </xf>
    <xf numFmtId="0" fontId="47" fillId="0" borderId="7" xfId="0" applyFont="1" applyBorder="1" applyAlignment="1">
      <alignment horizontal="center"/>
    </xf>
    <xf numFmtId="0" fontId="47" fillId="0" borderId="69" xfId="0" applyFont="1" applyBorder="1" applyAlignment="1">
      <alignment horizontal="center"/>
    </xf>
    <xf numFmtId="0" fontId="47" fillId="0" borderId="65" xfId="0" applyFont="1" applyBorder="1" applyAlignment="1">
      <alignment horizontal="center"/>
    </xf>
    <xf numFmtId="165" fontId="54" fillId="0" borderId="5" xfId="0" applyNumberFormat="1" applyFont="1" applyBorder="1" applyAlignment="1">
      <alignment horizontal="center"/>
    </xf>
    <xf numFmtId="0" fontId="54" fillId="0" borderId="66" xfId="0" applyFont="1" applyBorder="1" applyAlignment="1">
      <alignment horizontal="center"/>
    </xf>
    <xf numFmtId="2" fontId="54" fillId="0" borderId="49" xfId="0" applyNumberFormat="1" applyFont="1" applyBorder="1" applyAlignment="1">
      <alignment horizontal="center"/>
    </xf>
    <xf numFmtId="2" fontId="54" fillId="0" borderId="66" xfId="0" applyNumberFormat="1" applyFont="1" applyBorder="1" applyAlignment="1">
      <alignment horizontal="center"/>
    </xf>
    <xf numFmtId="0" fontId="54" fillId="0" borderId="70" xfId="0" applyFont="1" applyBorder="1" applyAlignment="1">
      <alignment horizontal="center"/>
    </xf>
    <xf numFmtId="2" fontId="43" fillId="0" borderId="22" xfId="0" applyNumberFormat="1" applyFont="1" applyBorder="1" applyAlignment="1">
      <alignment horizontal="center"/>
    </xf>
    <xf numFmtId="2" fontId="43" fillId="0" borderId="23" xfId="0" applyNumberFormat="1" applyFont="1" applyBorder="1" applyAlignment="1">
      <alignment horizontal="center"/>
    </xf>
    <xf numFmtId="2" fontId="43" fillId="0" borderId="24" xfId="0" applyNumberFormat="1" applyFont="1" applyBorder="1" applyAlignment="1">
      <alignment horizontal="center"/>
    </xf>
    <xf numFmtId="2" fontId="43" fillId="0" borderId="55" xfId="0" applyNumberFormat="1" applyFont="1" applyBorder="1" applyAlignment="1">
      <alignment horizontal="center"/>
    </xf>
    <xf numFmtId="2" fontId="43" fillId="0" borderId="56" xfId="0" applyNumberFormat="1" applyFont="1" applyBorder="1" applyAlignment="1">
      <alignment horizontal="center"/>
    </xf>
    <xf numFmtId="2" fontId="43" fillId="0" borderId="38" xfId="0" applyNumberFormat="1" applyFont="1" applyBorder="1" applyAlignment="1">
      <alignment horizontal="center"/>
    </xf>
    <xf numFmtId="2" fontId="43" fillId="0" borderId="80" xfId="0" applyNumberFormat="1" applyFont="1" applyBorder="1" applyAlignment="1">
      <alignment horizontal="center"/>
    </xf>
    <xf numFmtId="2" fontId="43" fillId="0" borderId="53" xfId="0" applyNumberFormat="1" applyFont="1" applyBorder="1" applyAlignment="1">
      <alignment horizontal="center"/>
    </xf>
    <xf numFmtId="2" fontId="43" fillId="0" borderId="52" xfId="0" applyNumberFormat="1" applyFont="1" applyBorder="1" applyAlignment="1">
      <alignment horizontal="center"/>
    </xf>
    <xf numFmtId="2" fontId="73" fillId="0" borderId="59" xfId="0" applyNumberFormat="1" applyFont="1" applyBorder="1" applyAlignment="1">
      <alignment horizontal="center"/>
    </xf>
    <xf numFmtId="2" fontId="3" fillId="0" borderId="75" xfId="0" applyNumberFormat="1" applyFont="1" applyBorder="1" applyAlignment="1">
      <alignment horizontal="center"/>
    </xf>
    <xf numFmtId="2" fontId="3" fillId="0" borderId="59" xfId="0" applyNumberFormat="1" applyFont="1" applyBorder="1" applyAlignment="1">
      <alignment horizontal="center"/>
    </xf>
    <xf numFmtId="2" fontId="3" fillId="0" borderId="60" xfId="0" applyNumberFormat="1" applyFont="1" applyBorder="1" applyAlignment="1">
      <alignment horizontal="center"/>
    </xf>
    <xf numFmtId="2" fontId="3" fillId="0" borderId="62" xfId="0" applyNumberFormat="1" applyFont="1" applyBorder="1" applyAlignment="1">
      <alignment horizontal="center"/>
    </xf>
    <xf numFmtId="0" fontId="54" fillId="0" borderId="7" xfId="0" applyFont="1" applyBorder="1" applyAlignment="1">
      <alignment horizontal="center"/>
    </xf>
    <xf numFmtId="0" fontId="54" fillId="0" borderId="71" xfId="0" applyFont="1" applyBorder="1" applyAlignment="1">
      <alignment horizontal="center"/>
    </xf>
    <xf numFmtId="0" fontId="54" fillId="0" borderId="57" xfId="0" applyFont="1" applyBorder="1" applyAlignment="1">
      <alignment horizontal="center"/>
    </xf>
    <xf numFmtId="0" fontId="54" fillId="0" borderId="65" xfId="0" applyFont="1" applyBorder="1" applyAlignment="1">
      <alignment horizontal="center"/>
    </xf>
    <xf numFmtId="0" fontId="167" fillId="0" borderId="71" xfId="0" applyFont="1" applyBorder="1" applyAlignment="1">
      <alignment horizontal="center"/>
    </xf>
    <xf numFmtId="2" fontId="168" fillId="0" borderId="50" xfId="0" applyNumberFormat="1" applyFont="1" applyBorder="1" applyAlignment="1">
      <alignment horizontal="center"/>
    </xf>
    <xf numFmtId="2" fontId="168" fillId="0" borderId="77" xfId="0" applyNumberFormat="1" applyFont="1" applyBorder="1" applyAlignment="1">
      <alignment horizontal="center"/>
    </xf>
    <xf numFmtId="2" fontId="168" fillId="0" borderId="36" xfId="0" applyNumberFormat="1" applyFont="1" applyBorder="1" applyAlignment="1">
      <alignment horizontal="center"/>
    </xf>
    <xf numFmtId="2" fontId="168" fillId="0" borderId="51" xfId="0" applyNumberFormat="1" applyFont="1" applyBorder="1" applyAlignment="1">
      <alignment horizontal="center"/>
    </xf>
    <xf numFmtId="0" fontId="169" fillId="0" borderId="30" xfId="0" applyFont="1" applyBorder="1" applyAlignment="1">
      <alignment horizontal="center"/>
    </xf>
    <xf numFmtId="0" fontId="169" fillId="0" borderId="71" xfId="0" applyFont="1" applyBorder="1" applyAlignment="1">
      <alignment horizontal="center"/>
    </xf>
    <xf numFmtId="0" fontId="169" fillId="6" borderId="84" xfId="0" applyFont="1" applyFill="1" applyBorder="1" applyAlignment="1">
      <alignment horizontal="center"/>
    </xf>
    <xf numFmtId="0" fontId="167" fillId="0" borderId="43" xfId="0" applyFont="1" applyBorder="1" applyAlignment="1">
      <alignment horizontal="center"/>
    </xf>
    <xf numFmtId="2" fontId="168" fillId="0" borderId="25" xfId="0" applyNumberFormat="1" applyFont="1" applyBorder="1" applyAlignment="1">
      <alignment horizontal="center"/>
    </xf>
    <xf numFmtId="2" fontId="168" fillId="0" borderId="44" xfId="0" applyNumberFormat="1" applyFont="1" applyBorder="1" applyAlignment="1">
      <alignment horizontal="center"/>
    </xf>
    <xf numFmtId="2" fontId="168" fillId="0" borderId="0" xfId="0" applyNumberFormat="1" applyFont="1" applyBorder="1" applyAlignment="1">
      <alignment horizontal="center"/>
    </xf>
    <xf numFmtId="2" fontId="168" fillId="0" borderId="27" xfId="0" applyNumberFormat="1" applyFont="1" applyBorder="1" applyAlignment="1">
      <alignment horizontal="center"/>
    </xf>
    <xf numFmtId="0" fontId="169" fillId="0" borderId="39" xfId="0" applyFont="1" applyBorder="1" applyAlignment="1">
      <alignment horizontal="center"/>
    </xf>
    <xf numFmtId="0" fontId="169" fillId="0" borderId="43" xfId="0" applyFont="1" applyBorder="1" applyAlignment="1">
      <alignment horizontal="center"/>
    </xf>
    <xf numFmtId="0" fontId="169" fillId="6" borderId="26" xfId="0" applyFont="1" applyFill="1" applyBorder="1" applyAlignment="1">
      <alignment horizontal="center"/>
    </xf>
    <xf numFmtId="2" fontId="46" fillId="0" borderId="0" xfId="0" applyNumberFormat="1" applyFont="1" applyFill="1" applyBorder="1" applyAlignment="1">
      <alignment horizontal="center"/>
    </xf>
    <xf numFmtId="2" fontId="3" fillId="0" borderId="54" xfId="0" applyNumberFormat="1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2" fontId="18" fillId="0" borderId="49" xfId="0" applyNumberFormat="1" applyFont="1" applyBorder="1" applyAlignment="1">
      <alignment horizontal="center"/>
    </xf>
    <xf numFmtId="0" fontId="0" fillId="0" borderId="44" xfId="0" applyBorder="1"/>
    <xf numFmtId="2" fontId="18" fillId="0" borderId="54" xfId="0" applyNumberFormat="1" applyFont="1" applyBorder="1" applyAlignment="1">
      <alignment horizontal="center"/>
    </xf>
    <xf numFmtId="0" fontId="113" fillId="0" borderId="2" xfId="0" applyFont="1" applyFill="1" applyBorder="1" applyAlignment="1">
      <alignment horizontal="left"/>
    </xf>
    <xf numFmtId="0" fontId="0" fillId="0" borderId="3" xfId="0" applyFill="1" applyBorder="1" applyAlignment="1">
      <alignment horizontal="right"/>
    </xf>
    <xf numFmtId="0" fontId="0" fillId="0" borderId="19" xfId="0" applyFill="1" applyBorder="1" applyAlignment="1">
      <alignment horizontal="right"/>
    </xf>
    <xf numFmtId="2" fontId="15" fillId="0" borderId="54" xfId="0" applyNumberFormat="1" applyFont="1" applyBorder="1" applyAlignment="1">
      <alignment horizontal="center"/>
    </xf>
    <xf numFmtId="0" fontId="18" fillId="0" borderId="50" xfId="0" applyFont="1" applyFill="1" applyBorder="1"/>
    <xf numFmtId="0" fontId="34" fillId="0" borderId="51" xfId="0" applyFont="1" applyFill="1" applyBorder="1" applyAlignment="1">
      <alignment horizontal="center"/>
    </xf>
    <xf numFmtId="0" fontId="34" fillId="0" borderId="67" xfId="0" applyFont="1" applyFill="1" applyBorder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8" fillId="0" borderId="77" xfId="0" applyFont="1" applyBorder="1"/>
    <xf numFmtId="0" fontId="55" fillId="0" borderId="0" xfId="0" applyFont="1" applyAlignment="1">
      <alignment horizontal="right"/>
    </xf>
    <xf numFmtId="0" fontId="144" fillId="0" borderId="54" xfId="0" applyFont="1" applyBorder="1"/>
    <xf numFmtId="0" fontId="47" fillId="0" borderId="52" xfId="0" applyFont="1" applyBorder="1" applyAlignment="1">
      <alignment horizontal="center"/>
    </xf>
    <xf numFmtId="165" fontId="54" fillId="0" borderId="53" xfId="0" applyNumberFormat="1" applyFont="1" applyBorder="1" applyAlignment="1">
      <alignment horizontal="center"/>
    </xf>
    <xf numFmtId="0" fontId="54" fillId="0" borderId="56" xfId="0" applyFont="1" applyBorder="1" applyAlignment="1">
      <alignment horizontal="center"/>
    </xf>
    <xf numFmtId="0" fontId="169" fillId="6" borderId="51" xfId="0" applyFont="1" applyFill="1" applyBorder="1" applyAlignment="1">
      <alignment horizontal="center"/>
    </xf>
    <xf numFmtId="0" fontId="169" fillId="6" borderId="27" xfId="0" applyFont="1" applyFill="1" applyBorder="1" applyAlignment="1">
      <alignment horizontal="center"/>
    </xf>
    <xf numFmtId="0" fontId="0" fillId="6" borderId="52" xfId="0" applyFill="1" applyBorder="1" applyAlignment="1">
      <alignment horizontal="center"/>
    </xf>
    <xf numFmtId="0" fontId="8" fillId="0" borderId="54" xfId="0" applyFont="1" applyBorder="1"/>
    <xf numFmtId="0" fontId="70" fillId="0" borderId="44" xfId="0" applyFont="1" applyBorder="1"/>
    <xf numFmtId="0" fontId="167" fillId="0" borderId="51" xfId="0" applyFont="1" applyBorder="1" applyAlignment="1">
      <alignment horizontal="center"/>
    </xf>
    <xf numFmtId="0" fontId="168" fillId="0" borderId="30" xfId="0" applyFont="1" applyBorder="1" applyAlignment="1">
      <alignment horizontal="center"/>
    </xf>
    <xf numFmtId="0" fontId="168" fillId="0" borderId="36" xfId="0" applyFont="1" applyBorder="1" applyAlignment="1">
      <alignment horizontal="center"/>
    </xf>
    <xf numFmtId="0" fontId="168" fillId="0" borderId="77" xfId="0" applyFont="1" applyBorder="1" applyAlignment="1">
      <alignment horizontal="center"/>
    </xf>
    <xf numFmtId="0" fontId="167" fillId="0" borderId="27" xfId="0" applyFont="1" applyBorder="1" applyAlignment="1">
      <alignment horizontal="center"/>
    </xf>
    <xf numFmtId="0" fontId="168" fillId="0" borderId="39" xfId="0" applyFont="1" applyBorder="1" applyAlignment="1">
      <alignment horizontal="center"/>
    </xf>
    <xf numFmtId="0" fontId="168" fillId="0" borderId="0" xfId="0" applyFont="1" applyBorder="1" applyAlignment="1">
      <alignment horizontal="center"/>
    </xf>
    <xf numFmtId="0" fontId="168" fillId="0" borderId="44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169" fillId="0" borderId="78" xfId="0" applyFont="1" applyBorder="1" applyAlignment="1">
      <alignment horizontal="center"/>
    </xf>
    <xf numFmtId="0" fontId="169" fillId="0" borderId="38" xfId="0" applyFont="1" applyBorder="1" applyAlignment="1">
      <alignment horizontal="center"/>
    </xf>
    <xf numFmtId="0" fontId="169" fillId="0" borderId="80" xfId="0" applyFont="1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62" xfId="0" applyBorder="1" applyAlignment="1">
      <alignment horizontal="center"/>
    </xf>
    <xf numFmtId="0" fontId="8" fillId="0" borderId="71" xfId="0" applyFont="1" applyBorder="1"/>
    <xf numFmtId="0" fontId="8" fillId="0" borderId="57" xfId="0" applyFont="1" applyBorder="1"/>
    <xf numFmtId="167" fontId="115" fillId="0" borderId="0" xfId="0" applyNumberFormat="1" applyFont="1" applyFill="1" applyBorder="1" applyAlignment="1">
      <alignment horizontal="center"/>
    </xf>
    <xf numFmtId="0" fontId="168" fillId="0" borderId="71" xfId="0" applyFont="1" applyBorder="1" applyAlignment="1">
      <alignment horizontal="center"/>
    </xf>
    <xf numFmtId="0" fontId="168" fillId="0" borderId="43" xfId="0" applyFont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67" xfId="0" applyFill="1" applyBorder="1" applyAlignment="1">
      <alignment horizontal="center"/>
    </xf>
    <xf numFmtId="0" fontId="0" fillId="6" borderId="51" xfId="0" applyFill="1" applyBorder="1" applyAlignment="1">
      <alignment horizontal="center"/>
    </xf>
    <xf numFmtId="1" fontId="34" fillId="6" borderId="68" xfId="0" applyNumberFormat="1" applyFont="1" applyFill="1" applyBorder="1" applyAlignment="1">
      <alignment horizontal="center"/>
    </xf>
    <xf numFmtId="0" fontId="0" fillId="0" borderId="46" xfId="0" applyBorder="1" applyAlignment="1">
      <alignment horizontal="center"/>
    </xf>
    <xf numFmtId="0" fontId="169" fillId="0" borderId="50" xfId="0" applyFont="1" applyBorder="1" applyAlignment="1">
      <alignment horizontal="center"/>
    </xf>
    <xf numFmtId="0" fontId="169" fillId="0" borderId="51" xfId="0" applyFont="1" applyBorder="1" applyAlignment="1">
      <alignment horizontal="center"/>
    </xf>
    <xf numFmtId="0" fontId="169" fillId="0" borderId="27" xfId="0" applyFont="1" applyBorder="1" applyAlignment="1">
      <alignment horizontal="center"/>
    </xf>
    <xf numFmtId="2" fontId="34" fillId="0" borderId="53" xfId="0" applyNumberFormat="1" applyFont="1" applyBorder="1" applyAlignment="1">
      <alignment horizontal="center"/>
    </xf>
    <xf numFmtId="0" fontId="54" fillId="0" borderId="52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6" xfId="0" applyBorder="1" applyAlignment="1">
      <alignment horizontal="center"/>
    </xf>
    <xf numFmtId="2" fontId="0" fillId="0" borderId="49" xfId="0" applyNumberFormat="1" applyBorder="1" applyAlignment="1">
      <alignment horizontal="center"/>
    </xf>
    <xf numFmtId="0" fontId="0" fillId="0" borderId="70" xfId="0" applyBorder="1" applyAlignment="1">
      <alignment horizontal="center"/>
    </xf>
    <xf numFmtId="0" fontId="43" fillId="0" borderId="22" xfId="0" applyFont="1" applyBorder="1" applyAlignment="1">
      <alignment horizontal="center"/>
    </xf>
    <xf numFmtId="0" fontId="43" fillId="0" borderId="23" xfId="0" applyFont="1" applyBorder="1" applyAlignment="1">
      <alignment horizontal="center"/>
    </xf>
    <xf numFmtId="0" fontId="43" fillId="0" borderId="24" xfId="0" applyFont="1" applyBorder="1" applyAlignment="1">
      <alignment horizontal="center"/>
    </xf>
    <xf numFmtId="0" fontId="43" fillId="0" borderId="55" xfId="0" applyFont="1" applyBorder="1" applyAlignment="1">
      <alignment horizontal="center"/>
    </xf>
    <xf numFmtId="0" fontId="43" fillId="0" borderId="56" xfId="0" applyFont="1" applyBorder="1" applyAlignment="1">
      <alignment horizontal="center"/>
    </xf>
    <xf numFmtId="0" fontId="43" fillId="0" borderId="38" xfId="0" applyFont="1" applyBorder="1" applyAlignment="1">
      <alignment horizontal="center"/>
    </xf>
    <xf numFmtId="0" fontId="43" fillId="0" borderId="80" xfId="0" applyFont="1" applyBorder="1" applyAlignment="1">
      <alignment horizontal="center"/>
    </xf>
    <xf numFmtId="1" fontId="43" fillId="0" borderId="73" xfId="0" applyNumberFormat="1" applyFont="1" applyBorder="1" applyAlignment="1">
      <alignment horizontal="center"/>
    </xf>
    <xf numFmtId="0" fontId="168" fillId="0" borderId="76" xfId="0" applyFont="1" applyBorder="1" applyAlignment="1">
      <alignment horizontal="center"/>
    </xf>
    <xf numFmtId="0" fontId="168" fillId="0" borderId="51" xfId="0" applyFont="1" applyBorder="1" applyAlignment="1">
      <alignment horizontal="center"/>
    </xf>
    <xf numFmtId="0" fontId="168" fillId="0" borderId="38" xfId="0" applyFont="1" applyBorder="1" applyAlignment="1">
      <alignment horizontal="center"/>
    </xf>
    <xf numFmtId="0" fontId="168" fillId="0" borderId="27" xfId="0" applyFont="1" applyBorder="1" applyAlignment="1">
      <alignment horizontal="center"/>
    </xf>
    <xf numFmtId="0" fontId="54" fillId="0" borderId="24" xfId="0" applyFont="1" applyBorder="1" applyAlignment="1">
      <alignment horizontal="center"/>
    </xf>
    <xf numFmtId="0" fontId="54" fillId="0" borderId="80" xfId="0" applyFont="1" applyBorder="1" applyAlignment="1">
      <alignment horizontal="center"/>
    </xf>
    <xf numFmtId="0" fontId="54" fillId="0" borderId="29" xfId="0" applyFont="1" applyBorder="1" applyAlignment="1">
      <alignment horizontal="center"/>
    </xf>
    <xf numFmtId="2" fontId="168" fillId="0" borderId="71" xfId="0" applyNumberFormat="1" applyFont="1" applyBorder="1" applyAlignment="1">
      <alignment horizontal="center"/>
    </xf>
    <xf numFmtId="2" fontId="168" fillId="0" borderId="43" xfId="0" applyNumberFormat="1" applyFont="1" applyBorder="1" applyAlignment="1">
      <alignment horizontal="center"/>
    </xf>
    <xf numFmtId="2" fontId="169" fillId="0" borderId="25" xfId="0" applyNumberFormat="1" applyFont="1" applyBorder="1" applyAlignment="1">
      <alignment horizontal="center"/>
    </xf>
    <xf numFmtId="0" fontId="54" fillId="0" borderId="75" xfId="0" applyFont="1" applyBorder="1" applyAlignment="1">
      <alignment horizontal="center"/>
    </xf>
    <xf numFmtId="0" fontId="54" fillId="0" borderId="78" xfId="0" applyFont="1" applyBorder="1" applyAlignment="1">
      <alignment horizontal="center"/>
    </xf>
    <xf numFmtId="165" fontId="54" fillId="0" borderId="55" xfId="0" applyNumberFormat="1" applyFont="1" applyBorder="1" applyAlignment="1">
      <alignment horizontal="center"/>
    </xf>
    <xf numFmtId="0" fontId="54" fillId="0" borderId="62" xfId="0" applyFont="1" applyBorder="1" applyAlignment="1">
      <alignment horizontal="center"/>
    </xf>
    <xf numFmtId="0" fontId="169" fillId="0" borderId="76" xfId="0" applyFont="1" applyBorder="1" applyAlignment="1">
      <alignment horizontal="center"/>
    </xf>
    <xf numFmtId="0" fontId="122" fillId="0" borderId="0" xfId="0" applyFont="1" applyFill="1" applyBorder="1" applyAlignment="1">
      <alignment horizontal="left"/>
    </xf>
    <xf numFmtId="0" fontId="123" fillId="0" borderId="0" xfId="0" applyFont="1" applyFill="1" applyBorder="1" applyAlignment="1">
      <alignment horizontal="center"/>
    </xf>
    <xf numFmtId="0" fontId="108" fillId="0" borderId="0" xfId="0" applyFont="1" applyFill="1" applyBorder="1" applyAlignment="1">
      <alignment horizontal="center"/>
    </xf>
    <xf numFmtId="0" fontId="117" fillId="0" borderId="0" xfId="0" applyFont="1" applyFill="1" applyBorder="1" applyAlignment="1">
      <alignment horizontal="right"/>
    </xf>
    <xf numFmtId="0" fontId="9" fillId="0" borderId="0" xfId="0" applyFont="1" applyFill="1" applyAlignment="1">
      <alignment horizontal="left"/>
    </xf>
    <xf numFmtId="0" fontId="2" fillId="0" borderId="0" xfId="0" applyFont="1" applyFill="1"/>
    <xf numFmtId="0" fontId="47" fillId="0" borderId="0" xfId="0" applyFont="1" applyFill="1"/>
    <xf numFmtId="0" fontId="10" fillId="0" borderId="0" xfId="0" applyFont="1" applyFill="1"/>
    <xf numFmtId="0" fontId="148" fillId="0" borderId="0" xfId="0" applyFont="1" applyFill="1"/>
    <xf numFmtId="0" fontId="2" fillId="0" borderId="0" xfId="0" applyFont="1" applyFill="1" applyAlignment="1">
      <alignment horizontal="right"/>
    </xf>
    <xf numFmtId="0" fontId="68" fillId="0" borderId="0" xfId="0" applyFont="1" applyFill="1"/>
    <xf numFmtId="9" fontId="0" fillId="0" borderId="0" xfId="0" applyNumberFormat="1" applyFill="1"/>
    <xf numFmtId="0" fontId="60" fillId="0" borderId="0" xfId="0" applyFont="1" applyFill="1"/>
    <xf numFmtId="0" fontId="15" fillId="0" borderId="2" xfId="0" applyFont="1" applyFill="1" applyBorder="1" applyAlignment="1">
      <alignment horizontal="left"/>
    </xf>
    <xf numFmtId="0" fontId="3" fillId="0" borderId="18" xfId="0" applyFont="1" applyFill="1" applyBorder="1"/>
    <xf numFmtId="0" fontId="3" fillId="0" borderId="18" xfId="0" applyFont="1" applyFill="1" applyBorder="1" applyAlignment="1">
      <alignment horizontal="left"/>
    </xf>
    <xf numFmtId="0" fontId="0" fillId="0" borderId="18" xfId="0" applyFont="1" applyFill="1" applyBorder="1" applyAlignment="1"/>
    <xf numFmtId="0" fontId="15" fillId="0" borderId="26" xfId="0" applyFont="1" applyFill="1" applyBorder="1" applyAlignment="1">
      <alignment horizontal="left"/>
    </xf>
    <xf numFmtId="0" fontId="3" fillId="0" borderId="25" xfId="0" applyFont="1" applyFill="1" applyBorder="1" applyAlignment="1">
      <alignment horizontal="left"/>
    </xf>
    <xf numFmtId="0" fontId="18" fillId="0" borderId="50" xfId="0" applyFont="1" applyFill="1" applyBorder="1" applyAlignment="1">
      <alignment horizontal="left"/>
    </xf>
    <xf numFmtId="0" fontId="75" fillId="0" borderId="56" xfId="0" applyFont="1" applyFill="1" applyBorder="1" applyAlignment="1">
      <alignment horizontal="left"/>
    </xf>
    <xf numFmtId="0" fontId="162" fillId="0" borderId="64" xfId="0" applyFont="1" applyFill="1" applyBorder="1"/>
    <xf numFmtId="0" fontId="0" fillId="0" borderId="74" xfId="0" applyFill="1" applyBorder="1"/>
    <xf numFmtId="0" fontId="0" fillId="0" borderId="67" xfId="0" applyFill="1" applyBorder="1"/>
    <xf numFmtId="0" fontId="15" fillId="0" borderId="25" xfId="0" applyFont="1" applyFill="1" applyBorder="1" applyAlignment="1">
      <alignment horizontal="left"/>
    </xf>
    <xf numFmtId="0" fontId="15" fillId="0" borderId="53" xfId="0" applyFont="1" applyFill="1" applyBorder="1" applyAlignment="1">
      <alignment horizontal="left"/>
    </xf>
    <xf numFmtId="164" fontId="15" fillId="0" borderId="64" xfId="0" applyNumberFormat="1" applyFont="1" applyFill="1" applyBorder="1" applyAlignment="1">
      <alignment horizontal="left"/>
    </xf>
    <xf numFmtId="0" fontId="29" fillId="0" borderId="62" xfId="0" applyFont="1" applyFill="1" applyBorder="1" applyAlignment="1">
      <alignment horizontal="left"/>
    </xf>
    <xf numFmtId="2" fontId="73" fillId="0" borderId="0" xfId="0" applyNumberFormat="1" applyFont="1" applyFill="1" applyBorder="1" applyAlignment="1">
      <alignment horizontal="left"/>
    </xf>
    <xf numFmtId="1" fontId="75" fillId="0" borderId="0" xfId="0" applyNumberFormat="1" applyFont="1" applyFill="1" applyBorder="1" applyAlignment="1">
      <alignment horizontal="left"/>
    </xf>
    <xf numFmtId="0" fontId="57" fillId="0" borderId="2" xfId="0" applyFont="1" applyFill="1" applyBorder="1" applyAlignment="1">
      <alignment horizontal="left"/>
    </xf>
    <xf numFmtId="0" fontId="0" fillId="0" borderId="32" xfId="0" applyFill="1" applyBorder="1"/>
    <xf numFmtId="0" fontId="0" fillId="0" borderId="8" xfId="0" applyFill="1" applyBorder="1"/>
    <xf numFmtId="0" fontId="0" fillId="0" borderId="79" xfId="0" applyFill="1" applyBorder="1"/>
    <xf numFmtId="0" fontId="45" fillId="0" borderId="77" xfId="0" applyFont="1" applyFill="1" applyBorder="1" applyAlignment="1">
      <alignment horizontal="left"/>
    </xf>
    <xf numFmtId="0" fontId="15" fillId="0" borderId="9" xfId="0" applyFont="1" applyFill="1" applyBorder="1" applyAlignment="1">
      <alignment horizontal="left"/>
    </xf>
    <xf numFmtId="0" fontId="3" fillId="0" borderId="33" xfId="0" applyFont="1" applyFill="1" applyBorder="1" applyAlignment="1">
      <alignment horizontal="left"/>
    </xf>
    <xf numFmtId="0" fontId="102" fillId="0" borderId="18" xfId="0" applyFont="1" applyFill="1" applyBorder="1" applyAlignment="1">
      <alignment horizontal="left"/>
    </xf>
    <xf numFmtId="0" fontId="3" fillId="0" borderId="3" xfId="0" applyFont="1" applyFill="1" applyBorder="1"/>
    <xf numFmtId="164" fontId="15" fillId="0" borderId="50" xfId="0" applyNumberFormat="1" applyFont="1" applyFill="1" applyBorder="1" applyAlignment="1">
      <alignment horizontal="left"/>
    </xf>
    <xf numFmtId="0" fontId="47" fillId="0" borderId="35" xfId="0" applyFont="1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47" fillId="0" borderId="4" xfId="0" applyFont="1" applyFill="1" applyBorder="1" applyAlignment="1">
      <alignment horizontal="center"/>
    </xf>
    <xf numFmtId="0" fontId="15" fillId="0" borderId="59" xfId="0" applyFont="1" applyFill="1" applyBorder="1" applyAlignment="1">
      <alignment horizontal="left"/>
    </xf>
    <xf numFmtId="164" fontId="55" fillId="0" borderId="50" xfId="0" applyNumberFormat="1" applyFont="1" applyFill="1" applyBorder="1" applyAlignment="1">
      <alignment horizontal="left"/>
    </xf>
    <xf numFmtId="0" fontId="0" fillId="0" borderId="73" xfId="0" applyFill="1" applyBorder="1"/>
    <xf numFmtId="0" fontId="0" fillId="0" borderId="24" xfId="0" applyFill="1" applyBorder="1"/>
    <xf numFmtId="167" fontId="0" fillId="0" borderId="10" xfId="0" applyNumberFormat="1" applyFill="1" applyBorder="1"/>
    <xf numFmtId="0" fontId="3" fillId="0" borderId="52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7" fillId="0" borderId="18" xfId="0" applyFont="1" applyFill="1" applyBorder="1" applyAlignment="1">
      <alignment horizontal="left"/>
    </xf>
    <xf numFmtId="0" fontId="108" fillId="0" borderId="0" xfId="0" applyFont="1" applyFill="1" applyBorder="1"/>
    <xf numFmtId="0" fontId="117" fillId="0" borderId="0" xfId="0" applyFont="1" applyFill="1"/>
    <xf numFmtId="0" fontId="18" fillId="0" borderId="32" xfId="0" applyFont="1" applyFill="1" applyBorder="1"/>
    <xf numFmtId="0" fontId="0" fillId="0" borderId="8" xfId="0" applyFill="1" applyBorder="1" applyAlignment="1">
      <alignment horizontal="center"/>
    </xf>
    <xf numFmtId="0" fontId="107" fillId="0" borderId="0" xfId="0" applyFont="1" applyFill="1" applyBorder="1"/>
    <xf numFmtId="0" fontId="47" fillId="0" borderId="33" xfId="0" applyFont="1" applyFill="1" applyBorder="1" applyAlignment="1">
      <alignment horizontal="left"/>
    </xf>
    <xf numFmtId="0" fontId="0" fillId="0" borderId="2" xfId="0" applyFill="1" applyBorder="1"/>
    <xf numFmtId="0" fontId="122" fillId="0" borderId="79" xfId="0" applyFont="1" applyFill="1" applyBorder="1" applyAlignment="1">
      <alignment horizontal="left"/>
    </xf>
    <xf numFmtId="0" fontId="0" fillId="0" borderId="72" xfId="0" applyFill="1" applyBorder="1" applyAlignment="1">
      <alignment horizontal="right"/>
    </xf>
    <xf numFmtId="0" fontId="3" fillId="0" borderId="2" xfId="0" applyFont="1" applyFill="1" applyBorder="1" applyAlignment="1">
      <alignment horizontal="left"/>
    </xf>
    <xf numFmtId="0" fontId="8" fillId="0" borderId="0" xfId="0" applyFont="1" applyFill="1"/>
    <xf numFmtId="0" fontId="3" fillId="0" borderId="26" xfId="0" applyFont="1" applyFill="1" applyBorder="1" applyAlignment="1">
      <alignment horizontal="left"/>
    </xf>
    <xf numFmtId="0" fontId="77" fillId="0" borderId="0" xfId="0" applyFont="1" applyFill="1"/>
    <xf numFmtId="0" fontId="18" fillId="0" borderId="0" xfId="0" applyFont="1" applyFill="1"/>
    <xf numFmtId="0" fontId="23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50" fillId="0" borderId="0" xfId="0" applyFont="1" applyFill="1"/>
    <xf numFmtId="0" fontId="48" fillId="0" borderId="0" xfId="0" applyFont="1" applyFill="1"/>
    <xf numFmtId="0" fontId="15" fillId="0" borderId="0" xfId="0" applyFont="1" applyFill="1" applyAlignment="1">
      <alignment horizontal="left"/>
    </xf>
    <xf numFmtId="0" fontId="79" fillId="0" borderId="0" xfId="0" applyFont="1" applyFill="1" applyAlignment="1">
      <alignment horizontal="left"/>
    </xf>
    <xf numFmtId="165" fontId="15" fillId="0" borderId="0" xfId="0" applyNumberFormat="1" applyFont="1" applyFill="1" applyAlignment="1">
      <alignment horizontal="left"/>
    </xf>
    <xf numFmtId="165" fontId="81" fillId="0" borderId="0" xfId="0" applyNumberFormat="1" applyFont="1" applyFill="1" applyAlignment="1">
      <alignment horizontal="left"/>
    </xf>
    <xf numFmtId="0" fontId="29" fillId="0" borderId="0" xfId="0" applyFont="1" applyFill="1" applyAlignment="1">
      <alignment horizontal="left"/>
    </xf>
    <xf numFmtId="2" fontId="15" fillId="0" borderId="0" xfId="0" applyNumberFormat="1" applyFont="1" applyFill="1" applyAlignment="1">
      <alignment horizontal="left"/>
    </xf>
    <xf numFmtId="0" fontId="45" fillId="0" borderId="0" xfId="0" applyFont="1" applyFill="1"/>
    <xf numFmtId="0" fontId="23" fillId="0" borderId="0" xfId="0" applyFont="1" applyFill="1" applyAlignment="1">
      <alignment horizontal="left"/>
    </xf>
    <xf numFmtId="0" fontId="75" fillId="0" borderId="0" xfId="0" applyFont="1" applyFill="1" applyAlignment="1">
      <alignment horizontal="left"/>
    </xf>
    <xf numFmtId="0" fontId="6" fillId="0" borderId="0" xfId="0" applyFont="1" applyFill="1" applyAlignment="1">
      <alignment horizontal="left"/>
    </xf>
    <xf numFmtId="0" fontId="23" fillId="0" borderId="0" xfId="0" applyFont="1" applyFill="1" applyAlignment="1">
      <alignment horizontal="center"/>
    </xf>
    <xf numFmtId="0" fontId="98" fillId="0" borderId="0" xfId="0" applyFont="1" applyFill="1"/>
    <xf numFmtId="0" fontId="80" fillId="0" borderId="0" xfId="0" applyFont="1" applyFill="1" applyAlignment="1">
      <alignment horizontal="left"/>
    </xf>
    <xf numFmtId="0" fontId="65" fillId="0" borderId="0" xfId="0" applyFont="1" applyFill="1"/>
    <xf numFmtId="0" fontId="5" fillId="0" borderId="0" xfId="0" applyFont="1" applyFill="1"/>
    <xf numFmtId="0" fontId="70" fillId="0" borderId="0" xfId="0" applyFont="1" applyFill="1" applyAlignment="1">
      <alignment horizontal="left"/>
    </xf>
    <xf numFmtId="167" fontId="15" fillId="0" borderId="0" xfId="0" applyNumberFormat="1" applyFont="1" applyFill="1" applyAlignment="1">
      <alignment horizontal="left"/>
    </xf>
    <xf numFmtId="167" fontId="81" fillId="0" borderId="0" xfId="0" applyNumberFormat="1" applyFont="1" applyFill="1" applyAlignment="1">
      <alignment horizontal="left"/>
    </xf>
    <xf numFmtId="0" fontId="6" fillId="0" borderId="0" xfId="0" applyFont="1" applyFill="1"/>
    <xf numFmtId="2" fontId="9" fillId="0" borderId="0" xfId="0" applyNumberFormat="1" applyFont="1" applyFill="1" applyAlignment="1">
      <alignment horizontal="left"/>
    </xf>
    <xf numFmtId="2" fontId="76" fillId="0" borderId="0" xfId="0" applyNumberFormat="1" applyFont="1" applyFill="1" applyAlignment="1">
      <alignment horizontal="left"/>
    </xf>
    <xf numFmtId="2" fontId="116" fillId="0" borderId="0" xfId="0" applyNumberFormat="1" applyFont="1" applyFill="1" applyBorder="1"/>
    <xf numFmtId="0" fontId="111" fillId="0" borderId="0" xfId="0" applyFont="1" applyBorder="1"/>
    <xf numFmtId="2" fontId="115" fillId="0" borderId="0" xfId="0" applyNumberFormat="1" applyFont="1" applyFill="1" applyBorder="1" applyAlignment="1">
      <alignment horizontal="center"/>
    </xf>
    <xf numFmtId="166" fontId="115" fillId="0" borderId="0" xfId="0" applyNumberFormat="1" applyFont="1" applyFill="1" applyBorder="1" applyAlignment="1">
      <alignment horizontal="center"/>
    </xf>
    <xf numFmtId="2" fontId="44" fillId="0" borderId="0" xfId="0" applyNumberFormat="1" applyFont="1" applyFill="1" applyBorder="1" applyAlignment="1">
      <alignment horizontal="center"/>
    </xf>
    <xf numFmtId="168" fontId="115" fillId="0" borderId="0" xfId="0" applyNumberFormat="1" applyFont="1" applyFill="1" applyBorder="1" applyAlignment="1">
      <alignment horizontal="center"/>
    </xf>
    <xf numFmtId="2" fontId="116" fillId="0" borderId="0" xfId="0" applyNumberFormat="1" applyFont="1" applyFill="1" applyBorder="1" applyAlignment="1">
      <alignment horizontal="center"/>
    </xf>
    <xf numFmtId="0" fontId="172" fillId="0" borderId="0" xfId="0" applyFont="1" applyFill="1" applyBorder="1"/>
    <xf numFmtId="0" fontId="173" fillId="0" borderId="0" xfId="0" applyFont="1" applyFill="1" applyBorder="1" applyAlignment="1">
      <alignment horizontal="right"/>
    </xf>
    <xf numFmtId="0" fontId="171" fillId="0" borderId="0" xfId="0" applyFont="1" applyFill="1" applyBorder="1"/>
    <xf numFmtId="1" fontId="172" fillId="0" borderId="0" xfId="0" applyNumberFormat="1" applyFont="1" applyFill="1" applyBorder="1" applyAlignment="1">
      <alignment horizontal="center"/>
    </xf>
    <xf numFmtId="167" fontId="174" fillId="0" borderId="0" xfId="0" applyNumberFormat="1" applyFont="1" applyFill="1" applyBorder="1" applyAlignment="1">
      <alignment horizontal="center"/>
    </xf>
    <xf numFmtId="2" fontId="105" fillId="0" borderId="0" xfId="0" applyNumberFormat="1" applyFont="1" applyFill="1" applyBorder="1" applyAlignment="1">
      <alignment horizontal="center"/>
    </xf>
    <xf numFmtId="166" fontId="116" fillId="0" borderId="0" xfId="0" applyNumberFormat="1" applyFont="1" applyFill="1" applyBorder="1" applyAlignment="1">
      <alignment horizontal="center"/>
    </xf>
    <xf numFmtId="167" fontId="116" fillId="0" borderId="0" xfId="0" applyNumberFormat="1" applyFont="1" applyFill="1" applyBorder="1" applyAlignment="1">
      <alignment horizontal="center"/>
    </xf>
    <xf numFmtId="168" fontId="116" fillId="0" borderId="0" xfId="0" applyNumberFormat="1" applyFont="1" applyFill="1" applyBorder="1" applyAlignment="1">
      <alignment horizontal="center"/>
    </xf>
    <xf numFmtId="167" fontId="110" fillId="0" borderId="0" xfId="0" applyNumberFormat="1" applyFont="1" applyFill="1" applyBorder="1"/>
    <xf numFmtId="166" fontId="110" fillId="0" borderId="0" xfId="0" applyNumberFormat="1" applyFont="1" applyFill="1" applyBorder="1"/>
    <xf numFmtId="167" fontId="175" fillId="0" borderId="0" xfId="0" applyNumberFormat="1" applyFont="1" applyFill="1" applyBorder="1"/>
    <xf numFmtId="168" fontId="110" fillId="0" borderId="0" xfId="0" applyNumberFormat="1" applyFont="1" applyFill="1" applyBorder="1"/>
    <xf numFmtId="2" fontId="18" fillId="0" borderId="59" xfId="0" applyNumberFormat="1" applyFont="1" applyBorder="1" applyAlignment="1">
      <alignment horizontal="center"/>
    </xf>
    <xf numFmtId="2" fontId="15" fillId="0" borderId="39" xfId="0" applyNumberFormat="1" applyFont="1" applyBorder="1" applyAlignment="1">
      <alignment horizontal="center"/>
    </xf>
    <xf numFmtId="2" fontId="15" fillId="0" borderId="59" xfId="0" applyNumberFormat="1" applyFont="1" applyFill="1" applyBorder="1" applyAlignment="1">
      <alignment horizontal="center"/>
    </xf>
    <xf numFmtId="2" fontId="18" fillId="0" borderId="57" xfId="0" applyNumberFormat="1" applyFont="1" applyBorder="1" applyAlignment="1">
      <alignment horizontal="center"/>
    </xf>
    <xf numFmtId="2" fontId="18" fillId="0" borderId="69" xfId="0" applyNumberFormat="1" applyFont="1" applyBorder="1" applyAlignment="1">
      <alignment horizontal="center"/>
    </xf>
    <xf numFmtId="2" fontId="15" fillId="0" borderId="1" xfId="0" applyNumberFormat="1" applyFont="1" applyBorder="1" applyAlignment="1">
      <alignment horizontal="center"/>
    </xf>
    <xf numFmtId="2" fontId="18" fillId="0" borderId="1" xfId="0" applyNumberFormat="1" applyFont="1" applyBorder="1" applyAlignment="1">
      <alignment horizontal="center"/>
    </xf>
    <xf numFmtId="2" fontId="15" fillId="0" borderId="49" xfId="0" applyNumberFormat="1" applyFont="1" applyBorder="1" applyAlignment="1">
      <alignment horizontal="center"/>
    </xf>
    <xf numFmtId="2" fontId="18" fillId="0" borderId="73" xfId="0" applyNumberFormat="1" applyFont="1" applyFill="1" applyBorder="1" applyAlignment="1">
      <alignment horizontal="center"/>
    </xf>
    <xf numFmtId="165" fontId="18" fillId="0" borderId="66" xfId="0" applyNumberFormat="1" applyFont="1" applyBorder="1" applyAlignment="1">
      <alignment horizontal="center"/>
    </xf>
    <xf numFmtId="164" fontId="157" fillId="0" borderId="53" xfId="0" applyNumberFormat="1" applyFont="1" applyBorder="1" applyAlignment="1">
      <alignment horizontal="right"/>
    </xf>
    <xf numFmtId="2" fontId="15" fillId="0" borderId="55" xfId="0" applyNumberFormat="1" applyFont="1" applyBorder="1" applyAlignment="1">
      <alignment horizontal="center"/>
    </xf>
    <xf numFmtId="165" fontId="18" fillId="0" borderId="54" xfId="0" applyNumberFormat="1" applyFont="1" applyBorder="1" applyAlignment="1">
      <alignment horizontal="center"/>
    </xf>
    <xf numFmtId="2" fontId="15" fillId="0" borderId="44" xfId="0" applyNumberFormat="1" applyFont="1" applyBorder="1" applyAlignment="1">
      <alignment horizontal="center"/>
    </xf>
    <xf numFmtId="2" fontId="71" fillId="0" borderId="77" xfId="0" applyNumberFormat="1" applyFont="1" applyBorder="1" applyAlignment="1">
      <alignment horizontal="center"/>
    </xf>
    <xf numFmtId="2" fontId="71" fillId="0" borderId="36" xfId="0" applyNumberFormat="1" applyFont="1" applyBorder="1" applyAlignment="1">
      <alignment horizontal="center"/>
    </xf>
    <xf numFmtId="0" fontId="159" fillId="0" borderId="0" xfId="0" applyFont="1" applyFill="1" applyBorder="1"/>
    <xf numFmtId="166" fontId="160" fillId="0" borderId="0" xfId="0" applyNumberFormat="1" applyFont="1" applyFill="1" applyBorder="1" applyAlignment="1">
      <alignment horizontal="left"/>
    </xf>
    <xf numFmtId="0" fontId="46" fillId="0" borderId="0" xfId="0" applyFont="1" applyFill="1" applyBorder="1" applyAlignment="1">
      <alignment horizontal="center"/>
    </xf>
    <xf numFmtId="2" fontId="50" fillId="0" borderId="59" xfId="0" applyNumberFormat="1" applyFont="1" applyFill="1" applyBorder="1" applyAlignment="1">
      <alignment horizontal="center"/>
    </xf>
    <xf numFmtId="0" fontId="112" fillId="0" borderId="0" xfId="0" applyFont="1" applyFill="1" applyBorder="1"/>
    <xf numFmtId="0" fontId="48" fillId="6" borderId="18" xfId="0" applyFont="1" applyFill="1" applyBorder="1"/>
    <xf numFmtId="167" fontId="46" fillId="0" borderId="0" xfId="0" applyNumberFormat="1" applyFont="1" applyFill="1" applyBorder="1" applyAlignment="1">
      <alignment horizontal="center"/>
    </xf>
    <xf numFmtId="165" fontId="54" fillId="0" borderId="66" xfId="0" applyNumberFormat="1" applyFont="1" applyBorder="1" applyAlignment="1">
      <alignment horizontal="center"/>
    </xf>
    <xf numFmtId="0" fontId="18" fillId="0" borderId="59" xfId="0" applyFont="1" applyBorder="1"/>
    <xf numFmtId="2" fontId="0" fillId="0" borderId="59" xfId="0" applyNumberFormat="1" applyBorder="1" applyAlignment="1">
      <alignment horizontal="center"/>
    </xf>
    <xf numFmtId="0" fontId="60" fillId="0" borderId="0" xfId="0" applyFont="1" applyBorder="1"/>
    <xf numFmtId="1" fontId="23" fillId="0" borderId="0" xfId="0" applyNumberFormat="1" applyFont="1" applyBorder="1" applyAlignment="1">
      <alignment horizontal="left"/>
    </xf>
    <xf numFmtId="0" fontId="162" fillId="0" borderId="0" xfId="0" applyFont="1" applyBorder="1"/>
    <xf numFmtId="0" fontId="157" fillId="0" borderId="59" xfId="0" applyFont="1" applyBorder="1" applyAlignment="1">
      <alignment horizontal="left"/>
    </xf>
    <xf numFmtId="0" fontId="50" fillId="0" borderId="14" xfId="0" applyFont="1" applyFill="1" applyBorder="1" applyAlignment="1">
      <alignment horizontal="left"/>
    </xf>
    <xf numFmtId="0" fontId="47" fillId="0" borderId="14" xfId="0" applyFont="1" applyFill="1" applyBorder="1" applyAlignment="1">
      <alignment horizontal="left"/>
    </xf>
    <xf numFmtId="0" fontId="54" fillId="0" borderId="77" xfId="0" applyFont="1" applyFill="1" applyBorder="1" applyAlignment="1">
      <alignment horizontal="left"/>
    </xf>
    <xf numFmtId="0" fontId="34" fillId="0" borderId="27" xfId="0" applyFont="1" applyFill="1" applyBorder="1" applyAlignment="1">
      <alignment horizontal="center"/>
    </xf>
    <xf numFmtId="2" fontId="77" fillId="0" borderId="0" xfId="0" applyNumberFormat="1" applyFont="1" applyFill="1" applyBorder="1"/>
    <xf numFmtId="2" fontId="75" fillId="7" borderId="78" xfId="0" applyNumberFormat="1" applyFont="1" applyFill="1" applyBorder="1" applyAlignment="1">
      <alignment horizontal="center"/>
    </xf>
    <xf numFmtId="2" fontId="0" fillId="0" borderId="60" xfId="0" applyNumberFormat="1" applyBorder="1"/>
    <xf numFmtId="2" fontId="75" fillId="0" borderId="68" xfId="0" applyNumberFormat="1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177" fillId="0" borderId="64" xfId="0" applyFont="1" applyBorder="1" applyAlignment="1">
      <alignment horizontal="right"/>
    </xf>
    <xf numFmtId="0" fontId="8" fillId="0" borderId="51" xfId="0" applyFont="1" applyBorder="1" applyAlignment="1">
      <alignment horizontal="center"/>
    </xf>
    <xf numFmtId="2" fontId="47" fillId="0" borderId="0" xfId="0" applyNumberFormat="1" applyFont="1" applyFill="1" applyBorder="1"/>
    <xf numFmtId="0" fontId="65" fillId="0" borderId="51" xfId="0" applyFont="1" applyFill="1" applyBorder="1" applyAlignment="1">
      <alignment horizontal="left"/>
    </xf>
    <xf numFmtId="0" fontId="65" fillId="0" borderId="68" xfId="0" applyFont="1" applyFill="1" applyBorder="1" applyAlignment="1">
      <alignment horizontal="left"/>
    </xf>
    <xf numFmtId="0" fontId="48" fillId="0" borderId="68" xfId="0" applyFont="1" applyFill="1" applyBorder="1" applyAlignment="1">
      <alignment horizontal="left"/>
    </xf>
    <xf numFmtId="0" fontId="48" fillId="0" borderId="62" xfId="0" applyFont="1" applyBorder="1" applyAlignment="1">
      <alignment horizontal="left"/>
    </xf>
    <xf numFmtId="0" fontId="15" fillId="0" borderId="75" xfId="0" applyFont="1" applyFill="1" applyBorder="1" applyAlignment="1">
      <alignment horizontal="center"/>
    </xf>
    <xf numFmtId="0" fontId="107" fillId="0" borderId="62" xfId="0" applyFont="1" applyFill="1" applyBorder="1" applyAlignment="1">
      <alignment horizontal="left"/>
    </xf>
    <xf numFmtId="0" fontId="0" fillId="0" borderId="70" xfId="0" applyFill="1" applyBorder="1" applyAlignment="1">
      <alignment horizontal="right"/>
    </xf>
    <xf numFmtId="164" fontId="15" fillId="0" borderId="76" xfId="0" applyNumberFormat="1" applyFont="1" applyFill="1" applyBorder="1" applyAlignment="1">
      <alignment horizontal="left"/>
    </xf>
    <xf numFmtId="0" fontId="18" fillId="0" borderId="76" xfId="0" applyFont="1" applyBorder="1"/>
    <xf numFmtId="0" fontId="23" fillId="0" borderId="27" xfId="0" applyFont="1" applyBorder="1" applyAlignment="1">
      <alignment horizontal="center"/>
    </xf>
    <xf numFmtId="0" fontId="23" fillId="0" borderId="52" xfId="0" applyFont="1" applyBorder="1" applyAlignment="1">
      <alignment horizontal="center"/>
    </xf>
    <xf numFmtId="0" fontId="48" fillId="0" borderId="68" xfId="0" applyFont="1" applyBorder="1" applyAlignment="1">
      <alignment horizontal="left"/>
    </xf>
    <xf numFmtId="164" fontId="15" fillId="0" borderId="59" xfId="0" applyNumberFormat="1" applyFont="1" applyFill="1" applyBorder="1" applyAlignment="1">
      <alignment horizontal="left"/>
    </xf>
    <xf numFmtId="2" fontId="119" fillId="0" borderId="59" xfId="0" applyNumberFormat="1" applyFont="1" applyBorder="1" applyAlignment="1">
      <alignment horizontal="center"/>
    </xf>
    <xf numFmtId="2" fontId="119" fillId="0" borderId="73" xfId="0" applyNumberFormat="1" applyFont="1" applyBorder="1" applyAlignment="1">
      <alignment horizontal="center"/>
    </xf>
    <xf numFmtId="2" fontId="91" fillId="0" borderId="73" xfId="0" applyNumberFormat="1" applyFont="1" applyBorder="1" applyAlignment="1">
      <alignment horizontal="center"/>
    </xf>
    <xf numFmtId="2" fontId="112" fillId="0" borderId="22" xfId="0" applyNumberFormat="1" applyFont="1" applyBorder="1" applyAlignment="1">
      <alignment horizontal="center"/>
    </xf>
    <xf numFmtId="2" fontId="112" fillId="0" borderId="23" xfId="0" applyNumberFormat="1" applyFont="1" applyBorder="1" applyAlignment="1">
      <alignment horizontal="center"/>
    </xf>
    <xf numFmtId="2" fontId="97" fillId="0" borderId="23" xfId="0" applyNumberFormat="1" applyFont="1" applyBorder="1" applyAlignment="1">
      <alignment horizontal="center"/>
    </xf>
    <xf numFmtId="2" fontId="19" fillId="0" borderId="72" xfId="0" applyNumberFormat="1" applyFont="1" applyBorder="1" applyAlignment="1">
      <alignment horizontal="center"/>
    </xf>
    <xf numFmtId="2" fontId="97" fillId="0" borderId="3" xfId="0" applyNumberFormat="1" applyFont="1" applyBorder="1" applyAlignment="1">
      <alignment horizontal="center"/>
    </xf>
    <xf numFmtId="2" fontId="91" fillId="0" borderId="36" xfId="0" applyNumberFormat="1" applyFont="1" applyBorder="1" applyAlignment="1">
      <alignment horizontal="center"/>
    </xf>
    <xf numFmtId="2" fontId="178" fillId="0" borderId="59" xfId="0" applyNumberFormat="1" applyFont="1" applyBorder="1" applyAlignment="1">
      <alignment horizontal="center"/>
    </xf>
    <xf numFmtId="2" fontId="178" fillId="0" borderId="73" xfId="0" applyNumberFormat="1" applyFont="1" applyBorder="1" applyAlignment="1">
      <alignment horizontal="center"/>
    </xf>
    <xf numFmtId="2" fontId="15" fillId="0" borderId="79" xfId="0" applyNumberFormat="1" applyFont="1" applyBorder="1" applyAlignment="1">
      <alignment horizontal="center"/>
    </xf>
    <xf numFmtId="2" fontId="15" fillId="0" borderId="72" xfId="0" applyNumberFormat="1" applyFont="1" applyBorder="1" applyAlignment="1">
      <alignment horizontal="center"/>
    </xf>
    <xf numFmtId="2" fontId="35" fillId="0" borderId="18" xfId="0" applyNumberFormat="1" applyFont="1" applyBorder="1" applyAlignment="1">
      <alignment horizontal="center"/>
    </xf>
    <xf numFmtId="2" fontId="35" fillId="0" borderId="35" xfId="0" applyNumberFormat="1" applyFont="1" applyBorder="1" applyAlignment="1">
      <alignment horizontal="center"/>
    </xf>
    <xf numFmtId="2" fontId="35" fillId="0" borderId="3" xfId="0" applyNumberFormat="1" applyFont="1" applyBorder="1" applyAlignment="1">
      <alignment horizontal="center"/>
    </xf>
    <xf numFmtId="2" fontId="178" fillId="0" borderId="50" xfId="0" applyNumberFormat="1" applyFont="1" applyBorder="1" applyAlignment="1">
      <alignment horizontal="center"/>
    </xf>
    <xf numFmtId="2" fontId="178" fillId="0" borderId="77" xfId="0" applyNumberFormat="1" applyFont="1" applyBorder="1" applyAlignment="1">
      <alignment horizontal="center"/>
    </xf>
    <xf numFmtId="2" fontId="178" fillId="0" borderId="36" xfId="0" applyNumberFormat="1" applyFont="1" applyBorder="1" applyAlignment="1">
      <alignment horizontal="center"/>
    </xf>
    <xf numFmtId="2" fontId="97" fillId="0" borderId="7" xfId="0" applyNumberFormat="1" applyFont="1" applyBorder="1" applyAlignment="1">
      <alignment horizontal="center"/>
    </xf>
    <xf numFmtId="2" fontId="91" fillId="0" borderId="69" xfId="0" applyNumberFormat="1" applyFont="1" applyBorder="1" applyAlignment="1">
      <alignment horizontal="center"/>
    </xf>
    <xf numFmtId="0" fontId="65" fillId="0" borderId="4" xfId="0" applyFont="1" applyBorder="1" applyAlignment="1">
      <alignment horizontal="center"/>
    </xf>
    <xf numFmtId="0" fontId="21" fillId="0" borderId="74" xfId="0" applyFont="1" applyFill="1" applyBorder="1" applyAlignment="1">
      <alignment horizontal="right"/>
    </xf>
    <xf numFmtId="9" fontId="127" fillId="0" borderId="74" xfId="0" applyNumberFormat="1" applyFont="1" applyFill="1" applyBorder="1" applyAlignment="1">
      <alignment horizontal="center"/>
    </xf>
    <xf numFmtId="0" fontId="48" fillId="0" borderId="72" xfId="0" applyFont="1" applyFill="1" applyBorder="1" applyAlignment="1">
      <alignment horizontal="left"/>
    </xf>
    <xf numFmtId="0" fontId="15" fillId="0" borderId="72" xfId="0" applyFont="1" applyFill="1" applyBorder="1" applyAlignment="1">
      <alignment horizontal="center"/>
    </xf>
    <xf numFmtId="0" fontId="47" fillId="0" borderId="32" xfId="0" applyFont="1" applyFill="1" applyBorder="1" applyAlignment="1">
      <alignment horizontal="center"/>
    </xf>
    <xf numFmtId="0" fontId="0" fillId="0" borderId="28" xfId="0" applyFill="1" applyBorder="1"/>
    <xf numFmtId="0" fontId="9" fillId="0" borderId="3" xfId="0" applyFont="1" applyFill="1" applyBorder="1" applyAlignment="1">
      <alignment horizontal="right"/>
    </xf>
    <xf numFmtId="0" fontId="60" fillId="0" borderId="3" xfId="0" applyFont="1" applyFill="1" applyBorder="1" applyAlignment="1">
      <alignment horizontal="left"/>
    </xf>
    <xf numFmtId="49" fontId="18" fillId="0" borderId="50" xfId="0" applyNumberFormat="1" applyFont="1" applyFill="1" applyBorder="1"/>
    <xf numFmtId="1" fontId="23" fillId="0" borderId="51" xfId="0" applyNumberFormat="1" applyFont="1" applyFill="1" applyBorder="1" applyAlignment="1">
      <alignment horizontal="center"/>
    </xf>
    <xf numFmtId="1" fontId="48" fillId="0" borderId="14" xfId="0" applyNumberFormat="1" applyFont="1" applyFill="1" applyBorder="1" applyAlignment="1">
      <alignment horizontal="left"/>
    </xf>
    <xf numFmtId="49" fontId="18" fillId="0" borderId="59" xfId="0" applyNumberFormat="1" applyFont="1" applyFill="1" applyBorder="1"/>
    <xf numFmtId="164" fontId="15" fillId="0" borderId="53" xfId="0" applyNumberFormat="1" applyFont="1" applyFill="1" applyBorder="1" applyAlignment="1">
      <alignment horizontal="left"/>
    </xf>
    <xf numFmtId="1" fontId="23" fillId="0" borderId="52" xfId="0" applyNumberFormat="1" applyFont="1" applyFill="1" applyBorder="1" applyAlignment="1">
      <alignment horizontal="center"/>
    </xf>
    <xf numFmtId="0" fontId="34" fillId="0" borderId="26" xfId="0" applyFont="1" applyBorder="1" applyAlignment="1">
      <alignment horizontal="center"/>
    </xf>
    <xf numFmtId="2" fontId="34" fillId="0" borderId="0" xfId="0" applyNumberFormat="1" applyFont="1" applyBorder="1" applyAlignment="1">
      <alignment horizontal="center" vertical="center"/>
    </xf>
    <xf numFmtId="2" fontId="0" fillId="0" borderId="0" xfId="0" applyNumberFormat="1" applyFont="1" applyBorder="1"/>
    <xf numFmtId="0" fontId="38" fillId="0" borderId="0" xfId="0" applyFont="1" applyBorder="1" applyAlignment="1">
      <alignment horizontal="center"/>
    </xf>
    <xf numFmtId="165" fontId="38" fillId="0" borderId="0" xfId="0" applyNumberFormat="1" applyFont="1" applyBorder="1" applyAlignment="1">
      <alignment horizontal="center"/>
    </xf>
    <xf numFmtId="1" fontId="38" fillId="0" borderId="0" xfId="0" applyNumberFormat="1" applyFont="1" applyBorder="1" applyAlignment="1">
      <alignment horizontal="center"/>
    </xf>
    <xf numFmtId="0" fontId="48" fillId="0" borderId="72" xfId="0" applyFont="1" applyFill="1" applyBorder="1" applyAlignment="1">
      <alignment horizontal="right"/>
    </xf>
    <xf numFmtId="0" fontId="8" fillId="0" borderId="72" xfId="0" applyFont="1" applyFill="1" applyBorder="1" applyAlignment="1">
      <alignment horizontal="center"/>
    </xf>
    <xf numFmtId="2" fontId="54" fillId="0" borderId="60" xfId="0" applyNumberFormat="1" applyFont="1" applyFill="1" applyBorder="1" applyAlignment="1">
      <alignment horizontal="center"/>
    </xf>
    <xf numFmtId="2" fontId="54" fillId="0" borderId="61" xfId="0" applyNumberFormat="1" applyFont="1" applyFill="1" applyBorder="1" applyAlignment="1">
      <alignment horizontal="center"/>
    </xf>
    <xf numFmtId="0" fontId="106" fillId="0" borderId="32" xfId="0" applyFont="1" applyFill="1" applyBorder="1" applyAlignment="1">
      <alignment horizontal="center"/>
    </xf>
    <xf numFmtId="2" fontId="40" fillId="0" borderId="23" xfId="0" applyNumberFormat="1" applyFont="1" applyFill="1" applyBorder="1" applyAlignment="1">
      <alignment horizontal="center"/>
    </xf>
    <xf numFmtId="9" fontId="17" fillId="0" borderId="7" xfId="0" applyNumberFormat="1" applyFont="1" applyFill="1" applyBorder="1" applyAlignment="1">
      <alignment horizontal="center"/>
    </xf>
    <xf numFmtId="2" fontId="21" fillId="0" borderId="22" xfId="0" applyNumberFormat="1" applyFont="1" applyFill="1" applyBorder="1" applyAlignment="1">
      <alignment horizontal="center"/>
    </xf>
    <xf numFmtId="2" fontId="21" fillId="0" borderId="23" xfId="0" applyNumberFormat="1" applyFont="1" applyFill="1" applyBorder="1" applyAlignment="1">
      <alignment horizontal="center"/>
    </xf>
    <xf numFmtId="2" fontId="21" fillId="0" borderId="24" xfId="0" applyNumberFormat="1" applyFont="1" applyFill="1" applyBorder="1" applyAlignment="1">
      <alignment horizontal="center"/>
    </xf>
    <xf numFmtId="2" fontId="54" fillId="0" borderId="62" xfId="0" applyNumberFormat="1" applyFont="1" applyFill="1" applyBorder="1" applyAlignment="1">
      <alignment horizontal="center"/>
    </xf>
    <xf numFmtId="9" fontId="17" fillId="0" borderId="24" xfId="0" applyNumberFormat="1" applyFont="1" applyFill="1" applyBorder="1" applyAlignment="1">
      <alignment horizontal="center"/>
    </xf>
    <xf numFmtId="0" fontId="8" fillId="0" borderId="68" xfId="0" applyFont="1" applyFill="1" applyBorder="1" applyAlignment="1">
      <alignment horizontal="center"/>
    </xf>
    <xf numFmtId="0" fontId="0" fillId="6" borderId="50" xfId="0" applyFill="1" applyBorder="1"/>
    <xf numFmtId="2" fontId="17" fillId="6" borderId="30" xfId="0" applyNumberFormat="1" applyFont="1" applyFill="1" applyBorder="1" applyAlignment="1">
      <alignment horizontal="center"/>
    </xf>
    <xf numFmtId="0" fontId="41" fillId="6" borderId="36" xfId="0" applyFont="1" applyFill="1" applyBorder="1" applyAlignment="1">
      <alignment horizontal="right"/>
    </xf>
    <xf numFmtId="2" fontId="38" fillId="6" borderId="76" xfId="0" applyNumberFormat="1" applyFont="1" applyFill="1" applyBorder="1" applyAlignment="1">
      <alignment horizontal="center"/>
    </xf>
    <xf numFmtId="2" fontId="38" fillId="6" borderId="77" xfId="0" applyNumberFormat="1" applyFont="1" applyFill="1" applyBorder="1" applyAlignment="1">
      <alignment horizontal="center"/>
    </xf>
    <xf numFmtId="2" fontId="38" fillId="6" borderId="78" xfId="0" applyNumberFormat="1" applyFont="1" applyFill="1" applyBorder="1" applyAlignment="1">
      <alignment horizontal="center"/>
    </xf>
    <xf numFmtId="0" fontId="41" fillId="6" borderId="51" xfId="0" applyFont="1" applyFill="1" applyBorder="1" applyAlignment="1">
      <alignment horizontal="right"/>
    </xf>
    <xf numFmtId="2" fontId="38" fillId="6" borderId="38" xfId="0" applyNumberFormat="1" applyFont="1" applyFill="1" applyBorder="1" applyAlignment="1">
      <alignment horizontal="center"/>
    </xf>
    <xf numFmtId="2" fontId="38" fillId="6" borderId="44" xfId="0" applyNumberFormat="1" applyFont="1" applyFill="1" applyBorder="1" applyAlignment="1">
      <alignment horizontal="center"/>
    </xf>
    <xf numFmtId="2" fontId="38" fillId="6" borderId="80" xfId="0" applyNumberFormat="1" applyFont="1" applyFill="1" applyBorder="1" applyAlignment="1">
      <alignment horizontal="center"/>
    </xf>
    <xf numFmtId="166" fontId="15" fillId="0" borderId="60" xfId="0" applyNumberFormat="1" applyFont="1" applyFill="1" applyBorder="1" applyAlignment="1">
      <alignment horizontal="center"/>
    </xf>
    <xf numFmtId="166" fontId="15" fillId="0" borderId="61" xfId="0" applyNumberFormat="1" applyFont="1" applyFill="1" applyBorder="1" applyAlignment="1">
      <alignment horizontal="center"/>
    </xf>
    <xf numFmtId="166" fontId="15" fillId="0" borderId="62" xfId="0" applyNumberFormat="1" applyFont="1" applyFill="1" applyBorder="1" applyAlignment="1">
      <alignment horizontal="center"/>
    </xf>
    <xf numFmtId="2" fontId="38" fillId="6" borderId="50" xfId="0" applyNumberFormat="1" applyFont="1" applyFill="1" applyBorder="1" applyAlignment="1">
      <alignment horizontal="center"/>
    </xf>
    <xf numFmtId="2" fontId="38" fillId="6" borderId="51" xfId="0" applyNumberFormat="1" applyFont="1" applyFill="1" applyBorder="1" applyAlignment="1">
      <alignment horizontal="center"/>
    </xf>
    <xf numFmtId="2" fontId="38" fillId="6" borderId="59" xfId="0" applyNumberFormat="1" applyFont="1" applyFill="1" applyBorder="1" applyAlignment="1">
      <alignment horizontal="center"/>
    </xf>
    <xf numFmtId="2" fontId="38" fillId="6" borderId="73" xfId="0" applyNumberFormat="1" applyFont="1" applyFill="1" applyBorder="1" applyAlignment="1">
      <alignment horizontal="center"/>
    </xf>
    <xf numFmtId="2" fontId="38" fillId="6" borderId="75" xfId="0" applyNumberFormat="1" applyFont="1" applyFill="1" applyBorder="1" applyAlignment="1">
      <alignment horizontal="center"/>
    </xf>
    <xf numFmtId="0" fontId="34" fillId="0" borderId="10" xfId="0" applyFont="1" applyBorder="1" applyAlignment="1">
      <alignment horizontal="center"/>
    </xf>
    <xf numFmtId="0" fontId="36" fillId="0" borderId="10" xfId="0" applyFont="1" applyBorder="1" applyAlignment="1">
      <alignment horizontal="right"/>
    </xf>
    <xf numFmtId="2" fontId="112" fillId="0" borderId="24" xfId="0" applyNumberFormat="1" applyFont="1" applyBorder="1" applyAlignment="1">
      <alignment horizontal="center"/>
    </xf>
    <xf numFmtId="2" fontId="18" fillId="0" borderId="43" xfId="0" applyNumberFormat="1" applyFont="1" applyBorder="1"/>
    <xf numFmtId="2" fontId="18" fillId="0" borderId="57" xfId="0" applyNumberFormat="1" applyFont="1" applyBorder="1"/>
    <xf numFmtId="2" fontId="18" fillId="0" borderId="54" xfId="0" applyNumberFormat="1" applyFont="1" applyBorder="1"/>
    <xf numFmtId="2" fontId="18" fillId="0" borderId="49" xfId="0" applyNumberFormat="1" applyFont="1" applyBorder="1"/>
    <xf numFmtId="2" fontId="35" fillId="0" borderId="37" xfId="0" applyNumberFormat="1" applyFont="1" applyBorder="1" applyAlignment="1">
      <alignment horizontal="center"/>
    </xf>
    <xf numFmtId="2" fontId="178" fillId="0" borderId="76" xfId="0" applyNumberFormat="1" applyFont="1" applyBorder="1" applyAlignment="1">
      <alignment horizontal="center"/>
    </xf>
    <xf numFmtId="2" fontId="18" fillId="0" borderId="43" xfId="0" applyNumberFormat="1" applyFont="1" applyBorder="1" applyAlignment="1">
      <alignment horizontal="center"/>
    </xf>
    <xf numFmtId="2" fontId="15" fillId="0" borderId="87" xfId="0" applyNumberFormat="1" applyFont="1" applyBorder="1" applyAlignment="1">
      <alignment horizontal="center"/>
    </xf>
    <xf numFmtId="2" fontId="107" fillId="0" borderId="22" xfId="0" applyNumberFormat="1" applyFont="1" applyBorder="1" applyAlignment="1">
      <alignment horizontal="center"/>
    </xf>
    <xf numFmtId="2" fontId="107" fillId="0" borderId="23" xfId="0" applyNumberFormat="1" applyFont="1" applyBorder="1" applyAlignment="1">
      <alignment horizontal="center"/>
    </xf>
    <xf numFmtId="2" fontId="179" fillId="0" borderId="59" xfId="0" applyNumberFormat="1" applyFont="1" applyBorder="1" applyAlignment="1">
      <alignment horizontal="center"/>
    </xf>
    <xf numFmtId="2" fontId="179" fillId="0" borderId="73" xfId="0" applyNumberFormat="1" applyFont="1" applyBorder="1" applyAlignment="1">
      <alignment horizontal="center"/>
    </xf>
    <xf numFmtId="2" fontId="15" fillId="0" borderId="81" xfId="0" applyNumberFormat="1" applyFont="1" applyBorder="1" applyAlignment="1">
      <alignment horizontal="center"/>
    </xf>
    <xf numFmtId="164" fontId="15" fillId="0" borderId="25" xfId="0" applyNumberFormat="1" applyFont="1" applyFill="1" applyBorder="1" applyAlignment="1">
      <alignment horizontal="left"/>
    </xf>
    <xf numFmtId="0" fontId="23" fillId="0" borderId="52" xfId="0" applyFont="1" applyFill="1" applyBorder="1" applyAlignment="1">
      <alignment horizontal="center"/>
    </xf>
    <xf numFmtId="0" fontId="23" fillId="0" borderId="27" xfId="0" applyFont="1" applyFill="1" applyBorder="1" applyAlignment="1">
      <alignment horizontal="center"/>
    </xf>
    <xf numFmtId="0" fontId="48" fillId="0" borderId="14" xfId="0" applyFont="1" applyFill="1" applyBorder="1" applyAlignment="1">
      <alignment horizontal="left"/>
    </xf>
    <xf numFmtId="2" fontId="18" fillId="0" borderId="79" xfId="0" applyNumberFormat="1" applyFont="1" applyBorder="1" applyAlignment="1">
      <alignment horizontal="center"/>
    </xf>
    <xf numFmtId="2" fontId="18" fillId="0" borderId="72" xfId="0" applyNumberFormat="1" applyFont="1" applyBorder="1" applyAlignment="1">
      <alignment horizontal="center"/>
    </xf>
    <xf numFmtId="2" fontId="112" fillId="0" borderId="18" xfId="0" applyNumberFormat="1" applyFont="1" applyBorder="1" applyAlignment="1">
      <alignment horizontal="center"/>
    </xf>
    <xf numFmtId="2" fontId="112" fillId="0" borderId="35" xfId="0" applyNumberFormat="1" applyFont="1" applyBorder="1" applyAlignment="1">
      <alignment horizontal="center"/>
    </xf>
    <xf numFmtId="2" fontId="112" fillId="0" borderId="3" xfId="0" applyNumberFormat="1" applyFont="1" applyBorder="1" applyAlignment="1">
      <alignment horizontal="center"/>
    </xf>
    <xf numFmtId="2" fontId="119" fillId="0" borderId="50" xfId="0" applyNumberFormat="1" applyFont="1" applyBorder="1" applyAlignment="1">
      <alignment horizontal="center"/>
    </xf>
    <xf numFmtId="2" fontId="119" fillId="0" borderId="77" xfId="0" applyNumberFormat="1" applyFont="1" applyBorder="1" applyAlignment="1">
      <alignment horizontal="center"/>
    </xf>
    <xf numFmtId="2" fontId="119" fillId="0" borderId="36" xfId="0" applyNumberFormat="1" applyFont="1" applyBorder="1" applyAlignment="1">
      <alignment horizontal="center"/>
    </xf>
    <xf numFmtId="2" fontId="91" fillId="2" borderId="73" xfId="0" applyNumberFormat="1" applyFont="1" applyFill="1" applyBorder="1" applyAlignment="1">
      <alignment horizontal="center"/>
    </xf>
    <xf numFmtId="165" fontId="91" fillId="2" borderId="73" xfId="0" applyNumberFormat="1" applyFont="1" applyFill="1" applyBorder="1" applyAlignment="1">
      <alignment horizontal="center"/>
    </xf>
    <xf numFmtId="2" fontId="91" fillId="2" borderId="75" xfId="0" applyNumberFormat="1" applyFont="1" applyFill="1" applyBorder="1" applyAlignment="1">
      <alignment horizontal="center"/>
    </xf>
    <xf numFmtId="2" fontId="91" fillId="2" borderId="59" xfId="0" applyNumberFormat="1" applyFont="1" applyFill="1" applyBorder="1" applyAlignment="1">
      <alignment horizontal="center"/>
    </xf>
    <xf numFmtId="2" fontId="18" fillId="0" borderId="60" xfId="0" applyNumberFormat="1" applyFont="1" applyBorder="1" applyAlignment="1">
      <alignment horizontal="left"/>
    </xf>
    <xf numFmtId="2" fontId="18" fillId="0" borderId="61" xfId="0" applyNumberFormat="1" applyFont="1" applyBorder="1" applyAlignment="1">
      <alignment horizontal="left"/>
    </xf>
    <xf numFmtId="165" fontId="18" fillId="0" borderId="61" xfId="0" applyNumberFormat="1" applyFont="1" applyBorder="1" applyAlignment="1">
      <alignment horizontal="left"/>
    </xf>
    <xf numFmtId="1" fontId="18" fillId="0" borderId="61" xfId="0" applyNumberFormat="1" applyFont="1" applyBorder="1" applyAlignment="1">
      <alignment horizontal="left"/>
    </xf>
    <xf numFmtId="2" fontId="18" fillId="0" borderId="62" xfId="0" applyNumberFormat="1" applyFont="1" applyBorder="1" applyAlignment="1">
      <alignment horizontal="left"/>
    </xf>
    <xf numFmtId="2" fontId="18" fillId="0" borderId="0" xfId="0" applyNumberFormat="1" applyFont="1" applyBorder="1" applyAlignment="1">
      <alignment horizontal="left"/>
    </xf>
    <xf numFmtId="2" fontId="18" fillId="0" borderId="0" xfId="0" applyNumberFormat="1" applyFont="1" applyAlignment="1">
      <alignment horizontal="left"/>
    </xf>
    <xf numFmtId="2" fontId="18" fillId="0" borderId="43" xfId="0" applyNumberFormat="1" applyFont="1" applyBorder="1" applyAlignment="1">
      <alignment horizontal="left"/>
    </xf>
    <xf numFmtId="2" fontId="18" fillId="0" borderId="54" xfId="0" applyNumberFormat="1" applyFont="1" applyBorder="1" applyAlignment="1">
      <alignment horizontal="left"/>
    </xf>
    <xf numFmtId="2" fontId="18" fillId="0" borderId="49" xfId="0" applyNumberFormat="1" applyFont="1" applyBorder="1" applyAlignment="1">
      <alignment horizontal="left"/>
    </xf>
    <xf numFmtId="165" fontId="35" fillId="0" borderId="5" xfId="0" applyNumberFormat="1" applyFont="1" applyBorder="1" applyAlignment="1">
      <alignment horizontal="center" vertical="center"/>
    </xf>
    <xf numFmtId="2" fontId="18" fillId="0" borderId="34" xfId="0" applyNumberFormat="1" applyFont="1" applyBorder="1" applyAlignment="1">
      <alignment horizontal="left"/>
    </xf>
    <xf numFmtId="2" fontId="18" fillId="0" borderId="23" xfId="0" applyNumberFormat="1" applyFont="1" applyBorder="1" applyAlignment="1">
      <alignment horizontal="left"/>
    </xf>
    <xf numFmtId="0" fontId="18" fillId="0" borderId="0" xfId="0" applyFont="1" applyAlignment="1">
      <alignment horizontal="left"/>
    </xf>
    <xf numFmtId="2" fontId="18" fillId="0" borderId="56" xfId="0" applyNumberFormat="1" applyFont="1" applyBorder="1" applyAlignment="1">
      <alignment horizontal="center"/>
    </xf>
    <xf numFmtId="2" fontId="18" fillId="0" borderId="0" xfId="0" applyNumberFormat="1" applyFont="1"/>
    <xf numFmtId="2" fontId="18" fillId="0" borderId="25" xfId="0" applyNumberFormat="1" applyFont="1" applyBorder="1" applyAlignment="1">
      <alignment horizontal="left"/>
    </xf>
    <xf numFmtId="2" fontId="18" fillId="0" borderId="80" xfId="0" applyNumberFormat="1" applyFont="1" applyBorder="1" applyAlignment="1">
      <alignment horizontal="left"/>
    </xf>
    <xf numFmtId="0" fontId="35" fillId="0" borderId="0" xfId="0" applyFont="1" applyFill="1" applyBorder="1" applyAlignment="1">
      <alignment horizontal="center" vertical="center"/>
    </xf>
    <xf numFmtId="2" fontId="35" fillId="0" borderId="0" xfId="0" applyNumberFormat="1" applyFont="1" applyFill="1" applyBorder="1" applyAlignment="1">
      <alignment horizontal="left"/>
    </xf>
    <xf numFmtId="2" fontId="18" fillId="0" borderId="43" xfId="0" applyNumberFormat="1" applyFont="1" applyFill="1" applyBorder="1" applyAlignment="1">
      <alignment horizontal="left"/>
    </xf>
    <xf numFmtId="2" fontId="15" fillId="0" borderId="70" xfId="0" applyNumberFormat="1" applyFont="1" applyBorder="1" applyAlignment="1">
      <alignment horizontal="center"/>
    </xf>
    <xf numFmtId="0" fontId="50" fillId="0" borderId="51" xfId="0" applyFont="1" applyFill="1" applyBorder="1" applyAlignment="1">
      <alignment horizontal="left"/>
    </xf>
    <xf numFmtId="0" fontId="18" fillId="0" borderId="64" xfId="0" applyFont="1" applyFill="1" applyBorder="1"/>
    <xf numFmtId="0" fontId="54" fillId="0" borderId="73" xfId="0" applyFont="1" applyFill="1" applyBorder="1" applyAlignment="1">
      <alignment horizontal="left"/>
    </xf>
    <xf numFmtId="0" fontId="3" fillId="0" borderId="33" xfId="0" applyFont="1" applyBorder="1"/>
    <xf numFmtId="0" fontId="72" fillId="0" borderId="76" xfId="0" applyFont="1" applyBorder="1"/>
    <xf numFmtId="0" fontId="3" fillId="0" borderId="71" xfId="0" applyFont="1" applyBorder="1" applyAlignment="1">
      <alignment horizontal="center"/>
    </xf>
    <xf numFmtId="0" fontId="18" fillId="0" borderId="53" xfId="0" applyFont="1" applyFill="1" applyBorder="1" applyAlignment="1">
      <alignment horizontal="left"/>
    </xf>
    <xf numFmtId="0" fontId="48" fillId="0" borderId="51" xfId="0" applyFont="1" applyFill="1" applyBorder="1" applyAlignment="1">
      <alignment horizontal="left"/>
    </xf>
    <xf numFmtId="2" fontId="97" fillId="0" borderId="35" xfId="0" applyNumberFormat="1" applyFont="1" applyBorder="1" applyAlignment="1">
      <alignment horizontal="center"/>
    </xf>
    <xf numFmtId="2" fontId="91" fillId="0" borderId="77" xfId="0" applyNumberFormat="1" applyFont="1" applyBorder="1" applyAlignment="1">
      <alignment horizontal="center"/>
    </xf>
    <xf numFmtId="2" fontId="15" fillId="0" borderId="76" xfId="0" applyNumberFormat="1" applyFont="1" applyFill="1" applyBorder="1" applyAlignment="1">
      <alignment horizontal="center"/>
    </xf>
    <xf numFmtId="2" fontId="15" fillId="0" borderId="60" xfId="0" applyNumberFormat="1" applyFont="1" applyFill="1" applyBorder="1" applyAlignment="1">
      <alignment horizontal="center"/>
    </xf>
    <xf numFmtId="2" fontId="19" fillId="0" borderId="65" xfId="0" applyNumberFormat="1" applyFont="1" applyFill="1" applyBorder="1" applyAlignment="1">
      <alignment horizontal="center"/>
    </xf>
    <xf numFmtId="2" fontId="35" fillId="0" borderId="22" xfId="0" applyNumberFormat="1" applyFont="1" applyFill="1" applyBorder="1" applyAlignment="1">
      <alignment horizontal="center"/>
    </xf>
    <xf numFmtId="2" fontId="97" fillId="0" borderId="7" xfId="0" applyNumberFormat="1" applyFont="1" applyFill="1" applyBorder="1" applyAlignment="1">
      <alignment horizontal="center"/>
    </xf>
    <xf numFmtId="2" fontId="178" fillId="0" borderId="59" xfId="0" applyNumberFormat="1" applyFont="1" applyFill="1" applyBorder="1" applyAlignment="1">
      <alignment horizontal="center"/>
    </xf>
    <xf numFmtId="2" fontId="91" fillId="0" borderId="69" xfId="0" applyNumberFormat="1" applyFont="1" applyFill="1" applyBorder="1" applyAlignment="1">
      <alignment horizontal="center"/>
    </xf>
    <xf numFmtId="165" fontId="97" fillId="0" borderId="35" xfId="0" applyNumberFormat="1" applyFont="1" applyBorder="1" applyAlignment="1">
      <alignment horizontal="center"/>
    </xf>
    <xf numFmtId="2" fontId="35" fillId="0" borderId="23" xfId="0" applyNumberFormat="1" applyFont="1" applyFill="1" applyBorder="1" applyAlignment="1">
      <alignment horizontal="center"/>
    </xf>
    <xf numFmtId="2" fontId="178" fillId="0" borderId="73" xfId="0" applyNumberFormat="1" applyFont="1" applyFill="1" applyBorder="1" applyAlignment="1">
      <alignment horizontal="center"/>
    </xf>
    <xf numFmtId="2" fontId="15" fillId="0" borderId="61" xfId="0" applyNumberFormat="1" applyFont="1" applyFill="1" applyBorder="1" applyAlignment="1">
      <alignment horizontal="center"/>
    </xf>
    <xf numFmtId="2" fontId="15" fillId="0" borderId="23" xfId="0" applyNumberFormat="1" applyFont="1" applyBorder="1" applyAlignment="1">
      <alignment horizontal="left"/>
    </xf>
    <xf numFmtId="0" fontId="65" fillId="0" borderId="14" xfId="0" applyFont="1" applyFill="1" applyBorder="1" applyAlignment="1">
      <alignment horizontal="left"/>
    </xf>
    <xf numFmtId="0" fontId="15" fillId="0" borderId="77" xfId="0" applyFont="1" applyFill="1" applyBorder="1"/>
    <xf numFmtId="0" fontId="3" fillId="0" borderId="65" xfId="0" applyFont="1" applyBorder="1"/>
    <xf numFmtId="0" fontId="48" fillId="0" borderId="10" xfId="0" applyFont="1" applyFill="1" applyBorder="1" applyAlignment="1">
      <alignment horizontal="left"/>
    </xf>
    <xf numFmtId="0" fontId="8" fillId="0" borderId="10" xfId="0" applyFont="1" applyFill="1" applyBorder="1" applyAlignment="1">
      <alignment horizontal="center"/>
    </xf>
    <xf numFmtId="0" fontId="119" fillId="0" borderId="32" xfId="0" applyFont="1" applyFill="1" applyBorder="1" applyAlignment="1">
      <alignment horizontal="center"/>
    </xf>
    <xf numFmtId="2" fontId="91" fillId="0" borderId="23" xfId="0" applyNumberFormat="1" applyFont="1" applyFill="1" applyBorder="1" applyAlignment="1">
      <alignment horizontal="center"/>
    </xf>
    <xf numFmtId="2" fontId="91" fillId="0" borderId="24" xfId="0" applyNumberFormat="1" applyFont="1" applyFill="1" applyBorder="1" applyAlignment="1">
      <alignment horizontal="center"/>
    </xf>
    <xf numFmtId="2" fontId="18" fillId="0" borderId="61" xfId="0" applyNumberFormat="1" applyFont="1" applyFill="1" applyBorder="1" applyAlignment="1">
      <alignment horizontal="center"/>
    </xf>
    <xf numFmtId="2" fontId="18" fillId="0" borderId="62" xfId="0" applyNumberFormat="1" applyFont="1" applyFill="1" applyBorder="1" applyAlignment="1">
      <alignment horizontal="center"/>
    </xf>
    <xf numFmtId="2" fontId="91" fillId="0" borderId="22" xfId="0" applyNumberFormat="1" applyFont="1" applyFill="1" applyBorder="1" applyAlignment="1">
      <alignment horizontal="center"/>
    </xf>
    <xf numFmtId="2" fontId="18" fillId="0" borderId="60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/>
    </xf>
    <xf numFmtId="165" fontId="97" fillId="0" borderId="0" xfId="0" applyNumberFormat="1" applyFont="1" applyBorder="1" applyAlignment="1">
      <alignment horizontal="center"/>
    </xf>
    <xf numFmtId="1" fontId="97" fillId="0" borderId="0" xfId="0" applyNumberFormat="1" applyFont="1" applyBorder="1" applyAlignment="1">
      <alignment horizontal="center"/>
    </xf>
    <xf numFmtId="0" fontId="112" fillId="0" borderId="0" xfId="0" applyFont="1" applyBorder="1" applyAlignment="1">
      <alignment horizontal="center"/>
    </xf>
    <xf numFmtId="165" fontId="91" fillId="0" borderId="23" xfId="0" applyNumberFormat="1" applyFont="1" applyFill="1" applyBorder="1" applyAlignment="1">
      <alignment horizontal="center"/>
    </xf>
    <xf numFmtId="0" fontId="8" fillId="0" borderId="68" xfId="0" applyFont="1" applyBorder="1" applyAlignment="1">
      <alignment horizontal="center"/>
    </xf>
    <xf numFmtId="2" fontId="97" fillId="6" borderId="76" xfId="0" applyNumberFormat="1" applyFont="1" applyFill="1" applyBorder="1" applyAlignment="1">
      <alignment horizontal="center"/>
    </xf>
    <xf numFmtId="2" fontId="97" fillId="6" borderId="77" xfId="0" applyNumberFormat="1" applyFont="1" applyFill="1" applyBorder="1" applyAlignment="1">
      <alignment horizontal="center"/>
    </xf>
    <xf numFmtId="165" fontId="97" fillId="6" borderId="77" xfId="0" applyNumberFormat="1" applyFont="1" applyFill="1" applyBorder="1" applyAlignment="1">
      <alignment horizontal="center"/>
    </xf>
    <xf numFmtId="2" fontId="97" fillId="6" borderId="78" xfId="0" applyNumberFormat="1" applyFont="1" applyFill="1" applyBorder="1" applyAlignment="1">
      <alignment horizontal="center"/>
    </xf>
    <xf numFmtId="2" fontId="97" fillId="6" borderId="59" xfId="0" applyNumberFormat="1" applyFont="1" applyFill="1" applyBorder="1" applyAlignment="1">
      <alignment horizontal="center"/>
    </xf>
    <xf numFmtId="2" fontId="97" fillId="6" borderId="73" xfId="0" applyNumberFormat="1" applyFont="1" applyFill="1" applyBorder="1" applyAlignment="1">
      <alignment horizontal="center"/>
    </xf>
    <xf numFmtId="165" fontId="97" fillId="6" borderId="73" xfId="0" applyNumberFormat="1" applyFont="1" applyFill="1" applyBorder="1" applyAlignment="1">
      <alignment horizontal="center"/>
    </xf>
    <xf numFmtId="2" fontId="97" fillId="6" borderId="75" xfId="0" applyNumberFormat="1" applyFont="1" applyFill="1" applyBorder="1" applyAlignment="1">
      <alignment horizontal="center"/>
    </xf>
    <xf numFmtId="0" fontId="0" fillId="6" borderId="64" xfId="0" applyFill="1" applyBorder="1"/>
    <xf numFmtId="2" fontId="17" fillId="6" borderId="66" xfId="0" applyNumberFormat="1" applyFont="1" applyFill="1" applyBorder="1" applyAlignment="1">
      <alignment horizontal="center"/>
    </xf>
    <xf numFmtId="0" fontId="41" fillId="6" borderId="74" xfId="0" applyFont="1" applyFill="1" applyBorder="1" applyAlignment="1">
      <alignment horizontal="right"/>
    </xf>
    <xf numFmtId="2" fontId="97" fillId="6" borderId="38" xfId="0" applyNumberFormat="1" applyFont="1" applyFill="1" applyBorder="1" applyAlignment="1">
      <alignment horizontal="center"/>
    </xf>
    <xf numFmtId="1" fontId="97" fillId="6" borderId="77" xfId="0" applyNumberFormat="1" applyFont="1" applyFill="1" applyBorder="1" applyAlignment="1">
      <alignment horizontal="center"/>
    </xf>
    <xf numFmtId="0" fontId="48" fillId="0" borderId="0" xfId="0" applyFont="1" applyFill="1" applyBorder="1" applyAlignment="1">
      <alignment horizontal="center" vertical="center"/>
    </xf>
    <xf numFmtId="0" fontId="112" fillId="0" borderId="0" xfId="0" applyFont="1" applyFill="1" applyBorder="1" applyAlignment="1">
      <alignment horizontal="center" vertical="center"/>
    </xf>
    <xf numFmtId="0" fontId="156" fillId="0" borderId="0" xfId="0" applyFont="1" applyFill="1" applyBorder="1" applyAlignment="1">
      <alignment horizontal="center"/>
    </xf>
    <xf numFmtId="0" fontId="117" fillId="0" borderId="0" xfId="0" applyFont="1" applyFill="1" applyBorder="1" applyAlignment="1">
      <alignment horizontal="center"/>
    </xf>
    <xf numFmtId="0" fontId="0" fillId="36" borderId="50" xfId="0" applyFill="1" applyBorder="1"/>
    <xf numFmtId="2" fontId="17" fillId="36" borderId="30" xfId="0" applyNumberFormat="1" applyFont="1" applyFill="1" applyBorder="1" applyAlignment="1">
      <alignment horizontal="center"/>
    </xf>
    <xf numFmtId="0" fontId="41" fillId="36" borderId="36" xfId="0" applyFont="1" applyFill="1" applyBorder="1" applyAlignment="1">
      <alignment horizontal="right"/>
    </xf>
    <xf numFmtId="2" fontId="97" fillId="36" borderId="59" xfId="0" applyNumberFormat="1" applyFont="1" applyFill="1" applyBorder="1" applyAlignment="1">
      <alignment horizontal="center"/>
    </xf>
    <xf numFmtId="2" fontId="97" fillId="36" borderId="73" xfId="0" applyNumberFormat="1" applyFont="1" applyFill="1" applyBorder="1" applyAlignment="1">
      <alignment horizontal="center"/>
    </xf>
    <xf numFmtId="165" fontId="97" fillId="36" borderId="73" xfId="0" applyNumberFormat="1" applyFont="1" applyFill="1" applyBorder="1" applyAlignment="1">
      <alignment horizontal="center"/>
    </xf>
    <xf numFmtId="2" fontId="97" fillId="36" borderId="75" xfId="0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 vertical="center"/>
    </xf>
    <xf numFmtId="2" fontId="97" fillId="6" borderId="71" xfId="0" applyNumberFormat="1" applyFont="1" applyFill="1" applyBorder="1" applyAlignment="1">
      <alignment horizontal="center"/>
    </xf>
    <xf numFmtId="0" fontId="97" fillId="0" borderId="18" xfId="0" applyFont="1" applyBorder="1" applyAlignment="1">
      <alignment horizontal="center"/>
    </xf>
    <xf numFmtId="1" fontId="97" fillId="0" borderId="35" xfId="0" applyNumberFormat="1" applyFont="1" applyBorder="1" applyAlignment="1">
      <alignment horizontal="center"/>
    </xf>
    <xf numFmtId="0" fontId="97" fillId="0" borderId="3" xfId="0" applyFont="1" applyBorder="1" applyAlignment="1">
      <alignment horizontal="center"/>
    </xf>
    <xf numFmtId="165" fontId="97" fillId="0" borderId="3" xfId="0" applyNumberFormat="1" applyFont="1" applyBorder="1" applyAlignment="1">
      <alignment horizontal="center"/>
    </xf>
    <xf numFmtId="0" fontId="112" fillId="0" borderId="3" xfId="0" applyFont="1" applyBorder="1" applyAlignment="1">
      <alignment horizontal="center"/>
    </xf>
    <xf numFmtId="0" fontId="112" fillId="0" borderId="35" xfId="0" applyFont="1" applyBorder="1" applyAlignment="1">
      <alignment horizontal="center"/>
    </xf>
    <xf numFmtId="0" fontId="112" fillId="0" borderId="28" xfId="0" applyFont="1" applyBorder="1" applyAlignment="1">
      <alignment horizontal="center"/>
    </xf>
    <xf numFmtId="2" fontId="21" fillId="0" borderId="0" xfId="0" applyNumberFormat="1" applyFont="1" applyFill="1" applyAlignment="1">
      <alignment horizontal="center"/>
    </xf>
    <xf numFmtId="2" fontId="85" fillId="0" borderId="23" xfId="0" applyNumberFormat="1" applyFont="1" applyFill="1" applyBorder="1" applyAlignment="1">
      <alignment horizontal="center"/>
    </xf>
    <xf numFmtId="2" fontId="120" fillId="0" borderId="23" xfId="0" applyNumberFormat="1" applyFont="1" applyFill="1" applyBorder="1" applyAlignment="1">
      <alignment horizontal="center"/>
    </xf>
    <xf numFmtId="2" fontId="18" fillId="0" borderId="81" xfId="0" applyNumberFormat="1" applyFont="1" applyFill="1" applyBorder="1" applyAlignment="1">
      <alignment horizontal="center"/>
    </xf>
    <xf numFmtId="2" fontId="18" fillId="0" borderId="11" xfId="0" applyNumberFormat="1" applyFont="1" applyFill="1" applyBorder="1" applyAlignment="1">
      <alignment horizontal="center"/>
    </xf>
    <xf numFmtId="2" fontId="18" fillId="0" borderId="29" xfId="0" applyNumberFormat="1" applyFont="1" applyFill="1" applyBorder="1" applyAlignment="1">
      <alignment horizontal="center"/>
    </xf>
    <xf numFmtId="2" fontId="15" fillId="0" borderId="71" xfId="0" applyNumberFormat="1" applyFont="1" applyFill="1" applyBorder="1" applyAlignment="1">
      <alignment horizontal="center"/>
    </xf>
    <xf numFmtId="2" fontId="15" fillId="0" borderId="36" xfId="0" applyNumberFormat="1" applyFont="1" applyFill="1" applyBorder="1" applyAlignment="1">
      <alignment horizontal="center"/>
    </xf>
    <xf numFmtId="2" fontId="18" fillId="0" borderId="36" xfId="0" applyNumberFormat="1" applyFont="1" applyFill="1" applyBorder="1" applyAlignment="1">
      <alignment horizontal="center"/>
    </xf>
    <xf numFmtId="0" fontId="3" fillId="0" borderId="28" xfId="0" applyFont="1" applyBorder="1" applyAlignment="1">
      <alignment horizontal="center"/>
    </xf>
    <xf numFmtId="2" fontId="19" fillId="0" borderId="57" xfId="0" applyNumberFormat="1" applyFont="1" applyFill="1" applyBorder="1" applyAlignment="1">
      <alignment horizontal="center"/>
    </xf>
    <xf numFmtId="2" fontId="15" fillId="0" borderId="1" xfId="0" applyNumberFormat="1" applyFont="1" applyFill="1" applyBorder="1" applyAlignment="1">
      <alignment horizontal="center"/>
    </xf>
    <xf numFmtId="2" fontId="15" fillId="0" borderId="0" xfId="0" applyNumberFormat="1" applyFont="1" applyAlignment="1">
      <alignment horizontal="left"/>
    </xf>
    <xf numFmtId="0" fontId="55" fillId="0" borderId="33" xfId="0" applyFont="1" applyFill="1" applyBorder="1" applyAlignment="1">
      <alignment horizontal="right"/>
    </xf>
    <xf numFmtId="0" fontId="15" fillId="0" borderId="53" xfId="0" applyFont="1" applyFill="1" applyBorder="1" applyAlignment="1">
      <alignment horizontal="right"/>
    </xf>
    <xf numFmtId="0" fontId="9" fillId="0" borderId="9" xfId="0" applyFont="1" applyBorder="1" applyAlignment="1">
      <alignment horizontal="left"/>
    </xf>
    <xf numFmtId="0" fontId="0" fillId="0" borderId="61" xfId="0" applyFill="1" applyBorder="1" applyAlignment="1">
      <alignment horizontal="right"/>
    </xf>
    <xf numFmtId="0" fontId="50" fillId="0" borderId="68" xfId="0" applyFont="1" applyBorder="1" applyAlignment="1">
      <alignment horizontal="left"/>
    </xf>
    <xf numFmtId="2" fontId="19" fillId="0" borderId="70" xfId="0" applyNumberFormat="1" applyFont="1" applyBorder="1" applyAlignment="1">
      <alignment horizontal="center"/>
    </xf>
    <xf numFmtId="2" fontId="97" fillId="0" borderId="6" xfId="0" applyNumberFormat="1" applyFont="1" applyBorder="1" applyAlignment="1">
      <alignment horizontal="center"/>
    </xf>
    <xf numFmtId="2" fontId="91" fillId="0" borderId="30" xfId="0" applyNumberFormat="1" applyFont="1" applyBorder="1" applyAlignment="1">
      <alignment horizontal="center"/>
    </xf>
    <xf numFmtId="2" fontId="107" fillId="0" borderId="37" xfId="0" applyNumberFormat="1" applyFont="1" applyBorder="1" applyAlignment="1">
      <alignment horizontal="center"/>
    </xf>
    <xf numFmtId="2" fontId="107" fillId="0" borderId="35" xfId="0" applyNumberFormat="1" applyFont="1" applyBorder="1" applyAlignment="1">
      <alignment horizontal="center"/>
    </xf>
    <xf numFmtId="2" fontId="179" fillId="0" borderId="76" xfId="0" applyNumberFormat="1" applyFont="1" applyBorder="1" applyAlignment="1">
      <alignment horizontal="center"/>
    </xf>
    <xf numFmtId="2" fontId="179" fillId="0" borderId="77" xfId="0" applyNumberFormat="1" applyFont="1" applyBorder="1" applyAlignment="1">
      <alignment horizontal="center"/>
    </xf>
    <xf numFmtId="2" fontId="18" fillId="0" borderId="44" xfId="0" applyNumberFormat="1" applyFont="1" applyFill="1" applyBorder="1" applyAlignment="1">
      <alignment horizontal="center"/>
    </xf>
    <xf numFmtId="0" fontId="54" fillId="0" borderId="53" xfId="0" applyFont="1" applyBorder="1" applyAlignment="1">
      <alignment horizontal="center"/>
    </xf>
    <xf numFmtId="0" fontId="12" fillId="0" borderId="0" xfId="0" applyFont="1" applyAlignment="1">
      <alignment horizontal="right"/>
    </xf>
    <xf numFmtId="0" fontId="23" fillId="0" borderId="48" xfId="0" applyFont="1" applyBorder="1" applyAlignment="1">
      <alignment horizontal="center"/>
    </xf>
    <xf numFmtId="2" fontId="18" fillId="0" borderId="66" xfId="0" applyNumberFormat="1" applyFont="1" applyFill="1" applyBorder="1" applyAlignment="1">
      <alignment horizontal="center"/>
    </xf>
    <xf numFmtId="1" fontId="36" fillId="0" borderId="64" xfId="0" applyNumberFormat="1" applyFont="1" applyFill="1" applyBorder="1" applyAlignment="1">
      <alignment horizontal="center"/>
    </xf>
    <xf numFmtId="0" fontId="0" fillId="0" borderId="63" xfId="0" applyFill="1" applyBorder="1" applyAlignment="1">
      <alignment horizontal="center"/>
    </xf>
    <xf numFmtId="2" fontId="15" fillId="0" borderId="70" xfId="0" applyNumberFormat="1" applyFont="1" applyFill="1" applyBorder="1" applyAlignment="1">
      <alignment horizontal="center"/>
    </xf>
    <xf numFmtId="2" fontId="35" fillId="0" borderId="18" xfId="0" applyNumberFormat="1" applyFont="1" applyFill="1" applyBorder="1" applyAlignment="1">
      <alignment horizontal="center" vertical="center"/>
    </xf>
    <xf numFmtId="2" fontId="35" fillId="0" borderId="35" xfId="0" applyNumberFormat="1" applyFont="1" applyFill="1" applyBorder="1" applyAlignment="1">
      <alignment horizontal="center" vertical="center"/>
    </xf>
    <xf numFmtId="2" fontId="35" fillId="0" borderId="3" xfId="0" applyNumberFormat="1" applyFont="1" applyFill="1" applyBorder="1" applyAlignment="1">
      <alignment horizontal="center" vertical="center"/>
    </xf>
    <xf numFmtId="2" fontId="35" fillId="0" borderId="28" xfId="0" applyNumberFormat="1" applyFont="1" applyFill="1" applyBorder="1" applyAlignment="1">
      <alignment horizontal="center" vertical="center"/>
    </xf>
    <xf numFmtId="0" fontId="48" fillId="0" borderId="50" xfId="0" applyFont="1" applyFill="1" applyBorder="1" applyAlignment="1">
      <alignment horizontal="left"/>
    </xf>
    <xf numFmtId="9" fontId="127" fillId="0" borderId="1" xfId="0" applyNumberFormat="1" applyFont="1" applyFill="1" applyBorder="1" applyAlignment="1">
      <alignment horizontal="left"/>
    </xf>
    <xf numFmtId="2" fontId="91" fillId="0" borderId="59" xfId="0" applyNumberFormat="1" applyFont="1" applyFill="1" applyBorder="1" applyAlignment="1">
      <alignment horizontal="center"/>
    </xf>
    <xf numFmtId="2" fontId="91" fillId="0" borderId="73" xfId="0" applyNumberFormat="1" applyFont="1" applyFill="1" applyBorder="1" applyAlignment="1">
      <alignment horizontal="center"/>
    </xf>
    <xf numFmtId="2" fontId="91" fillId="0" borderId="75" xfId="0" applyNumberFormat="1" applyFont="1" applyFill="1" applyBorder="1" applyAlignment="1">
      <alignment horizontal="center"/>
    </xf>
    <xf numFmtId="2" fontId="48" fillId="0" borderId="25" xfId="0" applyNumberFormat="1" applyFont="1" applyFill="1" applyBorder="1" applyAlignment="1">
      <alignment horizontal="center"/>
    </xf>
    <xf numFmtId="0" fontId="0" fillId="0" borderId="33" xfId="0" applyFill="1" applyBorder="1" applyAlignment="1">
      <alignment horizontal="left"/>
    </xf>
    <xf numFmtId="2" fontId="18" fillId="0" borderId="25" xfId="0" applyNumberFormat="1" applyFont="1" applyFill="1" applyBorder="1" applyAlignment="1">
      <alignment horizontal="left"/>
    </xf>
    <xf numFmtId="2" fontId="15" fillId="0" borderId="30" xfId="0" applyNumberFormat="1" applyFont="1" applyFill="1" applyBorder="1" applyAlignment="1">
      <alignment horizontal="center"/>
    </xf>
    <xf numFmtId="2" fontId="19" fillId="0" borderId="36" xfId="0" applyNumberFormat="1" applyFont="1" applyFill="1" applyBorder="1" applyAlignment="1">
      <alignment horizontal="center"/>
    </xf>
    <xf numFmtId="1" fontId="36" fillId="0" borderId="84" xfId="0" applyNumberFormat="1" applyFont="1" applyFill="1" applyBorder="1" applyAlignment="1">
      <alignment horizontal="center"/>
    </xf>
    <xf numFmtId="1" fontId="104" fillId="0" borderId="84" xfId="0" applyNumberFormat="1" applyFont="1" applyFill="1" applyBorder="1" applyAlignment="1">
      <alignment horizontal="center"/>
    </xf>
    <xf numFmtId="2" fontId="35" fillId="0" borderId="37" xfId="0" applyNumberFormat="1" applyFont="1" applyFill="1" applyBorder="1" applyAlignment="1">
      <alignment horizontal="center" vertical="center"/>
    </xf>
    <xf numFmtId="9" fontId="127" fillId="0" borderId="36" xfId="0" applyNumberFormat="1" applyFont="1" applyFill="1" applyBorder="1" applyAlignment="1">
      <alignment horizontal="left"/>
    </xf>
    <xf numFmtId="2" fontId="18" fillId="0" borderId="80" xfId="0" applyNumberFormat="1" applyFont="1" applyFill="1" applyBorder="1" applyAlignment="1">
      <alignment horizontal="left"/>
    </xf>
    <xf numFmtId="0" fontId="54" fillId="0" borderId="84" xfId="0" applyFont="1" applyFill="1" applyBorder="1" applyAlignment="1">
      <alignment horizontal="center"/>
    </xf>
    <xf numFmtId="2" fontId="35" fillId="0" borderId="34" xfId="0" applyNumberFormat="1" applyFont="1" applyFill="1" applyBorder="1" applyAlignment="1">
      <alignment horizontal="center" vertical="center"/>
    </xf>
    <xf numFmtId="2" fontId="18" fillId="0" borderId="65" xfId="0" applyNumberFormat="1" applyFont="1" applyFill="1" applyBorder="1" applyAlignment="1">
      <alignment horizontal="center"/>
    </xf>
    <xf numFmtId="2" fontId="18" fillId="0" borderId="0" xfId="0" applyNumberFormat="1" applyFont="1" applyFill="1" applyAlignment="1">
      <alignment horizontal="left"/>
    </xf>
    <xf numFmtId="0" fontId="3" fillId="0" borderId="3" xfId="0" applyFont="1" applyFill="1" applyBorder="1" applyAlignment="1">
      <alignment horizontal="left"/>
    </xf>
    <xf numFmtId="2" fontId="35" fillId="0" borderId="22" xfId="0" applyNumberFormat="1" applyFont="1" applyFill="1" applyBorder="1" applyAlignment="1">
      <alignment horizontal="center" vertical="center"/>
    </xf>
    <xf numFmtId="2" fontId="35" fillId="0" borderId="23" xfId="0" applyNumberFormat="1" applyFont="1" applyFill="1" applyBorder="1" applyAlignment="1">
      <alignment horizontal="center" vertical="center"/>
    </xf>
    <xf numFmtId="2" fontId="35" fillId="0" borderId="24" xfId="0" applyNumberFormat="1" applyFont="1" applyFill="1" applyBorder="1" applyAlignment="1">
      <alignment horizontal="center" vertical="center"/>
    </xf>
    <xf numFmtId="2" fontId="15" fillId="0" borderId="62" xfId="0" applyNumberFormat="1" applyFont="1" applyFill="1" applyBorder="1" applyAlignment="1">
      <alignment horizontal="center"/>
    </xf>
    <xf numFmtId="0" fontId="112" fillId="0" borderId="0" xfId="0" applyFont="1" applyFill="1" applyBorder="1" applyAlignment="1">
      <alignment horizontal="left"/>
    </xf>
    <xf numFmtId="0" fontId="4" fillId="0" borderId="0" xfId="0" applyFont="1" applyFill="1" applyAlignment="1">
      <alignment horizontal="left"/>
    </xf>
    <xf numFmtId="0" fontId="9" fillId="0" borderId="0" xfId="0" applyFont="1" applyFill="1"/>
    <xf numFmtId="0" fontId="12" fillId="0" borderId="0" xfId="0" applyFont="1" applyFill="1"/>
    <xf numFmtId="0" fontId="14" fillId="0" borderId="0" xfId="0" applyFont="1" applyFill="1" applyAlignment="1">
      <alignment horizontal="left"/>
    </xf>
    <xf numFmtId="0" fontId="9" fillId="0" borderId="19" xfId="0" applyFont="1" applyFill="1" applyBorder="1" applyAlignment="1">
      <alignment horizontal="center" vertical="center"/>
    </xf>
    <xf numFmtId="0" fontId="9" fillId="0" borderId="16" xfId="0" applyFont="1" applyFill="1" applyBorder="1"/>
    <xf numFmtId="0" fontId="9" fillId="0" borderId="2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/>
    </xf>
    <xf numFmtId="0" fontId="47" fillId="0" borderId="27" xfId="0" applyFont="1" applyFill="1" applyBorder="1" applyAlignment="1">
      <alignment horizontal="center" vertical="center"/>
    </xf>
    <xf numFmtId="0" fontId="50" fillId="0" borderId="2" xfId="0" applyFont="1" applyFill="1" applyBorder="1" applyAlignment="1">
      <alignment horizontal="center" vertical="center"/>
    </xf>
    <xf numFmtId="0" fontId="47" fillId="0" borderId="26" xfId="0" applyFont="1" applyFill="1" applyBorder="1" applyAlignment="1">
      <alignment horizontal="center" vertical="center"/>
    </xf>
    <xf numFmtId="0" fontId="50" fillId="0" borderId="25" xfId="0" applyFont="1" applyFill="1" applyBorder="1" applyAlignment="1">
      <alignment horizontal="center"/>
    </xf>
    <xf numFmtId="0" fontId="9" fillId="0" borderId="27" xfId="0" applyFont="1" applyFill="1" applyBorder="1" applyAlignment="1">
      <alignment horizontal="center"/>
    </xf>
    <xf numFmtId="0" fontId="11" fillId="0" borderId="9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/>
    </xf>
    <xf numFmtId="0" fontId="35" fillId="0" borderId="33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15" fillId="0" borderId="5" xfId="0" applyFont="1" applyFill="1" applyBorder="1" applyAlignment="1">
      <alignment horizontal="center"/>
    </xf>
    <xf numFmtId="0" fontId="15" fillId="0" borderId="23" xfId="0" applyFont="1" applyFill="1" applyBorder="1" applyAlignment="1">
      <alignment horizontal="center"/>
    </xf>
    <xf numFmtId="166" fontId="19" fillId="0" borderId="7" xfId="0" applyNumberFormat="1" applyFont="1" applyFill="1" applyBorder="1" applyAlignment="1">
      <alignment horizontal="center"/>
    </xf>
    <xf numFmtId="1" fontId="36" fillId="0" borderId="2" xfId="0" applyNumberFormat="1" applyFont="1" applyFill="1" applyBorder="1" applyAlignment="1">
      <alignment horizontal="center"/>
    </xf>
    <xf numFmtId="2" fontId="15" fillId="0" borderId="50" xfId="0" applyNumberFormat="1" applyFont="1" applyFill="1" applyBorder="1" applyAlignment="1">
      <alignment horizontal="center"/>
    </xf>
    <xf numFmtId="0" fontId="47" fillId="0" borderId="4" xfId="0" applyFont="1" applyFill="1" applyBorder="1" applyAlignment="1">
      <alignment horizontal="left"/>
    </xf>
    <xf numFmtId="9" fontId="127" fillId="0" borderId="1" xfId="0" applyNumberFormat="1" applyFont="1" applyFill="1" applyBorder="1" applyAlignment="1">
      <alignment horizontal="center"/>
    </xf>
    <xf numFmtId="2" fontId="170" fillId="0" borderId="71" xfId="0" applyNumberFormat="1" applyFont="1" applyFill="1" applyBorder="1" applyAlignment="1">
      <alignment horizontal="center"/>
    </xf>
    <xf numFmtId="2" fontId="18" fillId="0" borderId="1" xfId="0" applyNumberFormat="1" applyFont="1" applyFill="1" applyBorder="1" applyAlignment="1">
      <alignment horizontal="center"/>
    </xf>
    <xf numFmtId="166" fontId="0" fillId="0" borderId="0" xfId="0" applyNumberFormat="1" applyFill="1" applyAlignment="1">
      <alignment horizontal="left"/>
    </xf>
    <xf numFmtId="166" fontId="19" fillId="0" borderId="34" xfId="0" applyNumberFormat="1" applyFont="1" applyFill="1" applyBorder="1" applyAlignment="1">
      <alignment horizontal="center"/>
    </xf>
    <xf numFmtId="2" fontId="19" fillId="0" borderId="78" xfId="0" applyNumberFormat="1" applyFont="1" applyFill="1" applyBorder="1" applyAlignment="1">
      <alignment horizontal="center"/>
    </xf>
    <xf numFmtId="2" fontId="35" fillId="0" borderId="24" xfId="0" applyNumberFormat="1" applyFont="1" applyFill="1" applyBorder="1" applyAlignment="1">
      <alignment horizontal="center"/>
    </xf>
    <xf numFmtId="0" fontId="15" fillId="0" borderId="6" xfId="0" applyFont="1" applyFill="1" applyBorder="1" applyAlignment="1">
      <alignment horizontal="center"/>
    </xf>
    <xf numFmtId="0" fontId="15" fillId="0" borderId="35" xfId="0" applyFont="1" applyFill="1" applyBorder="1" applyAlignment="1">
      <alignment horizontal="center"/>
    </xf>
    <xf numFmtId="2" fontId="18" fillId="0" borderId="54" xfId="0" applyNumberFormat="1" applyFont="1" applyFill="1" applyBorder="1" applyAlignment="1">
      <alignment horizontal="left"/>
    </xf>
    <xf numFmtId="2" fontId="18" fillId="0" borderId="49" xfId="0" applyNumberFormat="1" applyFont="1" applyFill="1" applyBorder="1" applyAlignment="1">
      <alignment horizontal="center"/>
    </xf>
    <xf numFmtId="2" fontId="71" fillId="0" borderId="77" xfId="0" applyNumberFormat="1" applyFont="1" applyFill="1" applyBorder="1" applyAlignment="1">
      <alignment horizontal="center"/>
    </xf>
    <xf numFmtId="2" fontId="71" fillId="0" borderId="36" xfId="0" applyNumberFormat="1" applyFont="1" applyFill="1" applyBorder="1" applyAlignment="1">
      <alignment horizontal="center"/>
    </xf>
    <xf numFmtId="0" fontId="60" fillId="0" borderId="0" xfId="0" applyFont="1" applyFill="1" applyAlignment="1">
      <alignment horizontal="left"/>
    </xf>
    <xf numFmtId="2" fontId="18" fillId="0" borderId="18" xfId="0" applyNumberFormat="1" applyFont="1" applyFill="1" applyBorder="1" applyAlignment="1">
      <alignment horizontal="left"/>
    </xf>
    <xf numFmtId="2" fontId="18" fillId="0" borderId="34" xfId="0" applyNumberFormat="1" applyFont="1" applyFill="1" applyBorder="1" applyAlignment="1">
      <alignment horizontal="left"/>
    </xf>
    <xf numFmtId="2" fontId="18" fillId="0" borderId="28" xfId="0" applyNumberFormat="1" applyFont="1" applyFill="1" applyBorder="1" applyAlignment="1">
      <alignment horizontal="left"/>
    </xf>
    <xf numFmtId="0" fontId="0" fillId="0" borderId="4" xfId="0" applyFill="1" applyBorder="1" applyAlignment="1">
      <alignment horizontal="left"/>
    </xf>
    <xf numFmtId="0" fontId="18" fillId="0" borderId="53" xfId="0" applyFont="1" applyFill="1" applyBorder="1" applyAlignment="1">
      <alignment horizontal="center"/>
    </xf>
    <xf numFmtId="0" fontId="18" fillId="0" borderId="54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18" fillId="0" borderId="56" xfId="0" applyFont="1" applyFill="1" applyBorder="1" applyAlignment="1">
      <alignment horizontal="center"/>
    </xf>
    <xf numFmtId="2" fontId="15" fillId="0" borderId="11" xfId="0" applyNumberFormat="1" applyFont="1" applyFill="1" applyBorder="1" applyAlignment="1">
      <alignment horizontal="center"/>
    </xf>
    <xf numFmtId="0" fontId="47" fillId="0" borderId="3" xfId="0" applyFont="1" applyFill="1" applyBorder="1" applyAlignment="1">
      <alignment horizontal="left"/>
    </xf>
    <xf numFmtId="0" fontId="128" fillId="0" borderId="0" xfId="0" applyFont="1" applyFill="1" applyAlignment="1">
      <alignment horizontal="left" vertical="center"/>
    </xf>
    <xf numFmtId="166" fontId="35" fillId="0" borderId="35" xfId="0" applyNumberFormat="1" applyFont="1" applyFill="1" applyBorder="1" applyAlignment="1">
      <alignment horizontal="center" vertical="center"/>
    </xf>
    <xf numFmtId="2" fontId="11" fillId="0" borderId="3" xfId="0" applyNumberFormat="1" applyFont="1" applyFill="1" applyBorder="1" applyAlignment="1">
      <alignment horizontal="center" vertical="center"/>
    </xf>
    <xf numFmtId="166" fontId="11" fillId="0" borderId="28" xfId="0" applyNumberFormat="1" applyFont="1" applyFill="1" applyBorder="1" applyAlignment="1">
      <alignment horizontal="center" vertical="center"/>
    </xf>
    <xf numFmtId="2" fontId="11" fillId="0" borderId="35" xfId="0" applyNumberFormat="1" applyFont="1" applyFill="1" applyBorder="1" applyAlignment="1">
      <alignment horizontal="center" vertical="center"/>
    </xf>
    <xf numFmtId="2" fontId="21" fillId="0" borderId="73" xfId="0" applyNumberFormat="1" applyFont="1" applyFill="1" applyBorder="1" applyAlignment="1">
      <alignment horizontal="center"/>
    </xf>
    <xf numFmtId="2" fontId="21" fillId="0" borderId="75" xfId="0" applyNumberFormat="1" applyFont="1" applyFill="1" applyBorder="1" applyAlignment="1">
      <alignment horizontal="center"/>
    </xf>
    <xf numFmtId="0" fontId="0" fillId="0" borderId="40" xfId="0" applyFill="1" applyBorder="1" applyAlignment="1">
      <alignment horizontal="left"/>
    </xf>
    <xf numFmtId="0" fontId="0" fillId="0" borderId="34" xfId="0" applyFill="1" applyBorder="1" applyAlignment="1">
      <alignment horizontal="left"/>
    </xf>
    <xf numFmtId="0" fontId="15" fillId="0" borderId="77" xfId="0" applyFont="1" applyFill="1" applyBorder="1" applyAlignment="1">
      <alignment horizontal="center"/>
    </xf>
    <xf numFmtId="2" fontId="15" fillId="0" borderId="74" xfId="0" applyNumberFormat="1" applyFont="1" applyFill="1" applyBorder="1" applyAlignment="1">
      <alignment horizontal="center"/>
    </xf>
    <xf numFmtId="2" fontId="21" fillId="0" borderId="59" xfId="0" applyNumberFormat="1" applyFont="1" applyFill="1" applyBorder="1" applyAlignment="1">
      <alignment horizontal="center"/>
    </xf>
    <xf numFmtId="0" fontId="0" fillId="0" borderId="43" xfId="0" applyFill="1" applyBorder="1" applyAlignment="1">
      <alignment horizontal="left"/>
    </xf>
    <xf numFmtId="0" fontId="47" fillId="0" borderId="0" xfId="0" applyFont="1" applyFill="1" applyAlignment="1">
      <alignment horizontal="left"/>
    </xf>
    <xf numFmtId="0" fontId="0" fillId="0" borderId="18" xfId="0" applyFill="1" applyBorder="1" applyAlignment="1">
      <alignment horizontal="left"/>
    </xf>
    <xf numFmtId="0" fontId="0" fillId="0" borderId="28" xfId="0" applyFill="1" applyBorder="1" applyAlignment="1">
      <alignment horizontal="left"/>
    </xf>
    <xf numFmtId="2" fontId="18" fillId="0" borderId="69" xfId="0" applyNumberFormat="1" applyFont="1" applyFill="1" applyBorder="1" applyAlignment="1">
      <alignment horizontal="center"/>
    </xf>
    <xf numFmtId="165" fontId="35" fillId="0" borderId="35" xfId="0" applyNumberFormat="1" applyFont="1" applyFill="1" applyBorder="1" applyAlignment="1">
      <alignment horizontal="center" vertical="center"/>
    </xf>
    <xf numFmtId="165" fontId="91" fillId="0" borderId="73" xfId="0" applyNumberFormat="1" applyFont="1" applyFill="1" applyBorder="1" applyAlignment="1">
      <alignment horizontal="center"/>
    </xf>
    <xf numFmtId="2" fontId="18" fillId="0" borderId="43" xfId="0" applyNumberFormat="1" applyFont="1" applyFill="1" applyBorder="1" applyAlignment="1">
      <alignment horizontal="center"/>
    </xf>
    <xf numFmtId="2" fontId="15" fillId="0" borderId="44" xfId="0" applyNumberFormat="1" applyFont="1" applyFill="1" applyBorder="1" applyAlignment="1">
      <alignment horizontal="center"/>
    </xf>
    <xf numFmtId="0" fontId="50" fillId="0" borderId="2" xfId="0" applyFont="1" applyFill="1" applyBorder="1"/>
    <xf numFmtId="2" fontId="97" fillId="0" borderId="23" xfId="0" applyNumberFormat="1" applyFont="1" applyFill="1" applyBorder="1" applyAlignment="1">
      <alignment horizontal="center"/>
    </xf>
    <xf numFmtId="165" fontId="35" fillId="0" borderId="23" xfId="0" applyNumberFormat="1" applyFont="1" applyFill="1" applyBorder="1" applyAlignment="1">
      <alignment horizontal="center" vertical="center"/>
    </xf>
    <xf numFmtId="2" fontId="19" fillId="0" borderId="61" xfId="0" applyNumberFormat="1" applyFont="1" applyFill="1" applyBorder="1" applyAlignment="1">
      <alignment horizontal="center"/>
    </xf>
    <xf numFmtId="2" fontId="18" fillId="0" borderId="23" xfId="0" applyNumberFormat="1" applyFont="1" applyFill="1" applyBorder="1" applyAlignment="1">
      <alignment horizontal="left"/>
    </xf>
    <xf numFmtId="2" fontId="107" fillId="0" borderId="23" xfId="0" applyNumberFormat="1" applyFont="1" applyFill="1" applyBorder="1" applyAlignment="1">
      <alignment horizontal="center"/>
    </xf>
    <xf numFmtId="2" fontId="179" fillId="0" borderId="73" xfId="0" applyNumberFormat="1" applyFont="1" applyFill="1" applyBorder="1" applyAlignment="1">
      <alignment horizontal="center"/>
    </xf>
    <xf numFmtId="0" fontId="23" fillId="0" borderId="55" xfId="0" applyFont="1" applyFill="1" applyBorder="1"/>
    <xf numFmtId="2" fontId="97" fillId="0" borderId="34" xfId="0" applyNumberFormat="1" applyFont="1" applyFill="1" applyBorder="1" applyAlignment="1">
      <alignment horizontal="center"/>
    </xf>
    <xf numFmtId="2" fontId="91" fillId="0" borderId="71" xfId="0" applyNumberFormat="1" applyFont="1" applyFill="1" applyBorder="1" applyAlignment="1">
      <alignment horizontal="center"/>
    </xf>
    <xf numFmtId="2" fontId="35" fillId="0" borderId="37" xfId="0" applyNumberFormat="1" applyFont="1" applyFill="1" applyBorder="1" applyAlignment="1">
      <alignment horizontal="center"/>
    </xf>
    <xf numFmtId="2" fontId="35" fillId="0" borderId="3" xfId="0" applyNumberFormat="1" applyFont="1" applyFill="1" applyBorder="1" applyAlignment="1">
      <alignment horizontal="center"/>
    </xf>
    <xf numFmtId="2" fontId="35" fillId="0" borderId="35" xfId="0" applyNumberFormat="1" applyFont="1" applyFill="1" applyBorder="1" applyAlignment="1">
      <alignment horizontal="center"/>
    </xf>
    <xf numFmtId="2" fontId="97" fillId="0" borderId="3" xfId="0" applyNumberFormat="1" applyFont="1" applyFill="1" applyBorder="1" applyAlignment="1">
      <alignment horizontal="center"/>
    </xf>
    <xf numFmtId="2" fontId="178" fillId="0" borderId="76" xfId="0" applyNumberFormat="1" applyFont="1" applyFill="1" applyBorder="1" applyAlignment="1">
      <alignment horizontal="center"/>
    </xf>
    <xf numFmtId="2" fontId="178" fillId="0" borderId="36" xfId="0" applyNumberFormat="1" applyFont="1" applyFill="1" applyBorder="1" applyAlignment="1">
      <alignment horizontal="center"/>
    </xf>
    <xf numFmtId="2" fontId="178" fillId="0" borderId="77" xfId="0" applyNumberFormat="1" applyFont="1" applyFill="1" applyBorder="1" applyAlignment="1">
      <alignment horizontal="center"/>
    </xf>
    <xf numFmtId="2" fontId="91" fillId="0" borderId="36" xfId="0" applyNumberFormat="1" applyFont="1" applyFill="1" applyBorder="1" applyAlignment="1">
      <alignment horizontal="center"/>
    </xf>
    <xf numFmtId="2" fontId="40" fillId="0" borderId="73" xfId="0" applyNumberFormat="1" applyFont="1" applyFill="1" applyBorder="1" applyAlignment="1">
      <alignment horizontal="center"/>
    </xf>
    <xf numFmtId="165" fontId="40" fillId="0" borderId="73" xfId="0" applyNumberFormat="1" applyFont="1" applyFill="1" applyBorder="1" applyAlignment="1">
      <alignment horizontal="center"/>
    </xf>
    <xf numFmtId="1" fontId="40" fillId="0" borderId="73" xfId="0" applyNumberFormat="1" applyFont="1" applyFill="1" applyBorder="1" applyAlignment="1">
      <alignment horizontal="center"/>
    </xf>
    <xf numFmtId="2" fontId="15" fillId="0" borderId="72" xfId="0" applyNumberFormat="1" applyFont="1" applyFill="1" applyBorder="1" applyAlignment="1">
      <alignment horizontal="center"/>
    </xf>
    <xf numFmtId="2" fontId="19" fillId="0" borderId="72" xfId="0" applyNumberFormat="1" applyFont="1" applyFill="1" applyBorder="1" applyAlignment="1">
      <alignment horizontal="center"/>
    </xf>
    <xf numFmtId="0" fontId="18" fillId="0" borderId="43" xfId="0" applyFont="1" applyFill="1" applyBorder="1" applyAlignment="1">
      <alignment horizontal="center"/>
    </xf>
    <xf numFmtId="2" fontId="35" fillId="0" borderId="18" xfId="0" applyNumberFormat="1" applyFont="1" applyFill="1" applyBorder="1" applyAlignment="1">
      <alignment horizontal="center"/>
    </xf>
    <xf numFmtId="2" fontId="97" fillId="0" borderId="35" xfId="0" applyNumberFormat="1" applyFont="1" applyFill="1" applyBorder="1" applyAlignment="1">
      <alignment horizontal="center"/>
    </xf>
    <xf numFmtId="0" fontId="3" fillId="0" borderId="10" xfId="0" applyFont="1" applyBorder="1" applyAlignment="1">
      <alignment horizontal="center"/>
    </xf>
    <xf numFmtId="2" fontId="18" fillId="0" borderId="18" xfId="0" applyNumberFormat="1" applyFont="1" applyBorder="1" applyAlignment="1">
      <alignment horizontal="left"/>
    </xf>
    <xf numFmtId="2" fontId="18" fillId="0" borderId="78" xfId="0" applyNumberFormat="1" applyFont="1" applyBorder="1" applyAlignment="1">
      <alignment horizontal="center"/>
    </xf>
    <xf numFmtId="2" fontId="15" fillId="0" borderId="53" xfId="0" applyNumberFormat="1" applyFont="1" applyBorder="1" applyAlignment="1">
      <alignment horizontal="center"/>
    </xf>
    <xf numFmtId="2" fontId="19" fillId="0" borderId="12" xfId="0" applyNumberFormat="1" applyFont="1" applyBorder="1" applyAlignment="1">
      <alignment horizontal="center"/>
    </xf>
    <xf numFmtId="2" fontId="182" fillId="0" borderId="77" xfId="0" applyNumberFormat="1" applyFont="1" applyFill="1" applyBorder="1" applyAlignment="1">
      <alignment horizontal="center"/>
    </xf>
    <xf numFmtId="0" fontId="3" fillId="0" borderId="57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2" fontId="35" fillId="0" borderId="7" xfId="0" applyNumberFormat="1" applyFont="1" applyBorder="1" applyAlignment="1">
      <alignment horizontal="center" vertical="center"/>
    </xf>
    <xf numFmtId="2" fontId="18" fillId="0" borderId="65" xfId="0" applyNumberFormat="1" applyFont="1" applyBorder="1" applyAlignment="1">
      <alignment horizontal="center"/>
    </xf>
    <xf numFmtId="0" fontId="15" fillId="0" borderId="30" xfId="0" applyFont="1" applyBorder="1" applyAlignment="1">
      <alignment horizontal="center"/>
    </xf>
    <xf numFmtId="0" fontId="54" fillId="0" borderId="54" xfId="0" applyFont="1" applyFill="1" applyBorder="1" applyAlignment="1">
      <alignment horizontal="left"/>
    </xf>
    <xf numFmtId="0" fontId="126" fillId="0" borderId="0" xfId="0" applyFont="1" applyFill="1" applyBorder="1" applyAlignment="1">
      <alignment horizontal="left"/>
    </xf>
    <xf numFmtId="0" fontId="50" fillId="0" borderId="15" xfId="0" applyFont="1" applyBorder="1"/>
    <xf numFmtId="0" fontId="48" fillId="0" borderId="41" xfId="0" applyFont="1" applyBorder="1"/>
    <xf numFmtId="0" fontId="77" fillId="0" borderId="16" xfId="0" applyFont="1" applyBorder="1"/>
    <xf numFmtId="0" fontId="3" fillId="0" borderId="35" xfId="0" applyFont="1" applyBorder="1" applyAlignment="1">
      <alignment horizontal="left"/>
    </xf>
    <xf numFmtId="0" fontId="48" fillId="0" borderId="26" xfId="0" applyFont="1" applyBorder="1"/>
    <xf numFmtId="0" fontId="77" fillId="0" borderId="27" xfId="0" applyFont="1" applyBorder="1"/>
    <xf numFmtId="0" fontId="3" fillId="0" borderId="66" xfId="0" applyFont="1" applyBorder="1"/>
    <xf numFmtId="165" fontId="15" fillId="0" borderId="73" xfId="0" applyNumberFormat="1" applyFont="1" applyBorder="1" applyAlignment="1">
      <alignment horizontal="left"/>
    </xf>
    <xf numFmtId="0" fontId="29" fillId="0" borderId="73" xfId="0" applyFont="1" applyBorder="1" applyAlignment="1">
      <alignment horizontal="left"/>
    </xf>
    <xf numFmtId="0" fontId="23" fillId="0" borderId="59" xfId="0" applyFont="1" applyBorder="1"/>
    <xf numFmtId="0" fontId="3" fillId="0" borderId="73" xfId="0" applyFont="1" applyBorder="1" applyAlignment="1">
      <alignment horizontal="left"/>
    </xf>
    <xf numFmtId="0" fontId="29" fillId="0" borderId="75" xfId="0" applyFont="1" applyBorder="1" applyAlignment="1">
      <alignment horizontal="left"/>
    </xf>
    <xf numFmtId="0" fontId="65" fillId="0" borderId="58" xfId="0" applyFont="1" applyBorder="1"/>
    <xf numFmtId="0" fontId="50" fillId="0" borderId="2" xfId="0" applyFont="1" applyBorder="1"/>
    <xf numFmtId="0" fontId="48" fillId="0" borderId="2" xfId="0" applyFont="1" applyBorder="1"/>
    <xf numFmtId="0" fontId="77" fillId="0" borderId="19" xfId="0" applyFont="1" applyBorder="1"/>
    <xf numFmtId="0" fontId="3" fillId="0" borderId="37" xfId="0" applyFont="1" applyBorder="1"/>
    <xf numFmtId="0" fontId="29" fillId="0" borderId="28" xfId="0" applyFont="1" applyBorder="1" applyAlignment="1">
      <alignment horizontal="left"/>
    </xf>
    <xf numFmtId="1" fontId="23" fillId="0" borderId="73" xfId="0" applyNumberFormat="1" applyFont="1" applyBorder="1" applyAlignment="1">
      <alignment horizontal="left"/>
    </xf>
    <xf numFmtId="0" fontId="75" fillId="0" borderId="75" xfId="0" applyFont="1" applyBorder="1" applyAlignment="1">
      <alignment horizontal="left"/>
    </xf>
    <xf numFmtId="0" fontId="162" fillId="0" borderId="25" xfId="0" applyFont="1" applyBorder="1"/>
    <xf numFmtId="0" fontId="3" fillId="0" borderId="59" xfId="0" applyFont="1" applyBorder="1"/>
    <xf numFmtId="0" fontId="79" fillId="0" borderId="75" xfId="0" applyFont="1" applyBorder="1" applyAlignment="1">
      <alignment horizontal="left"/>
    </xf>
    <xf numFmtId="0" fontId="3" fillId="0" borderId="22" xfId="0" applyFont="1" applyBorder="1"/>
    <xf numFmtId="0" fontId="3" fillId="0" borderId="76" xfId="0" applyFont="1" applyBorder="1"/>
    <xf numFmtId="0" fontId="46" fillId="0" borderId="10" xfId="0" applyFont="1" applyBorder="1"/>
    <xf numFmtId="0" fontId="3" fillId="0" borderId="77" xfId="0" applyFont="1" applyBorder="1" applyAlignment="1">
      <alignment horizontal="left"/>
    </xf>
    <xf numFmtId="0" fontId="54" fillId="28" borderId="69" xfId="0" applyFont="1" applyFill="1" applyBorder="1" applyAlignment="1">
      <alignment horizontal="center"/>
    </xf>
    <xf numFmtId="2" fontId="23" fillId="0" borderId="0" xfId="0" applyNumberFormat="1" applyFont="1" applyFill="1" applyBorder="1"/>
    <xf numFmtId="0" fontId="23" fillId="0" borderId="73" xfId="0" applyFont="1" applyBorder="1" applyAlignment="1">
      <alignment horizontal="left"/>
    </xf>
    <xf numFmtId="0" fontId="50" fillId="0" borderId="41" xfId="0" applyFont="1" applyBorder="1"/>
    <xf numFmtId="0" fontId="0" fillId="0" borderId="73" xfId="0" applyBorder="1"/>
    <xf numFmtId="0" fontId="0" fillId="0" borderId="75" xfId="0" applyBorder="1"/>
    <xf numFmtId="0" fontId="50" fillId="0" borderId="16" xfId="0" applyFont="1" applyBorder="1"/>
    <xf numFmtId="0" fontId="50" fillId="0" borderId="31" xfId="0" applyFont="1" applyBorder="1"/>
    <xf numFmtId="0" fontId="23" fillId="0" borderId="23" xfId="0" applyFont="1" applyBorder="1"/>
    <xf numFmtId="0" fontId="48" fillId="0" borderId="9" xfId="0" applyFont="1" applyBorder="1"/>
    <xf numFmtId="0" fontId="77" fillId="0" borderId="14" xfId="0" applyFont="1" applyBorder="1"/>
    <xf numFmtId="0" fontId="18" fillId="0" borderId="25" xfId="0" applyFont="1" applyBorder="1"/>
    <xf numFmtId="0" fontId="23" fillId="0" borderId="23" xfId="0" applyFont="1" applyBorder="1" applyAlignment="1">
      <alignment horizontal="left"/>
    </xf>
    <xf numFmtId="0" fontId="46" fillId="0" borderId="58" xfId="0" applyFont="1" applyBorder="1" applyAlignment="1">
      <alignment horizontal="left"/>
    </xf>
    <xf numFmtId="0" fontId="3" fillId="0" borderId="42" xfId="0" applyFont="1" applyBorder="1" applyAlignment="1">
      <alignment horizontal="left"/>
    </xf>
    <xf numFmtId="165" fontId="29" fillId="0" borderId="0" xfId="0" applyNumberFormat="1" applyFont="1" applyFill="1" applyBorder="1" applyAlignment="1">
      <alignment horizontal="left"/>
    </xf>
    <xf numFmtId="0" fontId="162" fillId="0" borderId="0" xfId="0" applyFont="1" applyFill="1" applyBorder="1"/>
    <xf numFmtId="0" fontId="75" fillId="0" borderId="24" xfId="0" applyFont="1" applyBorder="1" applyAlignment="1">
      <alignment horizontal="left"/>
    </xf>
    <xf numFmtId="0" fontId="29" fillId="0" borderId="78" xfId="0" applyFont="1" applyBorder="1" applyAlignment="1">
      <alignment horizontal="left"/>
    </xf>
    <xf numFmtId="2" fontId="76" fillId="0" borderId="0" xfId="0" applyNumberFormat="1" applyFont="1" applyFill="1" applyBorder="1" applyAlignment="1">
      <alignment horizontal="left"/>
    </xf>
    <xf numFmtId="2" fontId="3" fillId="0" borderId="23" xfId="0" applyNumberFormat="1" applyFont="1" applyBorder="1" applyAlignment="1">
      <alignment horizontal="left"/>
    </xf>
    <xf numFmtId="166" fontId="29" fillId="28" borderId="69" xfId="0" applyNumberFormat="1" applyFont="1" applyFill="1" applyBorder="1" applyAlignment="1">
      <alignment horizontal="center"/>
    </xf>
    <xf numFmtId="0" fontId="3" fillId="8" borderId="84" xfId="0" applyFont="1" applyFill="1" applyBorder="1"/>
    <xf numFmtId="166" fontId="75" fillId="0" borderId="74" xfId="0" applyNumberFormat="1" applyFont="1" applyBorder="1" applyAlignment="1">
      <alignment horizontal="center"/>
    </xf>
    <xf numFmtId="166" fontId="75" fillId="7" borderId="78" xfId="0" applyNumberFormat="1" applyFont="1" applyFill="1" applyBorder="1" applyAlignment="1">
      <alignment horizontal="center"/>
    </xf>
    <xf numFmtId="0" fontId="23" fillId="0" borderId="22" xfId="0" applyFont="1" applyBorder="1"/>
    <xf numFmtId="0" fontId="0" fillId="0" borderId="69" xfId="0" applyBorder="1"/>
    <xf numFmtId="0" fontId="50" fillId="0" borderId="3" xfId="0" applyFont="1" applyBorder="1"/>
    <xf numFmtId="0" fontId="50" fillId="0" borderId="19" xfId="0" applyFont="1" applyBorder="1"/>
    <xf numFmtId="165" fontId="112" fillId="0" borderId="23" xfId="0" applyNumberFormat="1" applyFont="1" applyBorder="1" applyAlignment="1">
      <alignment horizontal="center"/>
    </xf>
    <xf numFmtId="2" fontId="15" fillId="0" borderId="74" xfId="0" applyNumberFormat="1" applyFont="1" applyBorder="1" applyAlignment="1">
      <alignment horizontal="center"/>
    </xf>
    <xf numFmtId="165" fontId="23" fillId="0" borderId="0" xfId="0" applyNumberFormat="1" applyFont="1" applyAlignment="1">
      <alignment horizontal="left"/>
    </xf>
    <xf numFmtId="0" fontId="15" fillId="0" borderId="55" xfId="0" applyFont="1" applyFill="1" applyBorder="1" applyAlignment="1">
      <alignment horizontal="left"/>
    </xf>
    <xf numFmtId="0" fontId="15" fillId="0" borderId="51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2" fontId="15" fillId="0" borderId="65" xfId="0" applyNumberFormat="1" applyFont="1" applyFill="1" applyBorder="1" applyAlignment="1">
      <alignment horizontal="center"/>
    </xf>
    <xf numFmtId="0" fontId="3" fillId="0" borderId="44" xfId="0" applyFont="1" applyBorder="1"/>
    <xf numFmtId="0" fontId="15" fillId="0" borderId="51" xfId="0" applyFont="1" applyBorder="1" applyAlignment="1">
      <alignment horizontal="center"/>
    </xf>
    <xf numFmtId="0" fontId="55" fillId="0" borderId="53" xfId="0" applyFont="1" applyBorder="1" applyAlignment="1">
      <alignment horizontal="right"/>
    </xf>
    <xf numFmtId="165" fontId="19" fillId="0" borderId="73" xfId="0" applyNumberFormat="1" applyFont="1" applyBorder="1" applyAlignment="1">
      <alignment horizontal="center"/>
    </xf>
    <xf numFmtId="0" fontId="15" fillId="0" borderId="70" xfId="0" applyFont="1" applyBorder="1" applyAlignment="1">
      <alignment horizontal="center"/>
    </xf>
    <xf numFmtId="0" fontId="15" fillId="0" borderId="61" xfId="0" applyFont="1" applyBorder="1" applyAlignment="1">
      <alignment horizontal="center"/>
    </xf>
    <xf numFmtId="2" fontId="20" fillId="0" borderId="69" xfId="0" applyNumberFormat="1" applyFont="1" applyBorder="1" applyAlignment="1">
      <alignment horizontal="center"/>
    </xf>
    <xf numFmtId="0" fontId="65" fillId="0" borderId="3" xfId="0" applyFont="1" applyFill="1" applyBorder="1" applyAlignment="1">
      <alignment horizontal="left"/>
    </xf>
    <xf numFmtId="1" fontId="54" fillId="0" borderId="26" xfId="0" applyNumberFormat="1" applyFont="1" applyBorder="1" applyAlignment="1">
      <alignment horizontal="center"/>
    </xf>
    <xf numFmtId="2" fontId="170" fillId="0" borderId="69" xfId="0" applyNumberFormat="1" applyFont="1" applyBorder="1" applyAlignment="1">
      <alignment horizontal="center"/>
    </xf>
    <xf numFmtId="2" fontId="91" fillId="0" borderId="66" xfId="0" applyNumberFormat="1" applyFont="1" applyFill="1" applyBorder="1" applyAlignment="1">
      <alignment horizontal="center"/>
    </xf>
    <xf numFmtId="0" fontId="60" fillId="0" borderId="19" xfId="0" applyFont="1" applyFill="1" applyBorder="1" applyAlignment="1">
      <alignment horizontal="left"/>
    </xf>
    <xf numFmtId="9" fontId="127" fillId="0" borderId="51" xfId="0" applyNumberFormat="1" applyFont="1" applyFill="1" applyBorder="1" applyAlignment="1">
      <alignment horizontal="center"/>
    </xf>
    <xf numFmtId="0" fontId="15" fillId="0" borderId="68" xfId="0" applyFont="1" applyFill="1" applyBorder="1" applyAlignment="1">
      <alignment horizontal="center"/>
    </xf>
    <xf numFmtId="0" fontId="54" fillId="0" borderId="44" xfId="0" applyFont="1" applyFill="1" applyBorder="1" applyAlignment="1">
      <alignment horizontal="left"/>
    </xf>
    <xf numFmtId="0" fontId="34" fillId="0" borderId="52" xfId="0" applyFont="1" applyFill="1" applyBorder="1" applyAlignment="1">
      <alignment horizontal="center"/>
    </xf>
    <xf numFmtId="2" fontId="71" fillId="0" borderId="54" xfId="0" applyNumberFormat="1" applyFont="1" applyBorder="1" applyAlignment="1">
      <alignment horizontal="center"/>
    </xf>
    <xf numFmtId="2" fontId="18" fillId="0" borderId="7" xfId="0" applyNumberFormat="1" applyFont="1" applyBorder="1"/>
    <xf numFmtId="0" fontId="15" fillId="0" borderId="78" xfId="0" applyFont="1" applyBorder="1" applyAlignment="1">
      <alignment horizontal="center"/>
    </xf>
    <xf numFmtId="0" fontId="15" fillId="0" borderId="36" xfId="0" applyFont="1" applyBorder="1" applyAlignment="1">
      <alignment horizontal="center"/>
    </xf>
    <xf numFmtId="165" fontId="18" fillId="0" borderId="36" xfId="0" applyNumberFormat="1" applyFont="1" applyFill="1" applyBorder="1" applyAlignment="1">
      <alignment horizontal="center"/>
    </xf>
    <xf numFmtId="2" fontId="20" fillId="0" borderId="52" xfId="0" applyNumberFormat="1" applyFont="1" applyBorder="1" applyAlignment="1">
      <alignment horizontal="center"/>
    </xf>
    <xf numFmtId="2" fontId="117" fillId="0" borderId="77" xfId="0" applyNumberFormat="1" applyFont="1" applyFill="1" applyBorder="1" applyAlignment="1">
      <alignment horizontal="center"/>
    </xf>
    <xf numFmtId="0" fontId="18" fillId="0" borderId="53" xfId="0" applyFont="1" applyBorder="1" applyAlignment="1">
      <alignment horizontal="right"/>
    </xf>
    <xf numFmtId="167" fontId="38" fillId="0" borderId="0" xfId="0" applyNumberFormat="1" applyFont="1" applyAlignment="1">
      <alignment horizontal="center"/>
    </xf>
    <xf numFmtId="0" fontId="39" fillId="0" borderId="0" xfId="0" applyFont="1" applyAlignment="1">
      <alignment horizontal="right"/>
    </xf>
    <xf numFmtId="0" fontId="75" fillId="0" borderId="73" xfId="0" applyFont="1" applyBorder="1" applyAlignment="1">
      <alignment horizontal="left"/>
    </xf>
    <xf numFmtId="2" fontId="18" fillId="0" borderId="39" xfId="0" applyNumberFormat="1" applyFont="1" applyBorder="1" applyAlignment="1">
      <alignment horizontal="center"/>
    </xf>
    <xf numFmtId="2" fontId="71" fillId="0" borderId="1" xfId="0" applyNumberFormat="1" applyFont="1" applyBorder="1" applyAlignment="1">
      <alignment horizontal="center"/>
    </xf>
    <xf numFmtId="0" fontId="23" fillId="0" borderId="54" xfId="0" applyFont="1" applyBorder="1" applyAlignment="1">
      <alignment horizontal="center"/>
    </xf>
    <xf numFmtId="0" fontId="34" fillId="0" borderId="25" xfId="0" applyFont="1" applyBorder="1" applyAlignment="1">
      <alignment horizontal="center"/>
    </xf>
    <xf numFmtId="0" fontId="0" fillId="0" borderId="34" xfId="0" applyBorder="1" applyAlignment="1">
      <alignment horizontal="left"/>
    </xf>
    <xf numFmtId="0" fontId="47" fillId="0" borderId="6" xfId="0" applyFont="1" applyBorder="1" applyAlignment="1">
      <alignment horizontal="center"/>
    </xf>
    <xf numFmtId="2" fontId="19" fillId="0" borderId="30" xfId="0" applyNumberFormat="1" applyFont="1" applyFill="1" applyBorder="1" applyAlignment="1">
      <alignment horizontal="center"/>
    </xf>
    <xf numFmtId="0" fontId="34" fillId="0" borderId="67" xfId="0" applyFont="1" applyBorder="1" applyAlignment="1">
      <alignment horizontal="center"/>
    </xf>
    <xf numFmtId="164" fontId="15" fillId="0" borderId="55" xfId="0" applyNumberFormat="1" applyFont="1" applyFill="1" applyBorder="1" applyAlignment="1">
      <alignment horizontal="left"/>
    </xf>
    <xf numFmtId="0" fontId="50" fillId="0" borderId="68" xfId="0" applyFont="1" applyFill="1" applyBorder="1" applyAlignment="1">
      <alignment horizontal="left"/>
    </xf>
    <xf numFmtId="0" fontId="0" fillId="0" borderId="66" xfId="0" applyBorder="1"/>
    <xf numFmtId="2" fontId="18" fillId="0" borderId="70" xfId="0" applyNumberFormat="1" applyFont="1" applyFill="1" applyBorder="1" applyAlignment="1">
      <alignment horizontal="center"/>
    </xf>
    <xf numFmtId="164" fontId="55" fillId="0" borderId="25" xfId="0" applyNumberFormat="1" applyFont="1" applyBorder="1" applyAlignment="1">
      <alignment horizontal="right"/>
    </xf>
    <xf numFmtId="0" fontId="54" fillId="0" borderId="0" xfId="0" applyFont="1" applyFill="1"/>
    <xf numFmtId="166" fontId="184" fillId="0" borderId="0" xfId="0" applyNumberFormat="1" applyFont="1" applyAlignment="1">
      <alignment horizontal="left"/>
    </xf>
    <xf numFmtId="166" fontId="185" fillId="0" borderId="0" xfId="0" applyNumberFormat="1" applyFont="1" applyAlignment="1">
      <alignment horizontal="left"/>
    </xf>
    <xf numFmtId="165" fontId="15" fillId="0" borderId="36" xfId="0" applyNumberFormat="1" applyFont="1" applyFill="1" applyBorder="1" applyAlignment="1">
      <alignment horizontal="center"/>
    </xf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5" fillId="0" borderId="78" xfId="0" applyNumberFormat="1" applyFont="1" applyBorder="1" applyAlignment="1">
      <alignment horizontal="center"/>
    </xf>
    <xf numFmtId="2" fontId="15" fillId="0" borderId="33" xfId="0" applyNumberFormat="1" applyFont="1" applyBorder="1" applyAlignment="1">
      <alignment horizontal="center"/>
    </xf>
    <xf numFmtId="2" fontId="15" fillId="0" borderId="10" xfId="0" applyNumberFormat="1" applyFont="1" applyBorder="1" applyAlignment="1">
      <alignment horizontal="center"/>
    </xf>
    <xf numFmtId="0" fontId="54" fillId="0" borderId="79" xfId="0" applyFont="1" applyBorder="1"/>
    <xf numFmtId="0" fontId="29" fillId="8" borderId="71" xfId="0" applyFont="1" applyFill="1" applyBorder="1" applyAlignment="1">
      <alignment horizontal="center"/>
    </xf>
    <xf numFmtId="167" fontId="46" fillId="8" borderId="76" xfId="0" applyNumberFormat="1" applyFont="1" applyFill="1" applyBorder="1" applyAlignment="1">
      <alignment horizontal="center"/>
    </xf>
    <xf numFmtId="167" fontId="75" fillId="8" borderId="51" xfId="0" applyNumberFormat="1" applyFont="1" applyFill="1" applyBorder="1" applyAlignment="1">
      <alignment horizontal="center"/>
    </xf>
    <xf numFmtId="0" fontId="46" fillId="8" borderId="76" xfId="0" applyFont="1" applyFill="1" applyBorder="1" applyAlignment="1">
      <alignment horizontal="center"/>
    </xf>
    <xf numFmtId="0" fontId="34" fillId="4" borderId="84" xfId="0" applyFont="1" applyFill="1" applyBorder="1"/>
    <xf numFmtId="2" fontId="75" fillId="7" borderId="31" xfId="0" applyNumberFormat="1" applyFont="1" applyFill="1" applyBorder="1" applyAlignment="1">
      <alignment horizontal="center"/>
    </xf>
    <xf numFmtId="165" fontId="75" fillId="7" borderId="31" xfId="0" applyNumberFormat="1" applyFont="1" applyFill="1" applyBorder="1" applyAlignment="1">
      <alignment horizontal="center"/>
    </xf>
    <xf numFmtId="0" fontId="34" fillId="0" borderId="76" xfId="0" applyFont="1" applyBorder="1" applyAlignment="1">
      <alignment horizontal="center"/>
    </xf>
    <xf numFmtId="0" fontId="50" fillId="7" borderId="85" xfId="0" applyFont="1" applyFill="1" applyBorder="1" applyAlignment="1">
      <alignment horizontal="center"/>
    </xf>
    <xf numFmtId="0" fontId="60" fillId="37" borderId="41" xfId="0" applyFont="1" applyFill="1" applyBorder="1"/>
    <xf numFmtId="0" fontId="34" fillId="38" borderId="58" xfId="0" applyFont="1" applyFill="1" applyBorder="1" applyAlignment="1">
      <alignment horizontal="center"/>
    </xf>
    <xf numFmtId="165" fontId="34" fillId="38" borderId="58" xfId="0" applyNumberFormat="1" applyFont="1" applyFill="1" applyBorder="1" applyAlignment="1">
      <alignment horizontal="center"/>
    </xf>
    <xf numFmtId="0" fontId="50" fillId="38" borderId="58" xfId="0" applyFont="1" applyFill="1" applyBorder="1" applyAlignment="1">
      <alignment horizontal="center"/>
    </xf>
    <xf numFmtId="2" fontId="30" fillId="38" borderId="31" xfId="0" applyNumberFormat="1" applyFont="1" applyFill="1" applyBorder="1" applyAlignment="1">
      <alignment horizontal="center"/>
    </xf>
    <xf numFmtId="0" fontId="75" fillId="38" borderId="31" xfId="0" applyFont="1" applyFill="1" applyBorder="1" applyAlignment="1">
      <alignment horizontal="center"/>
    </xf>
    <xf numFmtId="2" fontId="101" fillId="38" borderId="17" xfId="0" applyNumberFormat="1" applyFont="1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124" fillId="38" borderId="58" xfId="0" applyFont="1" applyFill="1" applyBorder="1" applyAlignment="1">
      <alignment horizontal="center"/>
    </xf>
    <xf numFmtId="0" fontId="77" fillId="38" borderId="58" xfId="0" applyFont="1" applyFill="1" applyBorder="1" applyAlignment="1">
      <alignment horizontal="center"/>
    </xf>
    <xf numFmtId="2" fontId="74" fillId="28" borderId="71" xfId="0" applyNumberFormat="1" applyFont="1" applyFill="1" applyBorder="1" applyAlignment="1">
      <alignment horizontal="center"/>
    </xf>
    <xf numFmtId="165" fontId="77" fillId="38" borderId="58" xfId="0" applyNumberFormat="1" applyFont="1" applyFill="1" applyBorder="1" applyAlignment="1">
      <alignment horizontal="center"/>
    </xf>
    <xf numFmtId="2" fontId="34" fillId="38" borderId="58" xfId="0" applyNumberFormat="1" applyFont="1" applyFill="1" applyBorder="1" applyAlignment="1">
      <alignment horizontal="center"/>
    </xf>
    <xf numFmtId="2" fontId="50" fillId="38" borderId="58" xfId="0" applyNumberFormat="1" applyFont="1" applyFill="1" applyBorder="1" applyAlignment="1">
      <alignment horizontal="center"/>
    </xf>
    <xf numFmtId="0" fontId="50" fillId="0" borderId="53" xfId="0" applyFont="1" applyBorder="1" applyAlignment="1">
      <alignment horizontal="center"/>
    </xf>
    <xf numFmtId="0" fontId="77" fillId="6" borderId="57" xfId="0" applyFont="1" applyFill="1" applyBorder="1" applyAlignment="1">
      <alignment horizontal="center"/>
    </xf>
    <xf numFmtId="0" fontId="46" fillId="6" borderId="1" xfId="0" applyFont="1" applyFill="1" applyBorder="1" applyAlignment="1">
      <alignment horizontal="center"/>
    </xf>
    <xf numFmtId="2" fontId="30" fillId="10" borderId="52" xfId="0" applyNumberFormat="1" applyFont="1" applyFill="1" applyBorder="1" applyAlignment="1">
      <alignment horizontal="center"/>
    </xf>
    <xf numFmtId="0" fontId="75" fillId="10" borderId="52" xfId="0" applyFont="1" applyFill="1" applyBorder="1" applyAlignment="1">
      <alignment horizontal="center"/>
    </xf>
    <xf numFmtId="166" fontId="50" fillId="6" borderId="55" xfId="0" applyNumberFormat="1" applyFont="1" applyFill="1" applyBorder="1" applyAlignment="1">
      <alignment horizontal="center"/>
    </xf>
    <xf numFmtId="0" fontId="3" fillId="21" borderId="41" xfId="0" applyFont="1" applyFill="1" applyBorder="1" applyAlignment="1">
      <alignment horizontal="left"/>
    </xf>
    <xf numFmtId="0" fontId="77" fillId="0" borderId="82" xfId="0" applyFont="1" applyBorder="1" applyAlignment="1">
      <alignment horizontal="center"/>
    </xf>
    <xf numFmtId="0" fontId="34" fillId="0" borderId="58" xfId="0" applyFont="1" applyBorder="1"/>
    <xf numFmtId="0" fontId="75" fillId="0" borderId="17" xfId="0" applyFont="1" applyBorder="1" applyAlignment="1">
      <alignment horizontal="center"/>
    </xf>
    <xf numFmtId="0" fontId="46" fillId="0" borderId="16" xfId="0" applyFont="1" applyBorder="1" applyAlignment="1">
      <alignment horizontal="center"/>
    </xf>
    <xf numFmtId="0" fontId="50" fillId="0" borderId="58" xfId="0" applyFont="1" applyFill="1" applyBorder="1" applyAlignment="1">
      <alignment horizontal="center"/>
    </xf>
    <xf numFmtId="2" fontId="30" fillId="0" borderId="31" xfId="0" applyNumberFormat="1" applyFont="1" applyFill="1" applyBorder="1" applyAlignment="1">
      <alignment horizontal="center"/>
    </xf>
    <xf numFmtId="0" fontId="75" fillId="0" borderId="31" xfId="0" applyFont="1" applyFill="1" applyBorder="1" applyAlignment="1">
      <alignment horizontal="center"/>
    </xf>
    <xf numFmtId="166" fontId="50" fillId="0" borderId="58" xfId="0" applyNumberFormat="1" applyFont="1" applyFill="1" applyBorder="1" applyAlignment="1">
      <alignment horizontal="center"/>
    </xf>
    <xf numFmtId="0" fontId="75" fillId="0" borderId="17" xfId="0" applyFont="1" applyFill="1" applyBorder="1" applyAlignment="1">
      <alignment horizontal="center"/>
    </xf>
    <xf numFmtId="2" fontId="75" fillId="38" borderId="17" xfId="0" applyNumberFormat="1" applyFont="1" applyFill="1" applyBorder="1" applyAlignment="1">
      <alignment horizontal="center"/>
    </xf>
    <xf numFmtId="165" fontId="75" fillId="38" borderId="31" xfId="0" applyNumberFormat="1" applyFont="1" applyFill="1" applyBorder="1" applyAlignment="1">
      <alignment horizontal="center"/>
    </xf>
    <xf numFmtId="2" fontId="50" fillId="38" borderId="85" xfId="0" applyNumberFormat="1" applyFont="1" applyFill="1" applyBorder="1" applyAlignment="1">
      <alignment horizontal="center"/>
    </xf>
    <xf numFmtId="0" fontId="0" fillId="7" borderId="1" xfId="0" applyFill="1" applyBorder="1"/>
    <xf numFmtId="0" fontId="50" fillId="6" borderId="49" xfId="0" applyFont="1" applyFill="1" applyBorder="1" applyAlignment="1">
      <alignment horizontal="center"/>
    </xf>
    <xf numFmtId="2" fontId="101" fillId="7" borderId="56" xfId="0" applyNumberFormat="1" applyFont="1" applyFill="1" applyBorder="1" applyAlignment="1">
      <alignment horizontal="center"/>
    </xf>
    <xf numFmtId="2" fontId="30" fillId="7" borderId="42" xfId="0" applyNumberFormat="1" applyFont="1" applyFill="1" applyBorder="1" applyAlignment="1">
      <alignment horizontal="center"/>
    </xf>
    <xf numFmtId="0" fontId="75" fillId="0" borderId="27" xfId="0" applyFont="1" applyFill="1" applyBorder="1" applyAlignment="1">
      <alignment horizontal="center"/>
    </xf>
    <xf numFmtId="2" fontId="75" fillId="7" borderId="69" xfId="0" applyNumberFormat="1" applyFont="1" applyFill="1" applyBorder="1" applyAlignment="1">
      <alignment horizontal="center"/>
    </xf>
    <xf numFmtId="2" fontId="75" fillId="7" borderId="74" xfId="0" applyNumberFormat="1" applyFont="1" applyFill="1" applyBorder="1" applyAlignment="1">
      <alignment horizontal="center"/>
    </xf>
    <xf numFmtId="2" fontId="46" fillId="8" borderId="59" xfId="0" applyNumberFormat="1" applyFont="1" applyFill="1" applyBorder="1" applyAlignment="1">
      <alignment horizontal="center"/>
    </xf>
    <xf numFmtId="2" fontId="75" fillId="8" borderId="74" xfId="0" applyNumberFormat="1" applyFont="1" applyFill="1" applyBorder="1" applyAlignment="1">
      <alignment horizontal="center"/>
    </xf>
    <xf numFmtId="166" fontId="46" fillId="7" borderId="59" xfId="0" applyNumberFormat="1" applyFont="1" applyFill="1" applyBorder="1" applyAlignment="1">
      <alignment horizontal="center"/>
    </xf>
    <xf numFmtId="166" fontId="75" fillId="7" borderId="69" xfId="0" applyNumberFormat="1" applyFont="1" applyFill="1" applyBorder="1" applyAlignment="1">
      <alignment horizontal="center"/>
    </xf>
    <xf numFmtId="166" fontId="75" fillId="7" borderId="74" xfId="0" applyNumberFormat="1" applyFont="1" applyFill="1" applyBorder="1" applyAlignment="1">
      <alignment horizontal="center"/>
    </xf>
    <xf numFmtId="166" fontId="46" fillId="8" borderId="59" xfId="0" applyNumberFormat="1" applyFont="1" applyFill="1" applyBorder="1" applyAlignment="1">
      <alignment horizontal="center"/>
    </xf>
    <xf numFmtId="166" fontId="75" fillId="8" borderId="74" xfId="0" applyNumberFormat="1" applyFont="1" applyFill="1" applyBorder="1" applyAlignment="1">
      <alignment horizontal="center"/>
    </xf>
    <xf numFmtId="0" fontId="60" fillId="0" borderId="18" xfId="0" applyFont="1" applyBorder="1"/>
    <xf numFmtId="0" fontId="57" fillId="0" borderId="2" xfId="0" applyFont="1" applyBorder="1" applyAlignment="1">
      <alignment horizontal="left"/>
    </xf>
    <xf numFmtId="0" fontId="60" fillId="0" borderId="3" xfId="0" applyFont="1" applyBorder="1"/>
    <xf numFmtId="0" fontId="6" fillId="0" borderId="3" xfId="0" applyFont="1" applyBorder="1"/>
    <xf numFmtId="0" fontId="60" fillId="0" borderId="16" xfId="0" applyFont="1" applyBorder="1"/>
    <xf numFmtId="0" fontId="75" fillId="0" borderId="23" xfId="0" applyFont="1" applyBorder="1" applyAlignment="1">
      <alignment horizontal="left"/>
    </xf>
    <xf numFmtId="0" fontId="73" fillId="0" borderId="73" xfId="0" applyFont="1" applyBorder="1"/>
    <xf numFmtId="0" fontId="162" fillId="0" borderId="59" xfId="0" applyFont="1" applyBorder="1"/>
    <xf numFmtId="2" fontId="23" fillId="0" borderId="73" xfId="0" applyNumberFormat="1" applyFont="1" applyBorder="1" applyAlignment="1">
      <alignment horizontal="left"/>
    </xf>
    <xf numFmtId="2" fontId="75" fillId="0" borderId="73" xfId="0" applyNumberFormat="1" applyFont="1" applyBorder="1" applyAlignment="1">
      <alignment horizontal="left"/>
    </xf>
    <xf numFmtId="0" fontId="75" fillId="0" borderId="77" xfId="0" applyFont="1" applyBorder="1" applyAlignment="1">
      <alignment horizontal="left"/>
    </xf>
    <xf numFmtId="0" fontId="167" fillId="0" borderId="77" xfId="0" applyFont="1" applyBorder="1"/>
    <xf numFmtId="0" fontId="23" fillId="0" borderId="76" xfId="0" applyFont="1" applyBorder="1"/>
    <xf numFmtId="0" fontId="3" fillId="0" borderId="30" xfId="0" applyFont="1" applyBorder="1"/>
    <xf numFmtId="0" fontId="3" fillId="0" borderId="58" xfId="0" applyFont="1" applyBorder="1"/>
    <xf numFmtId="0" fontId="79" fillId="0" borderId="17" xfId="0" applyFont="1" applyBorder="1" applyAlignment="1">
      <alignment horizontal="left"/>
    </xf>
    <xf numFmtId="165" fontId="158" fillId="28" borderId="71" xfId="0" applyNumberFormat="1" applyFont="1" applyFill="1" applyBorder="1" applyAlignment="1">
      <alignment horizontal="center"/>
    </xf>
    <xf numFmtId="0" fontId="50" fillId="0" borderId="58" xfId="0" applyFont="1" applyBorder="1" applyAlignment="1">
      <alignment horizontal="left"/>
    </xf>
    <xf numFmtId="0" fontId="66" fillId="0" borderId="58" xfId="0" applyFont="1" applyBorder="1"/>
    <xf numFmtId="0" fontId="77" fillId="0" borderId="31" xfId="0" applyFont="1" applyBorder="1"/>
    <xf numFmtId="2" fontId="23" fillId="0" borderId="23" xfId="0" applyNumberFormat="1" applyFont="1" applyBorder="1" applyAlignment="1">
      <alignment horizontal="left"/>
    </xf>
    <xf numFmtId="0" fontId="23" fillId="0" borderId="66" xfId="0" applyFont="1" applyBorder="1"/>
    <xf numFmtId="0" fontId="15" fillId="0" borderId="53" xfId="0" applyFont="1" applyBorder="1" applyAlignment="1">
      <alignment horizontal="left"/>
    </xf>
    <xf numFmtId="0" fontId="75" fillId="0" borderId="7" xfId="0" applyFont="1" applyBorder="1" applyAlignment="1">
      <alignment horizontal="left"/>
    </xf>
    <xf numFmtId="0" fontId="75" fillId="0" borderId="78" xfId="0" applyFont="1" applyBorder="1" applyAlignment="1">
      <alignment horizontal="left"/>
    </xf>
    <xf numFmtId="0" fontId="75" fillId="0" borderId="69" xfId="0" applyFont="1" applyBorder="1" applyAlignment="1">
      <alignment horizontal="left"/>
    </xf>
    <xf numFmtId="0" fontId="45" fillId="0" borderId="59" xfId="0" applyFont="1" applyBorder="1"/>
    <xf numFmtId="0" fontId="45" fillId="0" borderId="73" xfId="0" applyFont="1" applyBorder="1" applyAlignment="1">
      <alignment horizontal="left"/>
    </xf>
    <xf numFmtId="0" fontId="74" fillId="0" borderId="75" xfId="0" applyFont="1" applyBorder="1" applyAlignment="1">
      <alignment horizontal="left"/>
    </xf>
    <xf numFmtId="0" fontId="3" fillId="0" borderId="23" xfId="0" applyFont="1" applyBorder="1"/>
    <xf numFmtId="0" fontId="45" fillId="0" borderId="73" xfId="0" applyFont="1" applyBorder="1"/>
    <xf numFmtId="0" fontId="75" fillId="0" borderId="71" xfId="0" applyFont="1" applyBorder="1" applyAlignment="1">
      <alignment horizontal="left"/>
    </xf>
    <xf numFmtId="0" fontId="74" fillId="0" borderId="69" xfId="0" applyFont="1" applyBorder="1" applyAlignment="1">
      <alignment horizontal="left"/>
    </xf>
    <xf numFmtId="0" fontId="0" fillId="0" borderId="71" xfId="0" applyBorder="1"/>
    <xf numFmtId="0" fontId="60" fillId="0" borderId="58" xfId="0" applyFont="1" applyBorder="1"/>
    <xf numFmtId="0" fontId="50" fillId="0" borderId="3" xfId="0" applyFont="1" applyBorder="1" applyAlignment="1">
      <alignment horizontal="left"/>
    </xf>
    <xf numFmtId="0" fontId="3" fillId="0" borderId="5" xfId="0" applyFont="1" applyBorder="1"/>
    <xf numFmtId="0" fontId="3" fillId="0" borderId="23" xfId="0" applyFont="1" applyBorder="1" applyAlignment="1">
      <alignment horizontal="left"/>
    </xf>
    <xf numFmtId="0" fontId="29" fillId="0" borderId="7" xfId="0" applyFont="1" applyBorder="1" applyAlignment="1">
      <alignment horizontal="left"/>
    </xf>
    <xf numFmtId="0" fontId="29" fillId="0" borderId="24" xfId="0" applyFont="1" applyBorder="1" applyAlignment="1">
      <alignment horizontal="left"/>
    </xf>
    <xf numFmtId="0" fontId="29" fillId="0" borderId="69" xfId="0" applyFont="1" applyBorder="1" applyAlignment="1">
      <alignment horizontal="left"/>
    </xf>
    <xf numFmtId="165" fontId="3" fillId="0" borderId="73" xfId="0" applyNumberFormat="1" applyFont="1" applyBorder="1" applyAlignment="1">
      <alignment horizontal="left"/>
    </xf>
    <xf numFmtId="165" fontId="29" fillId="0" borderId="69" xfId="0" applyNumberFormat="1" applyFont="1" applyBorder="1" applyAlignment="1">
      <alignment horizontal="left"/>
    </xf>
    <xf numFmtId="0" fontId="122" fillId="0" borderId="43" xfId="0" applyFont="1" applyBorder="1"/>
    <xf numFmtId="0" fontId="0" fillId="0" borderId="67" xfId="0" applyBorder="1"/>
    <xf numFmtId="165" fontId="18" fillId="0" borderId="77" xfId="0" applyNumberFormat="1" applyFont="1" applyBorder="1" applyAlignment="1">
      <alignment horizontal="left"/>
    </xf>
    <xf numFmtId="165" fontId="75" fillId="0" borderId="71" xfId="0" applyNumberFormat="1" applyFont="1" applyBorder="1" applyAlignment="1">
      <alignment horizontal="left"/>
    </xf>
    <xf numFmtId="0" fontId="34" fillId="0" borderId="49" xfId="0" applyFont="1" applyBorder="1" applyAlignment="1">
      <alignment horizontal="left"/>
    </xf>
    <xf numFmtId="0" fontId="0" fillId="0" borderId="52" xfId="0" applyBorder="1"/>
    <xf numFmtId="2" fontId="75" fillId="0" borderId="69" xfId="0" applyNumberFormat="1" applyFont="1" applyBorder="1" applyAlignment="1">
      <alignment horizontal="left"/>
    </xf>
    <xf numFmtId="164" fontId="15" fillId="0" borderId="25" xfId="0" applyNumberFormat="1" applyFont="1" applyBorder="1" applyAlignment="1">
      <alignment horizontal="left"/>
    </xf>
    <xf numFmtId="0" fontId="163" fillId="0" borderId="16" xfId="0" applyFont="1" applyBorder="1" applyAlignment="1">
      <alignment horizontal="left"/>
    </xf>
    <xf numFmtId="0" fontId="164" fillId="0" borderId="31" xfId="0" applyFont="1" applyBorder="1" applyAlignment="1">
      <alignment horizontal="left"/>
    </xf>
    <xf numFmtId="0" fontId="23" fillId="0" borderId="42" xfId="0" applyFont="1" applyBorder="1" applyAlignment="1">
      <alignment horizontal="left"/>
    </xf>
    <xf numFmtId="1" fontId="75" fillId="0" borderId="17" xfId="0" applyNumberFormat="1" applyFont="1" applyBorder="1" applyAlignment="1">
      <alignment horizontal="left"/>
    </xf>
    <xf numFmtId="0" fontId="66" fillId="0" borderId="77" xfId="0" applyFont="1" applyBorder="1"/>
    <xf numFmtId="2" fontId="75" fillId="0" borderId="24" xfId="0" applyNumberFormat="1" applyFont="1" applyBorder="1" applyAlignment="1">
      <alignment horizontal="left"/>
    </xf>
    <xf numFmtId="1" fontId="75" fillId="0" borderId="75" xfId="0" applyNumberFormat="1" applyFont="1" applyBorder="1" applyAlignment="1">
      <alignment horizontal="left"/>
    </xf>
    <xf numFmtId="2" fontId="75" fillId="0" borderId="75" xfId="0" applyNumberFormat="1" applyFont="1" applyBorder="1" applyAlignment="1">
      <alignment horizontal="left"/>
    </xf>
    <xf numFmtId="0" fontId="3" fillId="0" borderId="60" xfId="0" applyFont="1" applyBorder="1"/>
    <xf numFmtId="0" fontId="15" fillId="0" borderId="81" xfId="0" applyFont="1" applyBorder="1"/>
    <xf numFmtId="0" fontId="23" fillId="0" borderId="11" xfId="0" applyFont="1" applyBorder="1" applyAlignment="1">
      <alignment horizontal="left"/>
    </xf>
    <xf numFmtId="168" fontId="109" fillId="8" borderId="59" xfId="0" applyNumberFormat="1" applyFont="1" applyFill="1" applyBorder="1" applyAlignment="1">
      <alignment horizontal="center"/>
    </xf>
    <xf numFmtId="1" fontId="0" fillId="21" borderId="69" xfId="0" applyNumberFormat="1" applyFill="1" applyBorder="1"/>
    <xf numFmtId="0" fontId="0" fillId="0" borderId="31" xfId="0" applyFill="1" applyBorder="1"/>
    <xf numFmtId="0" fontId="6" fillId="0" borderId="16" xfId="0" applyFont="1" applyBorder="1"/>
    <xf numFmtId="0" fontId="54" fillId="0" borderId="16" xfId="0" applyFont="1" applyBorder="1"/>
    <xf numFmtId="0" fontId="50" fillId="0" borderId="10" xfId="0" applyFont="1" applyBorder="1"/>
    <xf numFmtId="0" fontId="77" fillId="0" borderId="10" xfId="0" applyFont="1" applyBorder="1"/>
    <xf numFmtId="0" fontId="77" fillId="0" borderId="75" xfId="0" applyFont="1" applyBorder="1" applyAlignment="1">
      <alignment horizontal="left"/>
    </xf>
    <xf numFmtId="0" fontId="3" fillId="0" borderId="74" xfId="0" applyFont="1" applyBorder="1" applyAlignment="1">
      <alignment horizontal="center"/>
    </xf>
    <xf numFmtId="0" fontId="3" fillId="0" borderId="61" xfId="0" applyFont="1" applyBorder="1" applyAlignment="1">
      <alignment horizontal="left"/>
    </xf>
    <xf numFmtId="0" fontId="29" fillId="0" borderId="62" xfId="0" applyFont="1" applyBorder="1" applyAlignment="1">
      <alignment horizontal="left"/>
    </xf>
    <xf numFmtId="0" fontId="3" fillId="0" borderId="54" xfId="0" applyFont="1" applyBorder="1" applyAlignment="1">
      <alignment horizontal="left"/>
    </xf>
    <xf numFmtId="0" fontId="66" fillId="0" borderId="15" xfId="0" applyFont="1" applyBorder="1"/>
    <xf numFmtId="0" fontId="46" fillId="0" borderId="16" xfId="0" applyFont="1" applyBorder="1"/>
    <xf numFmtId="0" fontId="77" fillId="0" borderId="24" xfId="0" applyFont="1" applyBorder="1" applyAlignment="1">
      <alignment horizontal="left"/>
    </xf>
    <xf numFmtId="0" fontId="3" fillId="0" borderId="55" xfId="0" applyFont="1" applyBorder="1"/>
    <xf numFmtId="0" fontId="3" fillId="0" borderId="38" xfId="0" applyFont="1" applyBorder="1"/>
    <xf numFmtId="0" fontId="45" fillId="0" borderId="77" xfId="0" applyFont="1" applyBorder="1" applyAlignment="1">
      <alignment horizontal="left"/>
    </xf>
    <xf numFmtId="0" fontId="46" fillId="0" borderId="31" xfId="0" applyFont="1" applyBorder="1"/>
    <xf numFmtId="0" fontId="15" fillId="0" borderId="54" xfId="0" applyFont="1" applyFill="1" applyBorder="1" applyAlignment="1">
      <alignment horizontal="left"/>
    </xf>
    <xf numFmtId="0" fontId="50" fillId="0" borderId="25" xfId="0" applyFont="1" applyBorder="1"/>
    <xf numFmtId="0" fontId="50" fillId="0" borderId="18" xfId="0" applyFont="1" applyBorder="1"/>
    <xf numFmtId="0" fontId="79" fillId="0" borderId="24" xfId="0" applyFont="1" applyBorder="1" applyAlignment="1">
      <alignment horizontal="left"/>
    </xf>
    <xf numFmtId="2" fontId="75" fillId="0" borderId="7" xfId="0" applyNumberFormat="1" applyFont="1" applyBorder="1" applyAlignment="1">
      <alignment horizontal="left"/>
    </xf>
    <xf numFmtId="0" fontId="3" fillId="0" borderId="44" xfId="0" applyFont="1" applyBorder="1" applyAlignment="1">
      <alignment horizontal="left"/>
    </xf>
    <xf numFmtId="0" fontId="29" fillId="0" borderId="71" xfId="0" applyFont="1" applyBorder="1" applyAlignment="1">
      <alignment horizontal="left"/>
    </xf>
    <xf numFmtId="165" fontId="29" fillId="0" borderId="75" xfId="0" applyNumberFormat="1" applyFont="1" applyBorder="1" applyAlignment="1">
      <alignment horizontal="left"/>
    </xf>
    <xf numFmtId="0" fontId="107" fillId="0" borderId="59" xfId="0" applyFont="1" applyBorder="1"/>
    <xf numFmtId="0" fontId="79" fillId="0" borderId="78" xfId="0" applyFont="1" applyBorder="1" applyAlignment="1">
      <alignment horizontal="left"/>
    </xf>
    <xf numFmtId="0" fontId="15" fillId="0" borderId="73" xfId="0" applyFont="1" applyBorder="1" applyAlignment="1">
      <alignment horizontal="left"/>
    </xf>
    <xf numFmtId="0" fontId="80" fillId="0" borderId="75" xfId="0" applyFont="1" applyBorder="1" applyAlignment="1">
      <alignment horizontal="left"/>
    </xf>
    <xf numFmtId="0" fontId="79" fillId="0" borderId="62" xfId="0" applyFont="1" applyBorder="1" applyAlignment="1">
      <alignment horizontal="left"/>
    </xf>
    <xf numFmtId="0" fontId="68" fillId="0" borderId="58" xfId="0" applyFont="1" applyBorder="1"/>
    <xf numFmtId="0" fontId="48" fillId="0" borderId="16" xfId="0" applyFont="1" applyBorder="1"/>
    <xf numFmtId="0" fontId="48" fillId="0" borderId="31" xfId="0" applyFont="1" applyBorder="1"/>
    <xf numFmtId="0" fontId="46" fillId="0" borderId="33" xfId="0" applyFont="1" applyBorder="1" applyAlignment="1">
      <alignment horizontal="left"/>
    </xf>
    <xf numFmtId="166" fontId="15" fillId="0" borderId="23" xfId="0" applyNumberFormat="1" applyFont="1" applyBorder="1" applyAlignment="1">
      <alignment horizontal="left"/>
    </xf>
    <xf numFmtId="0" fontId="75" fillId="0" borderId="62" xfId="0" applyFont="1" applyBorder="1" applyAlignment="1">
      <alignment horizontal="left"/>
    </xf>
    <xf numFmtId="0" fontId="5" fillId="0" borderId="33" xfId="0" applyFont="1" applyBorder="1"/>
    <xf numFmtId="0" fontId="5" fillId="0" borderId="10" xfId="0" applyFont="1" applyBorder="1"/>
    <xf numFmtId="166" fontId="0" fillId="0" borderId="33" xfId="0" applyNumberFormat="1" applyFill="1" applyBorder="1"/>
    <xf numFmtId="0" fontId="107" fillId="0" borderId="60" xfId="0" applyFont="1" applyBorder="1"/>
    <xf numFmtId="0" fontId="0" fillId="0" borderId="61" xfId="0" applyBorder="1"/>
    <xf numFmtId="0" fontId="0" fillId="0" borderId="62" xfId="0" applyBorder="1"/>
    <xf numFmtId="0" fontId="79" fillId="0" borderId="69" xfId="0" applyFont="1" applyBorder="1" applyAlignment="1">
      <alignment horizontal="left"/>
    </xf>
    <xf numFmtId="0" fontId="9" fillId="0" borderId="15" xfId="0" applyFont="1" applyBorder="1"/>
    <xf numFmtId="0" fontId="15" fillId="0" borderId="23" xfId="0" applyFont="1" applyBorder="1" applyAlignment="1">
      <alignment horizontal="left"/>
    </xf>
    <xf numFmtId="0" fontId="65" fillId="0" borderId="22" xfId="0" applyFont="1" applyBorder="1"/>
    <xf numFmtId="0" fontId="23" fillId="0" borderId="54" xfId="0" applyFont="1" applyBorder="1" applyAlignment="1">
      <alignment horizontal="left"/>
    </xf>
    <xf numFmtId="0" fontId="23" fillId="0" borderId="16" xfId="0" applyFont="1" applyBorder="1"/>
    <xf numFmtId="0" fontId="55" fillId="0" borderId="50" xfId="0" applyFont="1" applyBorder="1" applyAlignment="1">
      <alignment horizontal="left"/>
    </xf>
    <xf numFmtId="0" fontId="29" fillId="0" borderId="61" xfId="0" applyFont="1" applyBorder="1" applyAlignment="1">
      <alignment horizontal="left"/>
    </xf>
    <xf numFmtId="0" fontId="47" fillId="0" borderId="14" xfId="0" applyFont="1" applyBorder="1"/>
    <xf numFmtId="0" fontId="73" fillId="0" borderId="76" xfId="0" applyFont="1" applyBorder="1"/>
    <xf numFmtId="0" fontId="23" fillId="0" borderId="25" xfId="0" applyFont="1" applyBorder="1"/>
    <xf numFmtId="0" fontId="47" fillId="0" borderId="10" xfId="0" applyFont="1" applyBorder="1"/>
    <xf numFmtId="0" fontId="15" fillId="0" borderId="77" xfId="0" applyFont="1" applyBorder="1" applyAlignment="1">
      <alignment horizontal="left"/>
    </xf>
    <xf numFmtId="0" fontId="186" fillId="0" borderId="71" xfId="0" applyFont="1" applyBorder="1"/>
    <xf numFmtId="0" fontId="29" fillId="0" borderId="30" xfId="0" applyFont="1" applyFill="1" applyBorder="1" applyAlignment="1">
      <alignment horizontal="left"/>
    </xf>
    <xf numFmtId="0" fontId="162" fillId="0" borderId="57" xfId="0" applyFont="1" applyBorder="1"/>
    <xf numFmtId="0" fontId="183" fillId="0" borderId="73" xfId="0" applyFont="1" applyBorder="1"/>
    <xf numFmtId="0" fontId="23" fillId="0" borderId="73" xfId="0" applyFont="1" applyBorder="1"/>
    <xf numFmtId="165" fontId="45" fillId="28" borderId="71" xfId="0" applyNumberFormat="1" applyFont="1" applyFill="1" applyBorder="1"/>
    <xf numFmtId="0" fontId="45" fillId="0" borderId="60" xfId="0" applyFont="1" applyBorder="1"/>
    <xf numFmtId="1" fontId="23" fillId="0" borderId="23" xfId="0" applyNumberFormat="1" applyFont="1" applyBorder="1" applyAlignment="1">
      <alignment horizontal="left"/>
    </xf>
    <xf numFmtId="0" fontId="77" fillId="0" borderId="73" xfId="0" applyFont="1" applyBorder="1" applyAlignment="1">
      <alignment horizontal="left"/>
    </xf>
    <xf numFmtId="0" fontId="50" fillId="0" borderId="33" xfId="0" applyFont="1" applyBorder="1"/>
    <xf numFmtId="0" fontId="48" fillId="0" borderId="10" xfId="0" applyFont="1" applyBorder="1"/>
    <xf numFmtId="0" fontId="167" fillId="0" borderId="59" xfId="0" applyFont="1" applyFill="1" applyBorder="1"/>
    <xf numFmtId="0" fontId="60" fillId="0" borderId="22" xfId="0" applyFont="1" applyBorder="1"/>
    <xf numFmtId="0" fontId="50" fillId="0" borderId="14" xfId="0" applyFont="1" applyBorder="1"/>
    <xf numFmtId="0" fontId="50" fillId="0" borderId="9" xfId="0" applyFont="1" applyBorder="1"/>
    <xf numFmtId="0" fontId="79" fillId="0" borderId="71" xfId="0" applyFont="1" applyBorder="1" applyAlignment="1">
      <alignment horizontal="left"/>
    </xf>
    <xf numFmtId="0" fontId="3" fillId="0" borderId="15" xfId="0" applyFont="1" applyBorder="1"/>
    <xf numFmtId="0" fontId="75" fillId="0" borderId="17" xfId="0" applyFont="1" applyBorder="1" applyAlignment="1">
      <alignment horizontal="left"/>
    </xf>
    <xf numFmtId="0" fontId="55" fillId="0" borderId="76" xfId="0" applyFont="1" applyBorder="1" applyAlignment="1">
      <alignment horizontal="left"/>
    </xf>
    <xf numFmtId="0" fontId="47" fillId="0" borderId="3" xfId="0" applyFont="1" applyBorder="1"/>
    <xf numFmtId="0" fontId="79" fillId="0" borderId="23" xfId="0" applyFont="1" applyBorder="1" applyAlignment="1">
      <alignment horizontal="left"/>
    </xf>
    <xf numFmtId="165" fontId="81" fillId="0" borderId="75" xfId="0" applyNumberFormat="1" applyFont="1" applyBorder="1" applyAlignment="1">
      <alignment horizontal="left"/>
    </xf>
    <xf numFmtId="0" fontId="145" fillId="0" borderId="73" xfId="0" applyFont="1" applyBorder="1"/>
    <xf numFmtId="2" fontId="125" fillId="0" borderId="76" xfId="0" applyNumberFormat="1" applyFont="1" applyBorder="1" applyAlignment="1">
      <alignment horizontal="center"/>
    </xf>
    <xf numFmtId="166" fontId="23" fillId="0" borderId="23" xfId="0" applyNumberFormat="1" applyFont="1" applyBorder="1" applyAlignment="1">
      <alignment horizontal="left"/>
    </xf>
    <xf numFmtId="2" fontId="3" fillId="0" borderId="73" xfId="0" applyNumberFormat="1" applyFont="1" applyBorder="1" applyAlignment="1">
      <alignment horizontal="left"/>
    </xf>
    <xf numFmtId="166" fontId="80" fillId="0" borderId="7" xfId="0" applyNumberFormat="1" applyFont="1" applyBorder="1" applyAlignment="1">
      <alignment horizontal="left"/>
    </xf>
    <xf numFmtId="0" fontId="11" fillId="0" borderId="18" xfId="0" applyFont="1" applyBorder="1"/>
    <xf numFmtId="0" fontId="47" fillId="0" borderId="19" xfId="0" applyFont="1" applyBorder="1"/>
    <xf numFmtId="166" fontId="125" fillId="0" borderId="76" xfId="0" applyNumberFormat="1" applyFont="1" applyBorder="1" applyAlignment="1">
      <alignment horizontal="center"/>
    </xf>
    <xf numFmtId="0" fontId="162" fillId="0" borderId="10" xfId="0" applyFont="1" applyBorder="1"/>
    <xf numFmtId="0" fontId="29" fillId="0" borderId="77" xfId="0" applyFont="1" applyBorder="1" applyAlignment="1">
      <alignment horizontal="left"/>
    </xf>
    <xf numFmtId="0" fontId="50" fillId="0" borderId="16" xfId="0" applyFont="1" applyFill="1" applyBorder="1"/>
    <xf numFmtId="0" fontId="9" fillId="0" borderId="58" xfId="0" applyFont="1" applyFill="1" applyBorder="1"/>
    <xf numFmtId="0" fontId="60" fillId="0" borderId="73" xfId="0" applyFont="1" applyBorder="1"/>
    <xf numFmtId="1" fontId="75" fillId="26" borderId="75" xfId="0" applyNumberFormat="1" applyFont="1" applyFill="1" applyBorder="1" applyAlignment="1">
      <alignment horizontal="center"/>
    </xf>
    <xf numFmtId="165" fontId="75" fillId="0" borderId="75" xfId="0" applyNumberFormat="1" applyFont="1" applyBorder="1" applyAlignment="1">
      <alignment horizontal="left"/>
    </xf>
    <xf numFmtId="2" fontId="29" fillId="0" borderId="75" xfId="0" applyNumberFormat="1" applyFont="1" applyBorder="1" applyAlignment="1">
      <alignment horizontal="left"/>
    </xf>
    <xf numFmtId="0" fontId="65" fillId="0" borderId="79" xfId="0" applyFont="1" applyFill="1" applyBorder="1"/>
    <xf numFmtId="0" fontId="34" fillId="0" borderId="72" xfId="0" applyFont="1" applyFill="1" applyBorder="1"/>
    <xf numFmtId="2" fontId="0" fillId="0" borderId="10" xfId="0" applyNumberFormat="1" applyBorder="1"/>
    <xf numFmtId="0" fontId="162" fillId="0" borderId="66" xfId="0" applyFont="1" applyBorder="1"/>
    <xf numFmtId="0" fontId="45" fillId="0" borderId="76" xfId="0" applyFont="1" applyBorder="1"/>
    <xf numFmtId="0" fontId="74" fillId="0" borderId="78" xfId="0" applyFont="1" applyBorder="1" applyAlignment="1">
      <alignment horizontal="left"/>
    </xf>
    <xf numFmtId="0" fontId="0" fillId="0" borderId="51" xfId="0" applyBorder="1"/>
    <xf numFmtId="0" fontId="77" fillId="0" borderId="78" xfId="0" applyFont="1" applyBorder="1" applyAlignment="1">
      <alignment horizontal="left"/>
    </xf>
    <xf numFmtId="0" fontId="105" fillId="0" borderId="33" xfId="0" applyFont="1" applyBorder="1"/>
    <xf numFmtId="0" fontId="66" fillId="0" borderId="18" xfId="0" applyFont="1" applyBorder="1"/>
    <xf numFmtId="0" fontId="75" fillId="0" borderId="56" xfId="0" applyFont="1" applyBorder="1" applyAlignment="1">
      <alignment horizontal="left"/>
    </xf>
    <xf numFmtId="0" fontId="15" fillId="0" borderId="54" xfId="0" applyFont="1" applyBorder="1" applyAlignment="1">
      <alignment horizontal="left"/>
    </xf>
    <xf numFmtId="0" fontId="75" fillId="0" borderId="54" xfId="0" applyFont="1" applyBorder="1" applyAlignment="1">
      <alignment horizontal="left"/>
    </xf>
    <xf numFmtId="0" fontId="46" fillId="0" borderId="12" xfId="0" applyFont="1" applyBorder="1"/>
    <xf numFmtId="2" fontId="3" fillId="0" borderId="0" xfId="0" applyNumberFormat="1" applyFont="1" applyBorder="1" applyAlignment="1">
      <alignment horizontal="left"/>
    </xf>
    <xf numFmtId="0" fontId="34" fillId="0" borderId="16" xfId="0" applyFont="1" applyBorder="1"/>
    <xf numFmtId="0" fontId="34" fillId="0" borderId="31" xfId="0" applyFont="1" applyBorder="1"/>
    <xf numFmtId="0" fontId="107" fillId="0" borderId="25" xfId="0" applyFont="1" applyBorder="1"/>
    <xf numFmtId="0" fontId="15" fillId="0" borderId="59" xfId="0" applyFont="1" applyBorder="1"/>
    <xf numFmtId="0" fontId="3" fillId="0" borderId="81" xfId="0" applyFont="1" applyBorder="1"/>
    <xf numFmtId="0" fontId="75" fillId="0" borderId="27" xfId="0" applyFont="1" applyBorder="1" applyAlignment="1">
      <alignment horizontal="left"/>
    </xf>
    <xf numFmtId="2" fontId="23" fillId="0" borderId="11" xfId="0" applyNumberFormat="1" applyFont="1" applyBorder="1" applyAlignment="1">
      <alignment horizontal="left"/>
    </xf>
    <xf numFmtId="2" fontId="75" fillId="0" borderId="29" xfId="0" applyNumberFormat="1" applyFont="1" applyBorder="1" applyAlignment="1">
      <alignment horizontal="left"/>
    </xf>
    <xf numFmtId="165" fontId="29" fillId="0" borderId="24" xfId="0" applyNumberFormat="1" applyFont="1" applyBorder="1" applyAlignment="1">
      <alignment horizontal="left"/>
    </xf>
    <xf numFmtId="1" fontId="3" fillId="0" borderId="73" xfId="0" applyNumberFormat="1" applyFont="1" applyBorder="1" applyAlignment="1">
      <alignment horizontal="left"/>
    </xf>
    <xf numFmtId="0" fontId="79" fillId="0" borderId="73" xfId="0" applyFont="1" applyBorder="1" applyAlignment="1">
      <alignment horizontal="left"/>
    </xf>
    <xf numFmtId="0" fontId="15" fillId="0" borderId="67" xfId="0" applyFont="1" applyBorder="1" applyAlignment="1">
      <alignment horizontal="center"/>
    </xf>
    <xf numFmtId="0" fontId="74" fillId="0" borderId="67" xfId="0" applyFont="1" applyBorder="1" applyAlignment="1">
      <alignment horizontal="left"/>
    </xf>
    <xf numFmtId="0" fontId="79" fillId="0" borderId="61" xfId="0" applyFont="1" applyBorder="1" applyAlignment="1">
      <alignment horizontal="left"/>
    </xf>
    <xf numFmtId="0" fontId="183" fillId="0" borderId="61" xfId="0" applyFont="1" applyBorder="1"/>
    <xf numFmtId="0" fontId="79" fillId="0" borderId="27" xfId="0" applyFont="1" applyBorder="1" applyAlignment="1">
      <alignment horizontal="left"/>
    </xf>
    <xf numFmtId="0" fontId="34" fillId="0" borderId="42" xfId="0" applyFont="1" applyBorder="1" applyAlignment="1">
      <alignment horizontal="left"/>
    </xf>
    <xf numFmtId="0" fontId="77" fillId="0" borderId="17" xfId="0" applyFont="1" applyBorder="1" applyAlignment="1">
      <alignment horizontal="left"/>
    </xf>
    <xf numFmtId="0" fontId="3" fillId="0" borderId="10" xfId="0" applyFont="1" applyBorder="1" applyAlignment="1">
      <alignment horizontal="left"/>
    </xf>
    <xf numFmtId="0" fontId="29" fillId="0" borderId="14" xfId="0" applyFont="1" applyBorder="1" applyAlignment="1">
      <alignment horizontal="left"/>
    </xf>
    <xf numFmtId="0" fontId="45" fillId="0" borderId="66" xfId="0" applyFont="1" applyBorder="1"/>
    <xf numFmtId="0" fontId="0" fillId="0" borderId="73" xfId="0" applyBorder="1" applyAlignment="1">
      <alignment horizontal="center"/>
    </xf>
    <xf numFmtId="2" fontId="75" fillId="11" borderId="56" xfId="0" applyNumberFormat="1" applyFont="1" applyFill="1" applyBorder="1" applyAlignment="1">
      <alignment horizontal="center"/>
    </xf>
    <xf numFmtId="0" fontId="47" fillId="0" borderId="85" xfId="0" applyFont="1" applyBorder="1" applyAlignment="1">
      <alignment horizontal="left"/>
    </xf>
    <xf numFmtId="0" fontId="3" fillId="0" borderId="16" xfId="0" applyFont="1" applyBorder="1" applyAlignment="1">
      <alignment horizontal="left"/>
    </xf>
    <xf numFmtId="0" fontId="29" fillId="0" borderId="31" xfId="0" applyFont="1" applyBorder="1" applyAlignment="1">
      <alignment horizontal="left"/>
    </xf>
    <xf numFmtId="0" fontId="66" fillId="0" borderId="6" xfId="0" applyFont="1" applyBorder="1"/>
    <xf numFmtId="0" fontId="50" fillId="0" borderId="58" xfId="0" applyFont="1" applyBorder="1"/>
    <xf numFmtId="0" fontId="48" fillId="0" borderId="42" xfId="0" applyFont="1" applyBorder="1"/>
    <xf numFmtId="0" fontId="77" fillId="0" borderId="17" xfId="0" applyFont="1" applyBorder="1"/>
    <xf numFmtId="0" fontId="107" fillId="0" borderId="73" xfId="0" applyFont="1" applyBorder="1"/>
    <xf numFmtId="0" fontId="60" fillId="0" borderId="15" xfId="0" applyFont="1" applyBorder="1"/>
    <xf numFmtId="0" fontId="2" fillId="0" borderId="31" xfId="0" applyFont="1" applyBorder="1"/>
    <xf numFmtId="0" fontId="74" fillId="0" borderId="73" xfId="0" applyFont="1" applyBorder="1" applyAlignment="1">
      <alignment horizontal="left"/>
    </xf>
    <xf numFmtId="0" fontId="3" fillId="0" borderId="70" xfId="0" applyFont="1" applyBorder="1"/>
    <xf numFmtId="0" fontId="46" fillId="0" borderId="85" xfId="0" applyFont="1" applyBorder="1" applyAlignment="1">
      <alignment horizontal="left"/>
    </xf>
    <xf numFmtId="0" fontId="3" fillId="0" borderId="85" xfId="0" applyFont="1" applyBorder="1"/>
    <xf numFmtId="2" fontId="3" fillId="0" borderId="61" xfId="0" applyNumberFormat="1" applyFont="1" applyBorder="1" applyAlignment="1">
      <alignment horizontal="left"/>
    </xf>
    <xf numFmtId="0" fontId="29" fillId="0" borderId="80" xfId="0" applyFont="1" applyBorder="1" applyAlignment="1">
      <alignment horizontal="left"/>
    </xf>
    <xf numFmtId="0" fontId="74" fillId="0" borderId="71" xfId="0" applyFont="1" applyBorder="1" applyAlignment="1">
      <alignment horizontal="left"/>
    </xf>
    <xf numFmtId="0" fontId="6" fillId="0" borderId="18" xfId="0" applyFont="1" applyBorder="1"/>
    <xf numFmtId="0" fontId="46" fillId="0" borderId="3" xfId="0" applyFont="1" applyBorder="1"/>
    <xf numFmtId="0" fontId="46" fillId="0" borderId="19" xfId="0" applyFont="1" applyBorder="1"/>
    <xf numFmtId="0" fontId="6" fillId="0" borderId="33" xfId="0" applyFont="1" applyBorder="1"/>
    <xf numFmtId="0" fontId="46" fillId="0" borderId="14" xfId="0" applyFont="1" applyBorder="1"/>
    <xf numFmtId="0" fontId="3" fillId="0" borderId="49" xfId="0" applyFont="1" applyBorder="1"/>
    <xf numFmtId="0" fontId="34" fillId="0" borderId="18" xfId="0" applyFont="1" applyBorder="1"/>
    <xf numFmtId="0" fontId="73" fillId="0" borderId="59" xfId="0" applyFont="1" applyBorder="1"/>
    <xf numFmtId="165" fontId="29" fillId="0" borderId="62" xfId="0" applyNumberFormat="1" applyFont="1" applyBorder="1" applyAlignment="1">
      <alignment horizontal="left"/>
    </xf>
    <xf numFmtId="0" fontId="45" fillId="0" borderId="23" xfId="0" applyFont="1" applyBorder="1" applyAlignment="1">
      <alignment horizontal="left"/>
    </xf>
    <xf numFmtId="0" fontId="74" fillId="0" borderId="24" xfId="0" applyFont="1" applyBorder="1" applyAlignment="1">
      <alignment horizontal="left"/>
    </xf>
    <xf numFmtId="0" fontId="107" fillId="0" borderId="76" xfId="0" applyFont="1" applyBorder="1"/>
    <xf numFmtId="0" fontId="0" fillId="0" borderId="77" xfId="0" applyBorder="1"/>
    <xf numFmtId="0" fontId="188" fillId="0" borderId="60" xfId="0" applyFont="1" applyBorder="1"/>
    <xf numFmtId="0" fontId="0" fillId="0" borderId="65" xfId="0" applyBorder="1"/>
    <xf numFmtId="2" fontId="64" fillId="0" borderId="1" xfId="0" applyNumberFormat="1" applyFont="1" applyBorder="1" applyAlignment="1">
      <alignment horizontal="center"/>
    </xf>
    <xf numFmtId="165" fontId="77" fillId="8" borderId="57" xfId="0" applyNumberFormat="1" applyFont="1" applyFill="1" applyBorder="1" applyAlignment="1">
      <alignment horizontal="center"/>
    </xf>
    <xf numFmtId="0" fontId="189" fillId="0" borderId="58" xfId="0" applyFont="1" applyBorder="1"/>
    <xf numFmtId="0" fontId="149" fillId="0" borderId="30" xfId="0" applyFont="1" applyBorder="1"/>
    <xf numFmtId="0" fontId="0" fillId="0" borderId="72" xfId="0" applyBorder="1"/>
    <xf numFmtId="0" fontId="0" fillId="0" borderId="68" xfId="0" applyBorder="1"/>
    <xf numFmtId="0" fontId="77" fillId="0" borderId="69" xfId="0" applyFont="1" applyBorder="1" applyAlignment="1">
      <alignment horizontal="left"/>
    </xf>
    <xf numFmtId="0" fontId="69" fillId="0" borderId="16" xfId="0" applyFont="1" applyBorder="1"/>
    <xf numFmtId="0" fontId="79" fillId="0" borderId="7" xfId="0" applyFont="1" applyBorder="1" applyAlignment="1">
      <alignment horizontal="left"/>
    </xf>
    <xf numFmtId="0" fontId="75" fillId="0" borderId="0" xfId="0" applyFont="1" applyAlignment="1">
      <alignment horizontal="left"/>
    </xf>
    <xf numFmtId="0" fontId="15" fillId="0" borderId="25" xfId="0" applyFont="1" applyBorder="1" applyAlignment="1">
      <alignment horizontal="left"/>
    </xf>
    <xf numFmtId="0" fontId="167" fillId="0" borderId="59" xfId="0" applyFont="1" applyBorder="1"/>
    <xf numFmtId="0" fontId="23" fillId="0" borderId="30" xfId="0" applyFont="1" applyBorder="1"/>
    <xf numFmtId="166" fontId="23" fillId="0" borderId="0" xfId="0" applyNumberFormat="1" applyFont="1" applyFill="1" applyBorder="1"/>
    <xf numFmtId="165" fontId="75" fillId="11" borderId="56" xfId="0" applyNumberFormat="1" applyFont="1" applyFill="1" applyBorder="1" applyAlignment="1">
      <alignment horizontal="center"/>
    </xf>
    <xf numFmtId="0" fontId="5" fillId="0" borderId="18" xfId="0" applyFont="1" applyBorder="1"/>
    <xf numFmtId="0" fontId="145" fillId="0" borderId="50" xfId="0" applyFont="1" applyBorder="1"/>
    <xf numFmtId="0" fontId="34" fillId="0" borderId="27" xfId="0" applyFont="1" applyBorder="1" applyAlignment="1">
      <alignment horizontal="center"/>
    </xf>
    <xf numFmtId="0" fontId="23" fillId="0" borderId="43" xfId="0" applyFont="1" applyBorder="1" applyAlignment="1">
      <alignment horizontal="left"/>
    </xf>
    <xf numFmtId="0" fontId="112" fillId="0" borderId="3" xfId="0" applyFont="1" applyBorder="1"/>
    <xf numFmtId="0" fontId="23" fillId="0" borderId="35" xfId="0" applyFont="1" applyBorder="1" applyAlignment="1">
      <alignment horizontal="left"/>
    </xf>
    <xf numFmtId="0" fontId="75" fillId="0" borderId="28" xfId="0" applyFont="1" applyBorder="1" applyAlignment="1">
      <alignment horizontal="left"/>
    </xf>
    <xf numFmtId="0" fontId="64" fillId="0" borderId="59" xfId="0" applyFont="1" applyBorder="1"/>
    <xf numFmtId="0" fontId="162" fillId="0" borderId="60" xfId="0" applyFont="1" applyBorder="1"/>
    <xf numFmtId="0" fontId="48" fillId="0" borderId="59" xfId="0" applyFont="1" applyBorder="1"/>
    <xf numFmtId="0" fontId="48" fillId="0" borderId="73" xfId="0" applyFont="1" applyBorder="1" applyAlignment="1">
      <alignment horizontal="left"/>
    </xf>
    <xf numFmtId="2" fontId="34" fillId="0" borderId="23" xfId="0" applyNumberFormat="1" applyFont="1" applyBorder="1" applyAlignment="1">
      <alignment horizontal="left"/>
    </xf>
    <xf numFmtId="0" fontId="54" fillId="0" borderId="31" xfId="0" applyFont="1" applyBorder="1"/>
    <xf numFmtId="0" fontId="23" fillId="0" borderId="44" xfId="0" applyFont="1" applyBorder="1" applyAlignment="1">
      <alignment horizontal="left"/>
    </xf>
    <xf numFmtId="0" fontId="47" fillId="0" borderId="18" xfId="0" applyFont="1" applyBorder="1" applyAlignment="1">
      <alignment horizontal="left"/>
    </xf>
    <xf numFmtId="0" fontId="189" fillId="0" borderId="18" xfId="0" applyFont="1" applyBorder="1"/>
    <xf numFmtId="0" fontId="47" fillId="0" borderId="33" xfId="0" applyFont="1" applyBorder="1" applyAlignment="1">
      <alignment horizontal="left"/>
    </xf>
    <xf numFmtId="0" fontId="47" fillId="0" borderId="33" xfId="0" applyFont="1" applyBorder="1"/>
    <xf numFmtId="0" fontId="45" fillId="0" borderId="22" xfId="0" applyFont="1" applyBorder="1"/>
    <xf numFmtId="0" fontId="75" fillId="0" borderId="57" xfId="0" applyFont="1" applyBorder="1" applyAlignment="1">
      <alignment horizontal="left"/>
    </xf>
    <xf numFmtId="0" fontId="190" fillId="0" borderId="59" xfId="0" applyFont="1" applyBorder="1"/>
    <xf numFmtId="0" fontId="79" fillId="0" borderId="65" xfId="0" applyFont="1" applyBorder="1" applyAlignment="1">
      <alignment horizontal="left"/>
    </xf>
    <xf numFmtId="0" fontId="3" fillId="0" borderId="69" xfId="0" applyFont="1" applyBorder="1" applyAlignment="1">
      <alignment horizontal="left"/>
    </xf>
    <xf numFmtId="0" fontId="47" fillId="0" borderId="16" xfId="0" applyFont="1" applyBorder="1"/>
    <xf numFmtId="0" fontId="47" fillId="0" borderId="31" xfId="0" applyFont="1" applyBorder="1"/>
    <xf numFmtId="0" fontId="124" fillId="0" borderId="14" xfId="0" applyFont="1" applyBorder="1"/>
    <xf numFmtId="0" fontId="47" fillId="0" borderId="73" xfId="0" applyFont="1" applyBorder="1"/>
    <xf numFmtId="0" fontId="5" fillId="0" borderId="15" xfId="0" applyFont="1" applyBorder="1"/>
    <xf numFmtId="0" fontId="5" fillId="0" borderId="16" xfId="0" applyFont="1" applyBorder="1"/>
    <xf numFmtId="0" fontId="34" fillId="0" borderId="35" xfId="0" applyFont="1" applyBorder="1" applyAlignment="1">
      <alignment horizontal="left"/>
    </xf>
    <xf numFmtId="0" fontId="77" fillId="0" borderId="28" xfId="0" applyFont="1" applyBorder="1" applyAlignment="1">
      <alignment horizontal="left"/>
    </xf>
    <xf numFmtId="0" fontId="107" fillId="0" borderId="77" xfId="0" applyFont="1" applyBorder="1"/>
    <xf numFmtId="0" fontId="18" fillId="0" borderId="32" xfId="0" applyFont="1" applyBorder="1"/>
    <xf numFmtId="0" fontId="77" fillId="0" borderId="27" xfId="0" applyFont="1" applyBorder="1" applyAlignment="1">
      <alignment horizontal="center"/>
    </xf>
    <xf numFmtId="0" fontId="15" fillId="0" borderId="44" xfId="0" applyFont="1" applyBorder="1" applyAlignment="1">
      <alignment horizontal="left"/>
    </xf>
    <xf numFmtId="0" fontId="75" fillId="0" borderId="78" xfId="0" applyFont="1" applyBorder="1" applyAlignment="1">
      <alignment horizontal="center"/>
    </xf>
    <xf numFmtId="0" fontId="79" fillId="0" borderId="28" xfId="0" applyFont="1" applyBorder="1" applyAlignment="1">
      <alignment horizontal="left"/>
    </xf>
    <xf numFmtId="0" fontId="188" fillId="0" borderId="25" xfId="0" applyFont="1" applyBorder="1"/>
    <xf numFmtId="0" fontId="77" fillId="0" borderId="75" xfId="0" applyFont="1" applyBorder="1" applyAlignment="1">
      <alignment horizontal="center"/>
    </xf>
    <xf numFmtId="0" fontId="101" fillId="0" borderId="8" xfId="0" applyFont="1" applyBorder="1" applyAlignment="1">
      <alignment horizontal="center"/>
    </xf>
    <xf numFmtId="0" fontId="79" fillId="0" borderId="80" xfId="0" applyFont="1" applyBorder="1" applyAlignment="1">
      <alignment horizontal="center"/>
    </xf>
    <xf numFmtId="2" fontId="34" fillId="0" borderId="0" xfId="0" applyNumberFormat="1" applyFont="1" applyBorder="1" applyAlignment="1">
      <alignment horizontal="left"/>
    </xf>
    <xf numFmtId="0" fontId="101" fillId="0" borderId="0" xfId="0" applyFont="1" applyBorder="1" applyAlignment="1">
      <alignment horizontal="center"/>
    </xf>
    <xf numFmtId="0" fontId="77" fillId="0" borderId="0" xfId="0" applyFont="1" applyBorder="1" applyAlignment="1">
      <alignment horizontal="center"/>
    </xf>
    <xf numFmtId="0" fontId="66" fillId="0" borderId="85" xfId="0" applyFont="1" applyBorder="1"/>
    <xf numFmtId="0" fontId="75" fillId="0" borderId="75" xfId="0" applyFont="1" applyBorder="1" applyAlignment="1">
      <alignment horizontal="center"/>
    </xf>
    <xf numFmtId="0" fontId="0" fillId="0" borderId="78" xfId="0" applyBorder="1"/>
    <xf numFmtId="166" fontId="50" fillId="0" borderId="76" xfId="0" applyNumberFormat="1" applyFont="1" applyBorder="1" applyAlignment="1">
      <alignment horizontal="center"/>
    </xf>
    <xf numFmtId="0" fontId="98" fillId="0" borderId="3" xfId="0" applyFont="1" applyBorder="1" applyAlignment="1">
      <alignment horizontal="left"/>
    </xf>
    <xf numFmtId="2" fontId="191" fillId="0" borderId="19" xfId="0" applyNumberFormat="1" applyFont="1" applyBorder="1" applyAlignment="1">
      <alignment horizontal="left"/>
    </xf>
    <xf numFmtId="0" fontId="68" fillId="0" borderId="15" xfId="0" applyFont="1" applyBorder="1"/>
    <xf numFmtId="166" fontId="0" fillId="0" borderId="16" xfId="0" applyNumberFormat="1" applyBorder="1"/>
    <xf numFmtId="0" fontId="50" fillId="0" borderId="26" xfId="0" applyFont="1" applyBorder="1"/>
    <xf numFmtId="0" fontId="190" fillId="0" borderId="73" xfId="0" applyFont="1" applyBorder="1"/>
    <xf numFmtId="0" fontId="190" fillId="0" borderId="76" xfId="0" applyFont="1" applyBorder="1"/>
    <xf numFmtId="0" fontId="190" fillId="0" borderId="23" xfId="0" applyFont="1" applyBorder="1"/>
    <xf numFmtId="0" fontId="23" fillId="0" borderId="61" xfId="0" applyFont="1" applyBorder="1"/>
    <xf numFmtId="0" fontId="77" fillId="0" borderId="7" xfId="0" applyFont="1" applyBorder="1" applyAlignment="1">
      <alignment horizontal="left"/>
    </xf>
    <xf numFmtId="0" fontId="107" fillId="0" borderId="30" xfId="0" applyFont="1" applyBorder="1"/>
    <xf numFmtId="0" fontId="75" fillId="0" borderId="61" xfId="0" applyFont="1" applyBorder="1" applyAlignment="1">
      <alignment horizontal="left"/>
    </xf>
    <xf numFmtId="0" fontId="79" fillId="0" borderId="68" xfId="0" applyFont="1" applyFill="1" applyBorder="1" applyAlignment="1">
      <alignment horizontal="left"/>
    </xf>
    <xf numFmtId="0" fontId="65" fillId="0" borderId="77" xfId="0" applyFont="1" applyBorder="1"/>
    <xf numFmtId="2" fontId="6" fillId="0" borderId="16" xfId="0" applyNumberFormat="1" applyFont="1" applyBorder="1" applyAlignment="1">
      <alignment horizontal="left"/>
    </xf>
    <xf numFmtId="2" fontId="109" fillId="0" borderId="31" xfId="0" applyNumberFormat="1" applyFont="1" applyBorder="1" applyAlignment="1">
      <alignment horizontal="left"/>
    </xf>
    <xf numFmtId="0" fontId="74" fillId="0" borderId="23" xfId="0" applyFont="1" applyBorder="1" applyAlignment="1">
      <alignment horizontal="left"/>
    </xf>
    <xf numFmtId="0" fontId="65" fillId="0" borderId="73" xfId="0" applyFont="1" applyBorder="1"/>
    <xf numFmtId="0" fontId="45" fillId="0" borderId="61" xfId="0" applyFont="1" applyBorder="1" applyAlignment="1">
      <alignment horizontal="left"/>
    </xf>
    <xf numFmtId="0" fontId="74" fillId="0" borderId="65" xfId="0" applyFont="1" applyBorder="1" applyAlignment="1">
      <alignment horizontal="left"/>
    </xf>
    <xf numFmtId="0" fontId="65" fillId="0" borderId="33" xfId="0" applyFont="1" applyBorder="1"/>
    <xf numFmtId="0" fontId="65" fillId="0" borderId="16" xfId="0" applyFont="1" applyBorder="1"/>
    <xf numFmtId="0" fontId="35" fillId="0" borderId="16" xfId="0" applyFont="1" applyBorder="1" applyAlignment="1">
      <alignment horizontal="left"/>
    </xf>
    <xf numFmtId="0" fontId="75" fillId="0" borderId="34" xfId="0" applyFont="1" applyBorder="1" applyAlignment="1">
      <alignment horizontal="left"/>
    </xf>
    <xf numFmtId="0" fontId="45" fillId="0" borderId="44" xfId="0" applyFont="1" applyBorder="1" applyAlignment="1">
      <alignment horizontal="left"/>
    </xf>
    <xf numFmtId="0" fontId="74" fillId="0" borderId="80" xfId="0" applyFont="1" applyBorder="1" applyAlignment="1">
      <alignment horizontal="left"/>
    </xf>
    <xf numFmtId="0" fontId="73" fillId="0" borderId="23" xfId="0" applyFont="1" applyBorder="1"/>
    <xf numFmtId="166" fontId="15" fillId="0" borderId="73" xfId="0" applyNumberFormat="1" applyFont="1" applyBorder="1" applyAlignment="1">
      <alignment horizontal="left"/>
    </xf>
    <xf numFmtId="0" fontId="74" fillId="0" borderId="62" xfId="0" applyFont="1" applyBorder="1" applyAlignment="1">
      <alignment horizontal="left"/>
    </xf>
    <xf numFmtId="2" fontId="9" fillId="0" borderId="16" xfId="0" applyNumberFormat="1" applyFont="1" applyBorder="1" applyAlignment="1">
      <alignment horizontal="left"/>
    </xf>
    <xf numFmtId="2" fontId="76" fillId="0" borderId="31" xfId="0" applyNumberFormat="1" applyFont="1" applyBorder="1" applyAlignment="1">
      <alignment horizontal="left"/>
    </xf>
    <xf numFmtId="0" fontId="77" fillId="0" borderId="9" xfId="0" applyFont="1" applyBorder="1"/>
    <xf numFmtId="0" fontId="3" fillId="0" borderId="35" xfId="0" applyFont="1" applyBorder="1"/>
    <xf numFmtId="0" fontId="73" fillId="0" borderId="22" xfId="0" applyFont="1" applyBorder="1"/>
    <xf numFmtId="0" fontId="29" fillId="0" borderId="27" xfId="0" applyFont="1" applyBorder="1" applyAlignment="1">
      <alignment horizontal="left"/>
    </xf>
    <xf numFmtId="0" fontId="23" fillId="0" borderId="10" xfId="0" applyFont="1" applyBorder="1"/>
    <xf numFmtId="0" fontId="57" fillId="0" borderId="15" xfId="0" applyFont="1" applyBorder="1" applyAlignment="1">
      <alignment horizontal="left"/>
    </xf>
    <xf numFmtId="0" fontId="48" fillId="0" borderId="85" xfId="0" applyFont="1" applyBorder="1"/>
    <xf numFmtId="0" fontId="75" fillId="0" borderId="65" xfId="0" applyFont="1" applyBorder="1" applyAlignment="1">
      <alignment horizontal="left"/>
    </xf>
    <xf numFmtId="0" fontId="122" fillId="0" borderId="59" xfId="0" applyFont="1" applyBorder="1"/>
    <xf numFmtId="0" fontId="66" fillId="0" borderId="3" xfId="0" applyFont="1" applyBorder="1"/>
    <xf numFmtId="0" fontId="11" fillId="0" borderId="58" xfId="0" applyFont="1" applyBorder="1"/>
    <xf numFmtId="0" fontId="23" fillId="0" borderId="5" xfId="0" applyFont="1" applyBorder="1"/>
    <xf numFmtId="0" fontId="23" fillId="0" borderId="37" xfId="0" applyFont="1" applyBorder="1"/>
    <xf numFmtId="0" fontId="34" fillId="0" borderId="69" xfId="0" applyFont="1" applyBorder="1" applyAlignment="1">
      <alignment horizontal="left"/>
    </xf>
    <xf numFmtId="0" fontId="0" fillId="0" borderId="5" xfId="0" applyBorder="1"/>
    <xf numFmtId="0" fontId="192" fillId="0" borderId="73" xfId="0" applyFont="1" applyBorder="1"/>
    <xf numFmtId="0" fontId="194" fillId="0" borderId="66" xfId="0" applyFont="1" applyBorder="1"/>
    <xf numFmtId="0" fontId="45" fillId="0" borderId="10" xfId="0" applyFont="1" applyBorder="1"/>
    <xf numFmtId="0" fontId="79" fillId="0" borderId="14" xfId="0" applyFont="1" applyBorder="1" applyAlignment="1">
      <alignment horizontal="left"/>
    </xf>
    <xf numFmtId="0" fontId="102" fillId="0" borderId="30" xfId="0" applyFont="1" applyBorder="1" applyAlignment="1">
      <alignment horizontal="left"/>
    </xf>
    <xf numFmtId="0" fontId="65" fillId="0" borderId="37" xfId="0" applyFont="1" applyBorder="1"/>
    <xf numFmtId="0" fontId="77" fillId="0" borderId="51" xfId="0" applyFont="1" applyBorder="1" applyAlignment="1">
      <alignment horizontal="left"/>
    </xf>
    <xf numFmtId="0" fontId="3" fillId="0" borderId="25" xfId="0" applyFont="1" applyBorder="1"/>
    <xf numFmtId="0" fontId="73" fillId="0" borderId="60" xfId="0" applyFont="1" applyBorder="1"/>
    <xf numFmtId="0" fontId="60" fillId="0" borderId="41" xfId="0" applyFont="1" applyBorder="1"/>
    <xf numFmtId="0" fontId="153" fillId="0" borderId="23" xfId="0" applyFont="1" applyBorder="1" applyAlignment="1">
      <alignment horizontal="left"/>
    </xf>
    <xf numFmtId="0" fontId="75" fillId="0" borderId="80" xfId="0" applyFont="1" applyBorder="1" applyAlignment="1">
      <alignment horizontal="left"/>
    </xf>
    <xf numFmtId="0" fontId="29" fillId="0" borderId="43" xfId="0" applyFont="1" applyBorder="1" applyAlignment="1">
      <alignment horizontal="left"/>
    </xf>
    <xf numFmtId="0" fontId="73" fillId="0" borderId="73" xfId="0" applyFont="1" applyBorder="1" applyAlignment="1">
      <alignment horizontal="left"/>
    </xf>
    <xf numFmtId="1" fontId="15" fillId="0" borderId="44" xfId="0" applyNumberFormat="1" applyFont="1" applyBorder="1" applyAlignment="1">
      <alignment horizontal="left"/>
    </xf>
    <xf numFmtId="0" fontId="112" fillId="0" borderId="59" xfId="0" applyFont="1" applyBorder="1"/>
    <xf numFmtId="0" fontId="73" fillId="0" borderId="77" xfId="0" applyFont="1" applyBorder="1" applyAlignment="1">
      <alignment horizontal="left"/>
    </xf>
    <xf numFmtId="0" fontId="107" fillId="0" borderId="65" xfId="0" applyFont="1" applyBorder="1"/>
    <xf numFmtId="0" fontId="48" fillId="0" borderId="72" xfId="0" applyFont="1" applyBorder="1"/>
    <xf numFmtId="0" fontId="77" fillId="0" borderId="68" xfId="0" applyFont="1" applyBorder="1"/>
    <xf numFmtId="0" fontId="6" fillId="0" borderId="37" xfId="0" applyFont="1" applyBorder="1"/>
    <xf numFmtId="0" fontId="6" fillId="0" borderId="3" xfId="0" applyFont="1" applyBorder="1" applyAlignment="1">
      <alignment horizontal="left"/>
    </xf>
    <xf numFmtId="0" fontId="53" fillId="0" borderId="22" xfId="0" applyFont="1" applyBorder="1"/>
    <xf numFmtId="0" fontId="187" fillId="0" borderId="54" xfId="0" applyFont="1" applyBorder="1" applyAlignment="1">
      <alignment horizontal="left"/>
    </xf>
    <xf numFmtId="1" fontId="29" fillId="0" borderId="75" xfId="0" applyNumberFormat="1" applyFont="1" applyBorder="1" applyAlignment="1">
      <alignment horizontal="left"/>
    </xf>
    <xf numFmtId="0" fontId="126" fillId="0" borderId="59" xfId="0" applyFont="1" applyBorder="1"/>
    <xf numFmtId="165" fontId="15" fillId="0" borderId="44" xfId="0" applyNumberFormat="1" applyFont="1" applyBorder="1" applyAlignment="1">
      <alignment horizontal="left"/>
    </xf>
    <xf numFmtId="0" fontId="196" fillId="0" borderId="59" xfId="0" applyFont="1" applyBorder="1"/>
    <xf numFmtId="0" fontId="153" fillId="0" borderId="73" xfId="0" applyFont="1" applyBorder="1" applyAlignment="1">
      <alignment horizontal="left"/>
    </xf>
    <xf numFmtId="167" fontId="15" fillId="0" borderId="73" xfId="0" applyNumberFormat="1" applyFont="1" applyBorder="1" applyAlignment="1">
      <alignment horizontal="left"/>
    </xf>
    <xf numFmtId="167" fontId="29" fillId="0" borderId="75" xfId="0" applyNumberFormat="1" applyFont="1" applyBorder="1" applyAlignment="1">
      <alignment horizontal="left"/>
    </xf>
    <xf numFmtId="0" fontId="23" fillId="0" borderId="60" xfId="0" applyFont="1" applyBorder="1"/>
    <xf numFmtId="0" fontId="74" fillId="0" borderId="61" xfId="0" applyFont="1" applyBorder="1" applyAlignment="1">
      <alignment horizontal="left"/>
    </xf>
    <xf numFmtId="0" fontId="65" fillId="0" borderId="60" xfId="0" applyFont="1" applyBorder="1"/>
    <xf numFmtId="0" fontId="77" fillId="0" borderId="27" xfId="0" applyFont="1" applyFill="1" applyBorder="1"/>
    <xf numFmtId="166" fontId="15" fillId="0" borderId="77" xfId="0" applyNumberFormat="1" applyFont="1" applyBorder="1" applyAlignment="1">
      <alignment horizontal="left"/>
    </xf>
    <xf numFmtId="0" fontId="34" fillId="0" borderId="77" xfId="0" applyFont="1" applyBorder="1"/>
    <xf numFmtId="0" fontId="126" fillId="0" borderId="73" xfId="0" applyFont="1" applyBorder="1"/>
    <xf numFmtId="168" fontId="3" fillId="0" borderId="0" xfId="0" applyNumberFormat="1" applyFont="1" applyBorder="1"/>
    <xf numFmtId="2" fontId="0" fillId="0" borderId="66" xfId="0" applyNumberFormat="1" applyBorder="1" applyAlignment="1">
      <alignment horizontal="center"/>
    </xf>
    <xf numFmtId="0" fontId="162" fillId="0" borderId="59" xfId="0" applyFont="1" applyFill="1" applyBorder="1"/>
    <xf numFmtId="0" fontId="0" fillId="0" borderId="75" xfId="0" applyFill="1" applyBorder="1"/>
    <xf numFmtId="2" fontId="6" fillId="0" borderId="0" xfId="0" applyNumberFormat="1" applyFont="1" applyBorder="1" applyAlignment="1">
      <alignment horizontal="left"/>
    </xf>
    <xf numFmtId="2" fontId="109" fillId="0" borderId="0" xfId="0" applyNumberFormat="1" applyFont="1" applyBorder="1" applyAlignment="1">
      <alignment horizontal="left"/>
    </xf>
    <xf numFmtId="166" fontId="15" fillId="0" borderId="44" xfId="0" applyNumberFormat="1" applyFont="1" applyBorder="1" applyAlignment="1">
      <alignment horizontal="left"/>
    </xf>
    <xf numFmtId="0" fontId="45" fillId="0" borderId="77" xfId="0" applyFont="1" applyBorder="1"/>
    <xf numFmtId="0" fontId="45" fillId="0" borderId="61" xfId="0" applyFont="1" applyBorder="1"/>
    <xf numFmtId="1" fontId="54" fillId="0" borderId="66" xfId="0" applyNumberFormat="1" applyFont="1" applyBorder="1" applyAlignment="1">
      <alignment horizontal="center"/>
    </xf>
    <xf numFmtId="0" fontId="73" fillId="0" borderId="66" xfId="0" applyFont="1" applyBorder="1"/>
    <xf numFmtId="167" fontId="0" fillId="0" borderId="10" xfId="0" applyNumberFormat="1" applyFill="1" applyBorder="1" applyAlignment="1">
      <alignment horizontal="center"/>
    </xf>
    <xf numFmtId="0" fontId="162" fillId="0" borderId="66" xfId="0" applyFont="1" applyBorder="1" applyAlignment="1">
      <alignment horizontal="left"/>
    </xf>
    <xf numFmtId="0" fontId="34" fillId="0" borderId="76" xfId="0" applyFont="1" applyBorder="1" applyAlignment="1">
      <alignment horizontal="left"/>
    </xf>
    <xf numFmtId="2" fontId="19" fillId="0" borderId="62" xfId="0" applyNumberFormat="1" applyFont="1" applyBorder="1" applyAlignment="1">
      <alignment horizontal="center"/>
    </xf>
    <xf numFmtId="2" fontId="18" fillId="0" borderId="64" xfId="0" applyNumberFormat="1" applyFont="1" applyBorder="1" applyAlignment="1">
      <alignment horizontal="center"/>
    </xf>
    <xf numFmtId="2" fontId="18" fillId="0" borderId="74" xfId="0" applyNumberFormat="1" applyFont="1" applyBorder="1" applyAlignment="1">
      <alignment horizontal="center"/>
    </xf>
    <xf numFmtId="0" fontId="15" fillId="0" borderId="0" xfId="0" applyFont="1" applyAlignment="1">
      <alignment horizontal="right"/>
    </xf>
    <xf numFmtId="2" fontId="117" fillId="0" borderId="0" xfId="0" applyNumberFormat="1" applyFont="1" applyFill="1" applyBorder="1" applyAlignment="1">
      <alignment horizontal="center"/>
    </xf>
    <xf numFmtId="0" fontId="60" fillId="0" borderId="4" xfId="0" applyFont="1" applyFill="1" applyBorder="1" applyAlignment="1">
      <alignment horizontal="left"/>
    </xf>
    <xf numFmtId="0" fontId="8" fillId="0" borderId="59" xfId="0" applyFont="1" applyBorder="1"/>
    <xf numFmtId="0" fontId="8" fillId="0" borderId="67" xfId="0" applyFont="1" applyBorder="1" applyAlignment="1">
      <alignment horizontal="center"/>
    </xf>
    <xf numFmtId="0" fontId="8" fillId="0" borderId="60" xfId="0" applyFont="1" applyBorder="1"/>
    <xf numFmtId="0" fontId="199" fillId="0" borderId="77" xfId="0" applyFont="1" applyBorder="1" applyAlignment="1">
      <alignment horizontal="left"/>
    </xf>
    <xf numFmtId="0" fontId="200" fillId="0" borderId="76" xfId="0" applyFont="1" applyBorder="1"/>
    <xf numFmtId="0" fontId="199" fillId="0" borderId="76" xfId="0" applyFont="1" applyBorder="1" applyAlignment="1">
      <alignment horizontal="left"/>
    </xf>
    <xf numFmtId="0" fontId="199" fillId="0" borderId="55" xfId="0" applyFont="1" applyBorder="1" applyAlignment="1">
      <alignment horizontal="left"/>
    </xf>
    <xf numFmtId="0" fontId="200" fillId="0" borderId="59" xfId="0" applyFont="1" applyBorder="1"/>
    <xf numFmtId="0" fontId="200" fillId="0" borderId="60" xfId="0" applyFont="1" applyBorder="1"/>
    <xf numFmtId="0" fontId="200" fillId="0" borderId="73" xfId="0" applyFont="1" applyBorder="1"/>
    <xf numFmtId="0" fontId="201" fillId="0" borderId="24" xfId="0" applyFont="1" applyBorder="1" applyAlignment="1">
      <alignment horizontal="center"/>
    </xf>
    <xf numFmtId="0" fontId="152" fillId="0" borderId="51" xfId="0" applyFont="1" applyBorder="1" applyAlignment="1">
      <alignment horizontal="center"/>
    </xf>
    <xf numFmtId="0" fontId="201" fillId="0" borderId="51" xfId="0" applyFont="1" applyBorder="1" applyAlignment="1">
      <alignment horizontal="center"/>
    </xf>
    <xf numFmtId="0" fontId="201" fillId="0" borderId="67" xfId="0" applyFont="1" applyBorder="1" applyAlignment="1">
      <alignment horizontal="center"/>
    </xf>
    <xf numFmtId="0" fontId="200" fillId="0" borderId="67" xfId="0" applyFont="1" applyBorder="1" applyAlignment="1">
      <alignment horizontal="center"/>
    </xf>
    <xf numFmtId="0" fontId="15" fillId="0" borderId="63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23" fillId="0" borderId="84" xfId="0" applyFont="1" applyBorder="1" applyAlignment="1">
      <alignment horizontal="center"/>
    </xf>
    <xf numFmtId="0" fontId="18" fillId="0" borderId="84" xfId="0" applyFont="1" applyBorder="1" applyAlignment="1">
      <alignment horizontal="center"/>
    </xf>
    <xf numFmtId="0" fontId="70" fillId="0" borderId="84" xfId="0" applyFont="1" applyBorder="1" applyAlignment="1">
      <alignment horizontal="center"/>
    </xf>
    <xf numFmtId="0" fontId="203" fillId="0" borderId="84" xfId="0" applyFont="1" applyBorder="1" applyAlignment="1">
      <alignment horizontal="center"/>
    </xf>
    <xf numFmtId="0" fontId="152" fillId="0" borderId="84" xfId="0" applyFont="1" applyBorder="1" applyAlignment="1">
      <alignment horizontal="center"/>
    </xf>
    <xf numFmtId="0" fontId="204" fillId="0" borderId="63" xfId="0" applyFont="1" applyBorder="1" applyAlignment="1">
      <alignment horizontal="center"/>
    </xf>
    <xf numFmtId="0" fontId="203" fillId="0" borderId="84" xfId="0" applyFont="1" applyBorder="1" applyAlignment="1">
      <alignment horizontal="right"/>
    </xf>
    <xf numFmtId="49" fontId="15" fillId="0" borderId="84" xfId="0" applyNumberFormat="1" applyFont="1" applyBorder="1" applyAlignment="1">
      <alignment horizontal="center"/>
    </xf>
    <xf numFmtId="0" fontId="18" fillId="0" borderId="63" xfId="0" applyFont="1" applyBorder="1" applyAlignment="1">
      <alignment horizontal="center"/>
    </xf>
    <xf numFmtId="0" fontId="15" fillId="0" borderId="84" xfId="0" applyFont="1" applyBorder="1" applyAlignment="1">
      <alignment horizontal="center"/>
    </xf>
    <xf numFmtId="0" fontId="147" fillId="0" borderId="84" xfId="0" applyFont="1" applyBorder="1" applyAlignment="1">
      <alignment horizontal="center"/>
    </xf>
    <xf numFmtId="0" fontId="147" fillId="0" borderId="63" xfId="0" applyFont="1" applyBorder="1" applyAlignment="1">
      <alignment horizontal="center"/>
    </xf>
    <xf numFmtId="0" fontId="60" fillId="0" borderId="1" xfId="0" applyFont="1" applyFill="1" applyBorder="1" applyAlignment="1">
      <alignment horizontal="left"/>
    </xf>
    <xf numFmtId="165" fontId="18" fillId="0" borderId="54" xfId="0" applyNumberFormat="1" applyFont="1" applyFill="1" applyBorder="1" applyAlignment="1">
      <alignment horizontal="center"/>
    </xf>
    <xf numFmtId="1" fontId="112" fillId="0" borderId="23" xfId="0" applyNumberFormat="1" applyFont="1" applyBorder="1" applyAlignment="1">
      <alignment horizontal="center"/>
    </xf>
    <xf numFmtId="1" fontId="112" fillId="0" borderId="5" xfId="0" applyNumberFormat="1" applyFont="1" applyBorder="1" applyAlignment="1">
      <alignment horizontal="center"/>
    </xf>
    <xf numFmtId="0" fontId="65" fillId="0" borderId="1" xfId="0" applyFont="1" applyBorder="1" applyAlignment="1">
      <alignment horizontal="left"/>
    </xf>
    <xf numFmtId="0" fontId="65" fillId="0" borderId="0" xfId="0" applyFont="1" applyBorder="1" applyAlignment="1">
      <alignment horizontal="left"/>
    </xf>
    <xf numFmtId="0" fontId="15" fillId="0" borderId="25" xfId="0" applyFont="1" applyBorder="1" applyAlignment="1">
      <alignment horizontal="right"/>
    </xf>
    <xf numFmtId="0" fontId="150" fillId="0" borderId="84" xfId="0" applyFont="1" applyBorder="1" applyAlignment="1">
      <alignment horizontal="center"/>
    </xf>
    <xf numFmtId="49" fontId="147" fillId="0" borderId="84" xfId="0" applyNumberFormat="1" applyFont="1" applyBorder="1" applyAlignment="1">
      <alignment horizontal="center"/>
    </xf>
    <xf numFmtId="0" fontId="199" fillId="0" borderId="51" xfId="0" applyFont="1" applyBorder="1" applyAlignment="1">
      <alignment horizontal="center"/>
    </xf>
    <xf numFmtId="0" fontId="201" fillId="0" borderId="51" xfId="0" applyFont="1" applyFill="1" applyBorder="1" applyAlignment="1">
      <alignment horizontal="center"/>
    </xf>
    <xf numFmtId="0" fontId="204" fillId="0" borderId="67" xfId="0" applyFont="1" applyBorder="1" applyAlignment="1">
      <alignment horizontal="center"/>
    </xf>
    <xf numFmtId="0" fontId="8" fillId="0" borderId="75" xfId="0" applyFont="1" applyBorder="1" applyAlignment="1">
      <alignment horizontal="center"/>
    </xf>
    <xf numFmtId="0" fontId="18" fillId="0" borderId="48" xfId="0" applyFont="1" applyBorder="1" applyAlignment="1">
      <alignment horizontal="center"/>
    </xf>
    <xf numFmtId="0" fontId="154" fillId="0" borderId="77" xfId="0" applyFont="1" applyBorder="1"/>
    <xf numFmtId="2" fontId="15" fillId="0" borderId="57" xfId="0" applyNumberFormat="1" applyFont="1" applyBorder="1" applyAlignment="1">
      <alignment horizontal="center"/>
    </xf>
    <xf numFmtId="165" fontId="18" fillId="0" borderId="1" xfId="0" applyNumberFormat="1" applyFont="1" applyBorder="1" applyAlignment="1">
      <alignment horizontal="center"/>
    </xf>
    <xf numFmtId="164" fontId="15" fillId="0" borderId="63" xfId="0" applyNumberFormat="1" applyFont="1" applyBorder="1" applyAlignment="1">
      <alignment horizontal="center"/>
    </xf>
    <xf numFmtId="0" fontId="8" fillId="0" borderId="55" xfId="0" applyFont="1" applyBorder="1"/>
    <xf numFmtId="0" fontId="199" fillId="0" borderId="67" xfId="0" applyFont="1" applyBorder="1" applyAlignment="1">
      <alignment horizontal="center"/>
    </xf>
    <xf numFmtId="0" fontId="200" fillId="0" borderId="75" xfId="0" applyFont="1" applyBorder="1" applyAlignment="1">
      <alignment horizontal="center"/>
    </xf>
    <xf numFmtId="0" fontId="200" fillId="0" borderId="44" xfId="0" applyFont="1" applyBorder="1"/>
    <xf numFmtId="0" fontId="200" fillId="0" borderId="54" xfId="0" applyFont="1" applyBorder="1"/>
    <xf numFmtId="0" fontId="199" fillId="0" borderId="52" xfId="0" applyFont="1" applyBorder="1" applyAlignment="1">
      <alignment horizontal="center"/>
    </xf>
    <xf numFmtId="0" fontId="200" fillId="0" borderId="61" xfId="0" applyFont="1" applyBorder="1"/>
    <xf numFmtId="0" fontId="200" fillId="0" borderId="68" xfId="0" applyFont="1" applyBorder="1" applyAlignment="1">
      <alignment horizontal="center"/>
    </xf>
    <xf numFmtId="0" fontId="18" fillId="0" borderId="35" xfId="0" applyFont="1" applyBorder="1" applyAlignment="1">
      <alignment horizontal="center"/>
    </xf>
    <xf numFmtId="0" fontId="18" fillId="0" borderId="34" xfId="0" applyFont="1" applyBorder="1" applyAlignment="1">
      <alignment horizontal="center"/>
    </xf>
    <xf numFmtId="165" fontId="18" fillId="0" borderId="0" xfId="0" applyNumberFormat="1" applyFont="1" applyBorder="1" applyAlignment="1">
      <alignment horizontal="center"/>
    </xf>
    <xf numFmtId="2" fontId="176" fillId="0" borderId="71" xfId="0" applyNumberFormat="1" applyFont="1" applyFill="1" applyBorder="1" applyAlignment="1">
      <alignment horizontal="center"/>
    </xf>
    <xf numFmtId="2" fontId="176" fillId="0" borderId="77" xfId="0" applyNumberFormat="1" applyFont="1" applyFill="1" applyBorder="1" applyAlignment="1">
      <alignment horizontal="center"/>
    </xf>
    <xf numFmtId="2" fontId="176" fillId="0" borderId="36" xfId="0" applyNumberFormat="1" applyFont="1" applyFill="1" applyBorder="1" applyAlignment="1">
      <alignment horizontal="center"/>
    </xf>
    <xf numFmtId="2" fontId="176" fillId="0" borderId="71" xfId="0" applyNumberFormat="1" applyFont="1" applyBorder="1" applyAlignment="1">
      <alignment horizontal="center"/>
    </xf>
    <xf numFmtId="0" fontId="60" fillId="0" borderId="1" xfId="0" applyFont="1" applyBorder="1" applyAlignment="1">
      <alignment horizontal="left"/>
    </xf>
    <xf numFmtId="164" fontId="121" fillId="0" borderId="50" xfId="0" applyNumberFormat="1" applyFont="1" applyBorder="1" applyAlignment="1">
      <alignment horizontal="right"/>
    </xf>
    <xf numFmtId="0" fontId="60" fillId="0" borderId="4" xfId="0" applyFont="1" applyBorder="1" applyAlignment="1">
      <alignment horizontal="left"/>
    </xf>
    <xf numFmtId="0" fontId="15" fillId="0" borderId="48" xfId="0" applyFont="1" applyBorder="1" applyAlignment="1">
      <alignment horizontal="center"/>
    </xf>
    <xf numFmtId="0" fontId="18" fillId="0" borderId="26" xfId="0" applyFont="1" applyBorder="1" applyAlignment="1">
      <alignment horizontal="center"/>
    </xf>
    <xf numFmtId="0" fontId="64" fillId="0" borderId="76" xfId="0" applyFont="1" applyBorder="1" applyAlignment="1">
      <alignment horizontal="left"/>
    </xf>
    <xf numFmtId="0" fontId="149" fillId="0" borderId="76" xfId="0" applyFont="1" applyBorder="1"/>
    <xf numFmtId="0" fontId="15" fillId="0" borderId="26" xfId="0" applyFont="1" applyBorder="1" applyAlignment="1">
      <alignment horizontal="center"/>
    </xf>
    <xf numFmtId="2" fontId="19" fillId="0" borderId="43" xfId="0" applyNumberFormat="1" applyFont="1" applyFill="1" applyBorder="1" applyAlignment="1">
      <alignment horizontal="center"/>
    </xf>
    <xf numFmtId="0" fontId="18" fillId="0" borderId="25" xfId="0" applyFont="1" applyFill="1" applyBorder="1" applyAlignment="1">
      <alignment horizontal="left"/>
    </xf>
    <xf numFmtId="0" fontId="18" fillId="0" borderId="64" xfId="0" applyFont="1" applyFill="1" applyBorder="1" applyAlignment="1">
      <alignment horizontal="left"/>
    </xf>
    <xf numFmtId="2" fontId="71" fillId="0" borderId="50" xfId="0" applyNumberFormat="1" applyFont="1" applyBorder="1" applyAlignment="1">
      <alignment horizontal="center"/>
    </xf>
    <xf numFmtId="0" fontId="34" fillId="0" borderId="48" xfId="0" applyFont="1" applyBorder="1" applyAlignment="1">
      <alignment horizontal="center"/>
    </xf>
    <xf numFmtId="1" fontId="36" fillId="0" borderId="50" xfId="0" applyNumberFormat="1" applyFont="1" applyBorder="1" applyAlignment="1">
      <alignment horizontal="center"/>
    </xf>
    <xf numFmtId="0" fontId="34" fillId="0" borderId="59" xfId="0" applyFont="1" applyBorder="1" applyAlignment="1">
      <alignment horizontal="left"/>
    </xf>
    <xf numFmtId="2" fontId="18" fillId="0" borderId="70" xfId="0" applyNumberFormat="1" applyFont="1" applyBorder="1" applyAlignment="1">
      <alignment horizontal="center"/>
    </xf>
    <xf numFmtId="0" fontId="15" fillId="0" borderId="50" xfId="0" applyFont="1" applyBorder="1" applyAlignment="1">
      <alignment horizontal="right"/>
    </xf>
    <xf numFmtId="2" fontId="15" fillId="0" borderId="49" xfId="0" applyNumberFormat="1" applyFont="1" applyFill="1" applyBorder="1" applyAlignment="1">
      <alignment horizontal="center"/>
    </xf>
    <xf numFmtId="0" fontId="3" fillId="0" borderId="72" xfId="0" applyFont="1" applyBorder="1" applyAlignment="1">
      <alignment horizontal="center"/>
    </xf>
    <xf numFmtId="2" fontId="15" fillId="0" borderId="79" xfId="0" applyNumberFormat="1" applyFont="1" applyFill="1" applyBorder="1" applyAlignment="1">
      <alignment horizontal="center"/>
    </xf>
    <xf numFmtId="0" fontId="55" fillId="0" borderId="84" xfId="0" applyFont="1" applyBorder="1" applyAlignment="1">
      <alignment horizontal="center"/>
    </xf>
    <xf numFmtId="49" fontId="15" fillId="0" borderId="63" xfId="0" applyNumberFormat="1" applyFont="1" applyBorder="1" applyAlignment="1">
      <alignment horizontal="center"/>
    </xf>
    <xf numFmtId="164" fontId="147" fillId="0" borderId="84" xfId="0" applyNumberFormat="1" applyFont="1" applyBorder="1" applyAlignment="1">
      <alignment horizontal="center"/>
    </xf>
    <xf numFmtId="0" fontId="200" fillId="0" borderId="36" xfId="0" applyFont="1" applyFill="1" applyBorder="1"/>
    <xf numFmtId="0" fontId="199" fillId="0" borderId="78" xfId="0" applyFont="1" applyFill="1" applyBorder="1" applyAlignment="1">
      <alignment horizontal="center"/>
    </xf>
    <xf numFmtId="0" fontId="199" fillId="0" borderId="1" xfId="0" applyFont="1" applyFill="1" applyBorder="1" applyAlignment="1">
      <alignment horizontal="left"/>
    </xf>
    <xf numFmtId="0" fontId="199" fillId="0" borderId="80" xfId="0" applyFont="1" applyFill="1" applyBorder="1"/>
    <xf numFmtId="0" fontId="200" fillId="0" borderId="51" xfId="0" applyFont="1" applyBorder="1" applyAlignment="1">
      <alignment horizontal="center"/>
    </xf>
    <xf numFmtId="0" fontId="200" fillId="0" borderId="30" xfId="0" applyFont="1" applyBorder="1"/>
    <xf numFmtId="0" fontId="200" fillId="0" borderId="36" xfId="0" applyFont="1" applyBorder="1"/>
    <xf numFmtId="0" fontId="200" fillId="0" borderId="78" xfId="0" applyFont="1" applyBorder="1" applyAlignment="1">
      <alignment horizontal="center"/>
    </xf>
    <xf numFmtId="0" fontId="199" fillId="0" borderId="1" xfId="0" applyFont="1" applyBorder="1" applyAlignment="1">
      <alignment horizontal="left"/>
    </xf>
    <xf numFmtId="0" fontId="199" fillId="0" borderId="56" xfId="0" applyFont="1" applyBorder="1" applyAlignment="1">
      <alignment horizontal="center"/>
    </xf>
    <xf numFmtId="0" fontId="200" fillId="0" borderId="27" xfId="0" applyFont="1" applyBorder="1" applyAlignment="1">
      <alignment horizontal="center"/>
    </xf>
    <xf numFmtId="0" fontId="200" fillId="0" borderId="70" xfId="0" applyFont="1" applyBorder="1"/>
    <xf numFmtId="0" fontId="15" fillId="0" borderId="56" xfId="0" applyFont="1" applyBorder="1" applyAlignment="1">
      <alignment horizontal="center"/>
    </xf>
    <xf numFmtId="0" fontId="60" fillId="0" borderId="56" xfId="0" applyFont="1" applyBorder="1" applyAlignment="1">
      <alignment horizontal="left"/>
    </xf>
    <xf numFmtId="2" fontId="19" fillId="0" borderId="49" xfId="0" applyNumberFormat="1" applyFont="1" applyBorder="1" applyAlignment="1">
      <alignment horizontal="center"/>
    </xf>
    <xf numFmtId="0" fontId="34" fillId="0" borderId="63" xfId="0" applyFont="1" applyBorder="1" applyAlignment="1">
      <alignment horizontal="center"/>
    </xf>
    <xf numFmtId="164" fontId="55" fillId="0" borderId="60" xfId="0" applyNumberFormat="1" applyFont="1" applyBorder="1" applyAlignment="1">
      <alignment horizontal="right"/>
    </xf>
    <xf numFmtId="0" fontId="3" fillId="0" borderId="80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65" fillId="0" borderId="43" xfId="0" applyFont="1" applyBorder="1" applyAlignment="1">
      <alignment horizontal="left"/>
    </xf>
    <xf numFmtId="0" fontId="34" fillId="0" borderId="84" xfId="0" applyFont="1" applyBorder="1" applyAlignment="1">
      <alignment horizontal="center"/>
    </xf>
    <xf numFmtId="2" fontId="18" fillId="0" borderId="35" xfId="0" applyNumberFormat="1" applyFont="1" applyBorder="1" applyAlignment="1">
      <alignment horizontal="left"/>
    </xf>
    <xf numFmtId="2" fontId="15" fillId="0" borderId="35" xfId="0" applyNumberFormat="1" applyFont="1" applyBorder="1" applyAlignment="1">
      <alignment horizontal="left"/>
    </xf>
    <xf numFmtId="0" fontId="0" fillId="0" borderId="8" xfId="0" applyBorder="1" applyAlignment="1">
      <alignment horizontal="left"/>
    </xf>
    <xf numFmtId="0" fontId="147" fillId="0" borderId="51" xfId="0" applyFont="1" applyBorder="1" applyAlignment="1">
      <alignment horizontal="center"/>
    </xf>
    <xf numFmtId="0" fontId="147" fillId="0" borderId="67" xfId="0" applyFont="1" applyBorder="1" applyAlignment="1">
      <alignment horizontal="center"/>
    </xf>
    <xf numFmtId="2" fontId="107" fillId="0" borderId="35" xfId="0" applyNumberFormat="1" applyFont="1" applyFill="1" applyBorder="1" applyAlignment="1">
      <alignment horizontal="center"/>
    </xf>
    <xf numFmtId="2" fontId="179" fillId="0" borderId="77" xfId="0" applyNumberFormat="1" applyFont="1" applyFill="1" applyBorder="1" applyAlignment="1">
      <alignment horizontal="center"/>
    </xf>
    <xf numFmtId="1" fontId="60" fillId="0" borderId="3" xfId="0" applyNumberFormat="1" applyFont="1" applyFill="1" applyBorder="1" applyAlignment="1">
      <alignment horizontal="left"/>
    </xf>
    <xf numFmtId="0" fontId="66" fillId="0" borderId="0" xfId="0" applyFont="1" applyFill="1" applyAlignment="1">
      <alignment horizontal="left"/>
    </xf>
    <xf numFmtId="0" fontId="206" fillId="0" borderId="18" xfId="0" applyFont="1" applyBorder="1" applyAlignment="1">
      <alignment horizontal="center"/>
    </xf>
    <xf numFmtId="0" fontId="199" fillId="0" borderId="28" xfId="0" applyFont="1" applyFill="1" applyBorder="1"/>
    <xf numFmtId="0" fontId="199" fillId="0" borderId="27" xfId="0" applyFont="1" applyBorder="1"/>
    <xf numFmtId="0" fontId="200" fillId="0" borderId="52" xfId="0" applyFont="1" applyBorder="1" applyAlignment="1">
      <alignment horizontal="center"/>
    </xf>
    <xf numFmtId="0" fontId="199" fillId="0" borderId="78" xfId="0" applyFont="1" applyBorder="1" applyAlignment="1">
      <alignment horizontal="center"/>
    </xf>
    <xf numFmtId="164" fontId="15" fillId="0" borderId="84" xfId="0" applyNumberFormat="1" applyFont="1" applyBorder="1" applyAlignment="1">
      <alignment horizontal="center"/>
    </xf>
    <xf numFmtId="0" fontId="18" fillId="0" borderId="48" xfId="0" applyFont="1" applyFill="1" applyBorder="1" applyAlignment="1">
      <alignment horizontal="center"/>
    </xf>
    <xf numFmtId="2" fontId="18" fillId="0" borderId="50" xfId="0" applyNumberFormat="1" applyFont="1" applyBorder="1" applyAlignment="1">
      <alignment horizontal="center"/>
    </xf>
    <xf numFmtId="0" fontId="71" fillId="0" borderId="77" xfId="0" applyFont="1" applyBorder="1" applyAlignment="1">
      <alignment horizontal="center"/>
    </xf>
    <xf numFmtId="0" fontId="200" fillId="0" borderId="55" xfId="0" applyFont="1" applyBorder="1"/>
    <xf numFmtId="0" fontId="55" fillId="0" borderId="55" xfId="0" applyFont="1" applyBorder="1" applyAlignment="1">
      <alignment horizontal="left"/>
    </xf>
    <xf numFmtId="0" fontId="55" fillId="0" borderId="53" xfId="0" applyFont="1" applyBorder="1" applyAlignment="1">
      <alignment horizontal="left"/>
    </xf>
    <xf numFmtId="0" fontId="103" fillId="0" borderId="0" xfId="0" applyFont="1" applyFill="1" applyBorder="1"/>
    <xf numFmtId="0" fontId="0" fillId="0" borderId="0" xfId="0" applyFont="1" applyFill="1" applyBorder="1" applyAlignment="1"/>
    <xf numFmtId="0" fontId="90" fillId="0" borderId="0" xfId="0" applyFont="1" applyFill="1" applyBorder="1"/>
    <xf numFmtId="0" fontId="0" fillId="0" borderId="27" xfId="0" applyBorder="1" applyAlignment="1">
      <alignment horizontal="center"/>
    </xf>
    <xf numFmtId="0" fontId="0" fillId="0" borderId="14" xfId="0" applyBorder="1" applyAlignment="1">
      <alignment horizontal="center"/>
    </xf>
    <xf numFmtId="0" fontId="90" fillId="0" borderId="0" xfId="0" applyFont="1" applyAlignment="1">
      <alignment horizontal="center"/>
    </xf>
    <xf numFmtId="165" fontId="19" fillId="0" borderId="77" xfId="0" applyNumberFormat="1" applyFont="1" applyBorder="1" applyAlignment="1">
      <alignment horizontal="center"/>
    </xf>
    <xf numFmtId="165" fontId="18" fillId="0" borderId="36" xfId="0" applyNumberFormat="1" applyFont="1" applyBorder="1" applyAlignment="1">
      <alignment horizontal="center"/>
    </xf>
    <xf numFmtId="167" fontId="0" fillId="0" borderId="0" xfId="0" applyNumberFormat="1" applyBorder="1"/>
    <xf numFmtId="2" fontId="15" fillId="0" borderId="43" xfId="0" applyNumberFormat="1" applyFont="1" applyBorder="1" applyAlignment="1">
      <alignment horizontal="center"/>
    </xf>
    <xf numFmtId="165" fontId="18" fillId="0" borderId="44" xfId="0" applyNumberFormat="1" applyFont="1" applyBorder="1" applyAlignment="1">
      <alignment horizontal="center"/>
    </xf>
    <xf numFmtId="0" fontId="34" fillId="0" borderId="55" xfId="0" applyFont="1" applyBorder="1" applyAlignment="1">
      <alignment horizontal="left"/>
    </xf>
    <xf numFmtId="2" fontId="18" fillId="0" borderId="50" xfId="0" applyNumberFormat="1" applyFont="1" applyFill="1" applyBorder="1" applyAlignment="1">
      <alignment horizontal="center"/>
    </xf>
    <xf numFmtId="1" fontId="36" fillId="0" borderId="67" xfId="0" applyNumberFormat="1" applyFont="1" applyBorder="1" applyAlignment="1">
      <alignment horizontal="center"/>
    </xf>
    <xf numFmtId="1" fontId="36" fillId="0" borderId="74" xfId="0" applyNumberFormat="1" applyFont="1" applyBorder="1" applyAlignment="1">
      <alignment horizontal="center"/>
    </xf>
    <xf numFmtId="165" fontId="18" fillId="0" borderId="49" xfId="0" applyNumberFormat="1" applyFont="1" applyBorder="1" applyAlignment="1">
      <alignment horizontal="center"/>
    </xf>
    <xf numFmtId="165" fontId="18" fillId="0" borderId="74" xfId="0" applyNumberFormat="1" applyFont="1" applyBorder="1" applyAlignment="1">
      <alignment horizontal="center"/>
    </xf>
    <xf numFmtId="0" fontId="23" fillId="0" borderId="62" xfId="0" applyFont="1" applyBorder="1" applyAlignment="1">
      <alignment horizontal="center"/>
    </xf>
    <xf numFmtId="2" fontId="18" fillId="0" borderId="80" xfId="0" applyNumberFormat="1" applyFont="1" applyBorder="1" applyAlignment="1">
      <alignment horizontal="center"/>
    </xf>
    <xf numFmtId="165" fontId="71" fillId="0" borderId="36" xfId="0" applyNumberFormat="1" applyFont="1" applyFill="1" applyBorder="1" applyAlignment="1">
      <alignment horizontal="center"/>
    </xf>
    <xf numFmtId="2" fontId="71" fillId="0" borderId="71" xfId="0" applyNumberFormat="1" applyFont="1" applyFill="1" applyBorder="1" applyAlignment="1">
      <alignment horizontal="center"/>
    </xf>
    <xf numFmtId="0" fontId="3" fillId="0" borderId="54" xfId="0" applyFont="1" applyFill="1" applyBorder="1" applyAlignment="1">
      <alignment vertical="center"/>
    </xf>
    <xf numFmtId="2" fontId="180" fillId="0" borderId="1" xfId="0" applyNumberFormat="1" applyFont="1" applyBorder="1" applyAlignment="1">
      <alignment horizontal="center"/>
    </xf>
    <xf numFmtId="0" fontId="205" fillId="0" borderId="48" xfId="0" applyFont="1" applyBorder="1" applyAlignment="1">
      <alignment horizontal="center"/>
    </xf>
    <xf numFmtId="2" fontId="18" fillId="0" borderId="7" xfId="0" applyNumberFormat="1" applyFont="1" applyBorder="1" applyAlignment="1">
      <alignment horizontal="center"/>
    </xf>
    <xf numFmtId="1" fontId="2" fillId="0" borderId="84" xfId="0" applyNumberFormat="1" applyFont="1" applyBorder="1" applyAlignment="1">
      <alignment horizontal="center"/>
    </xf>
    <xf numFmtId="2" fontId="211" fillId="0" borderId="77" xfId="0" applyNumberFormat="1" applyFont="1" applyFill="1" applyBorder="1" applyAlignment="1">
      <alignment horizontal="center"/>
    </xf>
    <xf numFmtId="2" fontId="71" fillId="0" borderId="56" xfId="0" applyNumberFormat="1" applyFont="1" applyBorder="1" applyAlignment="1">
      <alignment horizontal="center"/>
    </xf>
    <xf numFmtId="0" fontId="3" fillId="0" borderId="5" xfId="0" applyFont="1" applyFill="1" applyBorder="1"/>
    <xf numFmtId="0" fontId="3" fillId="0" borderId="66" xfId="0" applyFont="1" applyFill="1" applyBorder="1"/>
    <xf numFmtId="0" fontId="162" fillId="0" borderId="66" xfId="0" applyFont="1" applyFill="1" applyBorder="1"/>
    <xf numFmtId="0" fontId="73" fillId="0" borderId="49" xfId="0" applyFont="1" applyBorder="1"/>
    <xf numFmtId="1" fontId="0" fillId="0" borderId="66" xfId="0" applyNumberFormat="1" applyBorder="1" applyAlignment="1">
      <alignment horizontal="center"/>
    </xf>
    <xf numFmtId="0" fontId="66" fillId="0" borderId="0" xfId="0" applyFont="1" applyFill="1" applyBorder="1" applyAlignment="1">
      <alignment horizontal="left"/>
    </xf>
    <xf numFmtId="1" fontId="97" fillId="6" borderId="73" xfId="0" applyNumberFormat="1" applyFont="1" applyFill="1" applyBorder="1" applyAlignment="1">
      <alignment horizontal="center"/>
    </xf>
    <xf numFmtId="166" fontId="25" fillId="0" borderId="0" xfId="0" applyNumberFormat="1" applyFont="1" applyFill="1" applyAlignment="1">
      <alignment horizontal="left"/>
    </xf>
    <xf numFmtId="2" fontId="184" fillId="0" borderId="0" xfId="0" applyNumberFormat="1" applyFont="1" applyAlignment="1">
      <alignment horizontal="left"/>
    </xf>
    <xf numFmtId="165" fontId="184" fillId="0" borderId="0" xfId="0" applyNumberFormat="1" applyFont="1" applyAlignment="1">
      <alignment horizontal="left"/>
    </xf>
    <xf numFmtId="2" fontId="160" fillId="0" borderId="0" xfId="0" applyNumberFormat="1" applyFont="1" applyAlignment="1">
      <alignment horizontal="left"/>
    </xf>
    <xf numFmtId="0" fontId="128" fillId="0" borderId="0" xfId="0" applyFont="1" applyAlignment="1">
      <alignment horizontal="left"/>
    </xf>
    <xf numFmtId="1" fontId="23" fillId="0" borderId="48" xfId="0" applyNumberFormat="1" applyFont="1" applyBorder="1" applyAlignment="1">
      <alignment horizontal="center"/>
    </xf>
    <xf numFmtId="0" fontId="212" fillId="0" borderId="77" xfId="0" applyFont="1" applyBorder="1"/>
    <xf numFmtId="2" fontId="213" fillId="0" borderId="77" xfId="0" applyNumberFormat="1" applyFont="1" applyFill="1" applyBorder="1" applyAlignment="1">
      <alignment horizontal="center"/>
    </xf>
    <xf numFmtId="2" fontId="213" fillId="0" borderId="36" xfId="0" applyNumberFormat="1" applyFont="1" applyFill="1" applyBorder="1" applyAlignment="1">
      <alignment horizontal="center"/>
    </xf>
    <xf numFmtId="2" fontId="176" fillId="0" borderId="36" xfId="0" applyNumberFormat="1" applyFont="1" applyBorder="1" applyAlignment="1">
      <alignment horizontal="center"/>
    </xf>
    <xf numFmtId="2" fontId="213" fillId="0" borderId="54" xfId="0" applyNumberFormat="1" applyFont="1" applyFill="1" applyBorder="1" applyAlignment="1">
      <alignment horizontal="center"/>
    </xf>
    <xf numFmtId="2" fontId="213" fillId="0" borderId="1" xfId="0" applyNumberFormat="1" applyFont="1" applyFill="1" applyBorder="1" applyAlignment="1">
      <alignment horizontal="center"/>
    </xf>
    <xf numFmtId="2" fontId="176" fillId="0" borderId="54" xfId="0" applyNumberFormat="1" applyFont="1" applyFill="1" applyBorder="1" applyAlignment="1">
      <alignment horizontal="center"/>
    </xf>
    <xf numFmtId="2" fontId="176" fillId="0" borderId="1" xfId="0" applyNumberFormat="1" applyFont="1" applyFill="1" applyBorder="1" applyAlignment="1">
      <alignment horizontal="center"/>
    </xf>
    <xf numFmtId="2" fontId="73" fillId="0" borderId="73" xfId="0" applyNumberFormat="1" applyFont="1" applyBorder="1" applyAlignment="1">
      <alignment horizontal="left"/>
    </xf>
    <xf numFmtId="0" fontId="199" fillId="0" borderId="50" xfId="0" applyFont="1" applyBorder="1" applyAlignment="1">
      <alignment horizontal="left"/>
    </xf>
    <xf numFmtId="2" fontId="213" fillId="0" borderId="36" xfId="0" applyNumberFormat="1" applyFont="1" applyBorder="1" applyAlignment="1">
      <alignment horizontal="center"/>
    </xf>
    <xf numFmtId="2" fontId="213" fillId="0" borderId="77" xfId="0" applyNumberFormat="1" applyFont="1" applyBorder="1" applyAlignment="1">
      <alignment horizontal="center"/>
    </xf>
    <xf numFmtId="2" fontId="176" fillId="0" borderId="30" xfId="0" applyNumberFormat="1" applyFont="1" applyBorder="1" applyAlignment="1">
      <alignment horizontal="center"/>
    </xf>
    <xf numFmtId="2" fontId="176" fillId="0" borderId="77" xfId="0" applyNumberFormat="1" applyFont="1" applyBorder="1" applyAlignment="1">
      <alignment horizontal="center"/>
    </xf>
    <xf numFmtId="2" fontId="213" fillId="0" borderId="1" xfId="0" applyNumberFormat="1" applyFont="1" applyBorder="1" applyAlignment="1">
      <alignment horizontal="center"/>
    </xf>
    <xf numFmtId="2" fontId="213" fillId="0" borderId="54" xfId="0" applyNumberFormat="1" applyFont="1" applyBorder="1" applyAlignment="1">
      <alignment horizontal="center"/>
    </xf>
    <xf numFmtId="2" fontId="213" fillId="0" borderId="49" xfId="0" applyNumberFormat="1" applyFont="1" applyBorder="1" applyAlignment="1">
      <alignment horizontal="center"/>
    </xf>
    <xf numFmtId="2" fontId="176" fillId="0" borderId="54" xfId="0" applyNumberFormat="1" applyFont="1" applyBorder="1" applyAlignment="1">
      <alignment horizontal="center"/>
    </xf>
    <xf numFmtId="2" fontId="176" fillId="0" borderId="1" xfId="0" applyNumberFormat="1" applyFont="1" applyBorder="1" applyAlignment="1">
      <alignment horizontal="center"/>
    </xf>
    <xf numFmtId="2" fontId="213" fillId="0" borderId="39" xfId="0" applyNumberFormat="1" applyFont="1" applyBorder="1" applyAlignment="1">
      <alignment horizontal="center"/>
    </xf>
    <xf numFmtId="2" fontId="213" fillId="0" borderId="44" xfId="0" applyNumberFormat="1" applyFont="1" applyBorder="1" applyAlignment="1">
      <alignment horizontal="center"/>
    </xf>
    <xf numFmtId="165" fontId="176" fillId="0" borderId="54" xfId="0" applyNumberFormat="1" applyFont="1" applyBorder="1" applyAlignment="1">
      <alignment horizontal="center"/>
    </xf>
    <xf numFmtId="2" fontId="176" fillId="0" borderId="57" xfId="0" applyNumberFormat="1" applyFont="1" applyBorder="1" applyAlignment="1">
      <alignment horizontal="center"/>
    </xf>
    <xf numFmtId="2" fontId="213" fillId="0" borderId="30" xfId="0" applyNumberFormat="1" applyFont="1" applyBorder="1" applyAlignment="1">
      <alignment horizontal="center"/>
    </xf>
    <xf numFmtId="2" fontId="176" fillId="0" borderId="78" xfId="0" applyNumberFormat="1" applyFont="1" applyBorder="1" applyAlignment="1">
      <alignment horizontal="center"/>
    </xf>
    <xf numFmtId="2" fontId="176" fillId="0" borderId="1" xfId="0" applyNumberFormat="1" applyFont="1" applyBorder="1" applyAlignment="1">
      <alignment horizontal="left"/>
    </xf>
    <xf numFmtId="2" fontId="176" fillId="0" borderId="54" xfId="0" applyNumberFormat="1" applyFont="1" applyBorder="1" applyAlignment="1">
      <alignment horizontal="left"/>
    </xf>
    <xf numFmtId="2" fontId="213" fillId="0" borderId="57" xfId="0" applyNumberFormat="1" applyFont="1" applyBorder="1" applyAlignment="1">
      <alignment horizontal="center"/>
    </xf>
    <xf numFmtId="2" fontId="176" fillId="0" borderId="66" xfId="0" applyNumberFormat="1" applyFont="1" applyBorder="1" applyAlignment="1">
      <alignment horizontal="center"/>
    </xf>
    <xf numFmtId="2" fontId="176" fillId="0" borderId="73" xfId="0" applyNumberFormat="1" applyFont="1" applyBorder="1" applyAlignment="1">
      <alignment horizontal="center"/>
    </xf>
    <xf numFmtId="2" fontId="213" fillId="0" borderId="69" xfId="0" applyNumberFormat="1" applyFont="1" applyBorder="1" applyAlignment="1">
      <alignment horizontal="center"/>
    </xf>
    <xf numFmtId="2" fontId="214" fillId="0" borderId="73" xfId="0" applyNumberFormat="1" applyFont="1" applyFill="1" applyBorder="1" applyAlignment="1">
      <alignment horizontal="center"/>
    </xf>
    <xf numFmtId="2" fontId="213" fillId="0" borderId="73" xfId="0" applyNumberFormat="1" applyFont="1" applyBorder="1" applyAlignment="1">
      <alignment horizontal="center"/>
    </xf>
    <xf numFmtId="2" fontId="176" fillId="0" borderId="75" xfId="0" applyNumberFormat="1" applyFont="1" applyBorder="1" applyAlignment="1">
      <alignment horizontal="center"/>
    </xf>
    <xf numFmtId="166" fontId="3" fillId="0" borderId="23" xfId="0" applyNumberFormat="1" applyFont="1" applyBorder="1" applyAlignment="1">
      <alignment horizontal="left"/>
    </xf>
    <xf numFmtId="165" fontId="176" fillId="0" borderId="77" xfId="0" applyNumberFormat="1" applyFont="1" applyFill="1" applyBorder="1" applyAlignment="1">
      <alignment horizontal="center"/>
    </xf>
    <xf numFmtId="2" fontId="213" fillId="0" borderId="44" xfId="0" applyNumberFormat="1" applyFont="1" applyFill="1" applyBorder="1" applyAlignment="1">
      <alignment horizontal="center"/>
    </xf>
    <xf numFmtId="166" fontId="34" fillId="0" borderId="23" xfId="0" applyNumberFormat="1" applyFont="1" applyBorder="1" applyAlignment="1">
      <alignment horizontal="left"/>
    </xf>
    <xf numFmtId="168" fontId="79" fillId="0" borderId="75" xfId="0" applyNumberFormat="1" applyFont="1" applyBorder="1" applyAlignment="1">
      <alignment horizontal="left"/>
    </xf>
    <xf numFmtId="0" fontId="29" fillId="0" borderId="34" xfId="0" applyFont="1" applyBorder="1" applyAlignment="1">
      <alignment horizontal="left"/>
    </xf>
    <xf numFmtId="0" fontId="8" fillId="0" borderId="73" xfId="0" applyFont="1" applyFill="1" applyBorder="1"/>
    <xf numFmtId="0" fontId="66" fillId="0" borderId="73" xfId="0" applyFont="1" applyFill="1" applyBorder="1"/>
    <xf numFmtId="0" fontId="8" fillId="0" borderId="66" xfId="0" applyFont="1" applyBorder="1"/>
    <xf numFmtId="0" fontId="3" fillId="0" borderId="30" xfId="0" applyFont="1" applyFill="1" applyBorder="1"/>
    <xf numFmtId="0" fontId="0" fillId="0" borderId="77" xfId="0" applyFill="1" applyBorder="1" applyAlignment="1">
      <alignment horizontal="right"/>
    </xf>
    <xf numFmtId="0" fontId="8" fillId="0" borderId="77" xfId="0" applyFont="1" applyFill="1" applyBorder="1"/>
    <xf numFmtId="0" fontId="8" fillId="0" borderId="54" xfId="0" applyFont="1" applyFill="1" applyBorder="1"/>
    <xf numFmtId="0" fontId="105" fillId="0" borderId="18" xfId="0" applyFont="1" applyFill="1" applyBorder="1"/>
    <xf numFmtId="164" fontId="180" fillId="0" borderId="50" xfId="0" applyNumberFormat="1" applyFont="1" applyBorder="1" applyAlignment="1">
      <alignment horizontal="right"/>
    </xf>
    <xf numFmtId="0" fontId="180" fillId="0" borderId="50" xfId="0" applyFont="1" applyFill="1" applyBorder="1" applyAlignment="1">
      <alignment horizontal="right"/>
    </xf>
    <xf numFmtId="0" fontId="73" fillId="0" borderId="66" xfId="0" applyFont="1" applyFill="1" applyBorder="1"/>
    <xf numFmtId="0" fontId="8" fillId="3" borderId="25" xfId="0" applyFont="1" applyFill="1" applyBorder="1"/>
    <xf numFmtId="0" fontId="8" fillId="13" borderId="59" xfId="0" applyFont="1" applyFill="1" applyBorder="1"/>
    <xf numFmtId="2" fontId="19" fillId="0" borderId="75" xfId="0" applyNumberFormat="1" applyFont="1" applyFill="1" applyBorder="1" applyAlignment="1">
      <alignment horizontal="center"/>
    </xf>
    <xf numFmtId="2" fontId="18" fillId="0" borderId="75" xfId="0" applyNumberFormat="1" applyFont="1" applyFill="1" applyBorder="1" applyAlignment="1">
      <alignment horizontal="center"/>
    </xf>
    <xf numFmtId="165" fontId="19" fillId="0" borderId="73" xfId="0" applyNumberFormat="1" applyFont="1" applyFill="1" applyBorder="1" applyAlignment="1">
      <alignment horizontal="center"/>
    </xf>
    <xf numFmtId="165" fontId="19" fillId="0" borderId="77" xfId="0" applyNumberFormat="1" applyFont="1" applyFill="1" applyBorder="1" applyAlignment="1">
      <alignment horizontal="center"/>
    </xf>
    <xf numFmtId="165" fontId="19" fillId="0" borderId="71" xfId="0" applyNumberFormat="1" applyFont="1" applyFill="1" applyBorder="1" applyAlignment="1">
      <alignment horizontal="center"/>
    </xf>
    <xf numFmtId="2" fontId="18" fillId="0" borderId="30" xfId="0" applyNumberFormat="1" applyFont="1" applyFill="1" applyBorder="1" applyAlignment="1">
      <alignment horizontal="center"/>
    </xf>
    <xf numFmtId="1" fontId="36" fillId="0" borderId="51" xfId="0" applyNumberFormat="1" applyFont="1" applyBorder="1" applyAlignment="1">
      <alignment horizontal="center"/>
    </xf>
    <xf numFmtId="1" fontId="104" fillId="0" borderId="67" xfId="0" applyNumberFormat="1" applyFont="1" applyBorder="1" applyAlignment="1">
      <alignment horizontal="center"/>
    </xf>
    <xf numFmtId="0" fontId="200" fillId="0" borderId="62" xfId="0" applyFont="1" applyBorder="1" applyAlignment="1">
      <alignment horizontal="center"/>
    </xf>
    <xf numFmtId="2" fontId="117" fillId="0" borderId="73" xfId="0" applyNumberFormat="1" applyFont="1" applyBorder="1" applyAlignment="1">
      <alignment horizontal="center"/>
    </xf>
    <xf numFmtId="0" fontId="77" fillId="0" borderId="71" xfId="0" applyFont="1" applyBorder="1" applyAlignment="1">
      <alignment horizontal="left"/>
    </xf>
    <xf numFmtId="0" fontId="66" fillId="0" borderId="81" xfId="0" applyFont="1" applyBorder="1"/>
    <xf numFmtId="0" fontId="77" fillId="0" borderId="3" xfId="0" applyFont="1" applyBorder="1"/>
    <xf numFmtId="165" fontId="29" fillId="0" borderId="78" xfId="0" applyNumberFormat="1" applyFont="1" applyBorder="1" applyAlignment="1">
      <alignment horizontal="left"/>
    </xf>
    <xf numFmtId="166" fontId="3" fillId="0" borderId="77" xfId="0" applyNumberFormat="1" applyFont="1" applyBorder="1" applyAlignment="1">
      <alignment horizontal="left"/>
    </xf>
    <xf numFmtId="0" fontId="23" fillId="0" borderId="59" xfId="0" applyFont="1" applyFill="1" applyBorder="1"/>
    <xf numFmtId="167" fontId="3" fillId="0" borderId="0" xfId="0" applyNumberFormat="1" applyFont="1" applyFill="1" applyBorder="1"/>
    <xf numFmtId="0" fontId="29" fillId="0" borderId="51" xfId="0" applyFont="1" applyBorder="1" applyAlignment="1">
      <alignment horizontal="left"/>
    </xf>
    <xf numFmtId="0" fontId="6" fillId="0" borderId="15" xfId="0" applyFont="1" applyBorder="1"/>
    <xf numFmtId="0" fontId="50" fillId="0" borderId="37" xfId="0" applyFont="1" applyBorder="1"/>
    <xf numFmtId="0" fontId="48" fillId="0" borderId="35" xfId="0" applyFont="1" applyBorder="1"/>
    <xf numFmtId="0" fontId="77" fillId="0" borderId="28" xfId="0" applyFont="1" applyBorder="1"/>
    <xf numFmtId="0" fontId="46" fillId="0" borderId="37" xfId="0" applyFont="1" applyBorder="1" applyAlignment="1">
      <alignment horizontal="left"/>
    </xf>
    <xf numFmtId="0" fontId="29" fillId="0" borderId="65" xfId="0" applyFont="1" applyBorder="1" applyAlignment="1">
      <alignment horizontal="left"/>
    </xf>
    <xf numFmtId="0" fontId="3" fillId="0" borderId="36" xfId="0" applyFont="1" applyBorder="1" applyAlignment="1">
      <alignment horizontal="left"/>
    </xf>
    <xf numFmtId="0" fontId="23" fillId="0" borderId="10" xfId="0" applyFont="1" applyBorder="1" applyAlignment="1">
      <alignment horizontal="left"/>
    </xf>
    <xf numFmtId="169" fontId="0" fillId="0" borderId="0" xfId="0" applyNumberFormat="1"/>
    <xf numFmtId="167" fontId="0" fillId="0" borderId="33" xfId="0" applyNumberFormat="1" applyBorder="1"/>
    <xf numFmtId="0" fontId="75" fillId="0" borderId="51" xfId="0" applyFont="1" applyBorder="1" applyAlignment="1">
      <alignment horizontal="left"/>
    </xf>
    <xf numFmtId="0" fontId="45" fillId="0" borderId="25" xfId="0" applyFont="1" applyBorder="1"/>
    <xf numFmtId="0" fontId="162" fillId="0" borderId="77" xfId="0" applyFont="1" applyBorder="1"/>
    <xf numFmtId="166" fontId="108" fillId="19" borderId="36" xfId="0" applyNumberFormat="1" applyFont="1" applyFill="1" applyBorder="1" applyAlignment="1">
      <alignment horizontal="center"/>
    </xf>
    <xf numFmtId="0" fontId="30" fillId="7" borderId="74" xfId="0" applyFont="1" applyFill="1" applyBorder="1" applyAlignment="1">
      <alignment horizontal="center"/>
    </xf>
    <xf numFmtId="0" fontId="48" fillId="0" borderId="73" xfId="0" applyFont="1" applyBorder="1"/>
    <xf numFmtId="0" fontId="77" fillId="0" borderId="75" xfId="0" applyFont="1" applyBorder="1"/>
    <xf numFmtId="0" fontId="29" fillId="0" borderId="56" xfId="0" applyFont="1" applyBorder="1" applyAlignment="1">
      <alignment horizontal="left"/>
    </xf>
    <xf numFmtId="0" fontId="47" fillId="0" borderId="69" xfId="0" applyFont="1" applyBorder="1"/>
    <xf numFmtId="0" fontId="107" fillId="0" borderId="66" xfId="0" applyFont="1" applyBorder="1"/>
    <xf numFmtId="1" fontId="36" fillId="0" borderId="74" xfId="0" applyNumberFormat="1" applyFont="1" applyFill="1" applyBorder="1" applyAlignment="1">
      <alignment horizontal="center"/>
    </xf>
    <xf numFmtId="0" fontId="8" fillId="0" borderId="30" xfId="0" applyFont="1" applyBorder="1"/>
    <xf numFmtId="0" fontId="8" fillId="0" borderId="70" xfId="0" applyFont="1" applyBorder="1"/>
    <xf numFmtId="0" fontId="150" fillId="0" borderId="0" xfId="0" applyFont="1" applyFill="1" applyBorder="1" applyAlignment="1">
      <alignment horizontal="left"/>
    </xf>
    <xf numFmtId="49" fontId="147" fillId="0" borderId="0" xfId="0" applyNumberFormat="1" applyFont="1" applyFill="1" applyBorder="1" applyAlignment="1">
      <alignment horizontal="left"/>
    </xf>
    <xf numFmtId="0" fontId="147" fillId="0" borderId="0" xfId="0" applyFont="1" applyFill="1" applyBorder="1" applyAlignment="1">
      <alignment horizontal="left"/>
    </xf>
    <xf numFmtId="0" fontId="105" fillId="0" borderId="0" xfId="0" applyFont="1" applyFill="1" applyBorder="1" applyAlignment="1">
      <alignment horizontal="center"/>
    </xf>
    <xf numFmtId="2" fontId="203" fillId="0" borderId="73" xfId="0" applyNumberFormat="1" applyFont="1" applyBorder="1" applyAlignment="1">
      <alignment horizontal="center"/>
    </xf>
    <xf numFmtId="2" fontId="204" fillId="0" borderId="73" xfId="0" applyNumberFormat="1" applyFont="1" applyBorder="1" applyAlignment="1">
      <alignment horizontal="center"/>
    </xf>
    <xf numFmtId="2" fontId="203" fillId="0" borderId="66" xfId="0" applyNumberFormat="1" applyFont="1" applyBorder="1" applyAlignment="1">
      <alignment horizontal="center"/>
    </xf>
    <xf numFmtId="2" fontId="203" fillId="0" borderId="69" xfId="0" applyNumberFormat="1" applyFont="1" applyBorder="1" applyAlignment="1">
      <alignment horizontal="center"/>
    </xf>
    <xf numFmtId="165" fontId="123" fillId="0" borderId="0" xfId="0" applyNumberFormat="1" applyFont="1" applyFill="1" applyBorder="1" applyAlignment="1">
      <alignment horizontal="center"/>
    </xf>
    <xf numFmtId="0" fontId="15" fillId="0" borderId="54" xfId="0" applyFont="1" applyFill="1" applyBorder="1"/>
    <xf numFmtId="2" fontId="19" fillId="0" borderId="66" xfId="0" applyNumberFormat="1" applyFont="1" applyFill="1" applyBorder="1" applyAlignment="1">
      <alignment horizontal="center"/>
    </xf>
    <xf numFmtId="0" fontId="149" fillId="0" borderId="0" xfId="0" applyFont="1" applyFill="1" applyBorder="1"/>
    <xf numFmtId="2" fontId="0" fillId="0" borderId="0" xfId="0" applyNumberFormat="1" applyFill="1" applyBorder="1" applyAlignment="1">
      <alignment horizontal="right"/>
    </xf>
    <xf numFmtId="0" fontId="187" fillId="0" borderId="0" xfId="0" applyFont="1" applyFill="1" applyBorder="1" applyAlignment="1">
      <alignment horizontal="left"/>
    </xf>
    <xf numFmtId="164" fontId="121" fillId="0" borderId="25" xfId="0" applyNumberFormat="1" applyFont="1" applyBorder="1" applyAlignment="1">
      <alignment horizontal="right"/>
    </xf>
    <xf numFmtId="0" fontId="55" fillId="0" borderId="0" xfId="0" applyFont="1" applyFill="1" applyBorder="1" applyAlignment="1">
      <alignment horizontal="left"/>
    </xf>
    <xf numFmtId="0" fontId="123" fillId="0" borderId="0" xfId="0" applyFont="1" applyFill="1" applyBorder="1" applyAlignment="1">
      <alignment horizontal="left"/>
    </xf>
    <xf numFmtId="0" fontId="203" fillId="0" borderId="0" xfId="0" applyFont="1" applyFill="1" applyBorder="1" applyAlignment="1">
      <alignment horizontal="right"/>
    </xf>
    <xf numFmtId="0" fontId="34" fillId="0" borderId="72" xfId="0" applyFont="1" applyBorder="1" applyAlignment="1">
      <alignment horizontal="left"/>
    </xf>
    <xf numFmtId="164" fontId="55" fillId="0" borderId="38" xfId="0" applyNumberFormat="1" applyFont="1" applyBorder="1" applyAlignment="1">
      <alignment horizontal="right"/>
    </xf>
    <xf numFmtId="0" fontId="72" fillId="0" borderId="0" xfId="0" applyFont="1" applyFill="1" applyBorder="1"/>
    <xf numFmtId="0" fontId="200" fillId="0" borderId="66" xfId="0" applyFont="1" applyBorder="1"/>
    <xf numFmtId="0" fontId="23" fillId="0" borderId="76" xfId="0" applyFont="1" applyFill="1" applyBorder="1"/>
    <xf numFmtId="49" fontId="15" fillId="0" borderId="50" xfId="0" applyNumberFormat="1" applyFont="1" applyFill="1" applyBorder="1" applyAlignment="1">
      <alignment horizontal="left"/>
    </xf>
    <xf numFmtId="0" fontId="15" fillId="0" borderId="76" xfId="0" applyFont="1" applyFill="1" applyBorder="1" applyAlignment="1">
      <alignment horizontal="left"/>
    </xf>
    <xf numFmtId="0" fontId="147" fillId="0" borderId="50" xfId="0" applyFont="1" applyFill="1" applyBorder="1" applyAlignment="1">
      <alignment horizontal="left"/>
    </xf>
    <xf numFmtId="0" fontId="147" fillId="0" borderId="59" xfId="0" applyFont="1" applyFill="1" applyBorder="1" applyAlignment="1">
      <alignment horizontal="left"/>
    </xf>
    <xf numFmtId="0" fontId="123" fillId="0" borderId="14" xfId="0" applyFont="1" applyFill="1" applyBorder="1" applyAlignment="1">
      <alignment horizontal="left"/>
    </xf>
    <xf numFmtId="0" fontId="34" fillId="0" borderId="36" xfId="0" applyFont="1" applyFill="1" applyBorder="1" applyAlignment="1">
      <alignment horizontal="center"/>
    </xf>
    <xf numFmtId="0" fontId="55" fillId="0" borderId="53" xfId="0" applyFont="1" applyFill="1" applyBorder="1" applyAlignment="1">
      <alignment horizontal="left"/>
    </xf>
    <xf numFmtId="0" fontId="70" fillId="0" borderId="50" xfId="0" applyFont="1" applyFill="1" applyBorder="1"/>
    <xf numFmtId="0" fontId="8" fillId="0" borderId="67" xfId="0" applyFont="1" applyFill="1" applyBorder="1" applyAlignment="1">
      <alignment horizontal="center"/>
    </xf>
    <xf numFmtId="0" fontId="203" fillId="0" borderId="64" xfId="0" applyFont="1" applyFill="1" applyBorder="1" applyAlignment="1">
      <alignment horizontal="right"/>
    </xf>
    <xf numFmtId="0" fontId="15" fillId="0" borderId="67" xfId="0" applyFont="1" applyFill="1" applyBorder="1" applyAlignment="1">
      <alignment horizontal="center"/>
    </xf>
    <xf numFmtId="0" fontId="102" fillId="0" borderId="2" xfId="0" applyFont="1" applyFill="1" applyBorder="1" applyAlignment="1">
      <alignment horizontal="left"/>
    </xf>
    <xf numFmtId="0" fontId="0" fillId="0" borderId="53" xfId="0" applyFill="1" applyBorder="1"/>
    <xf numFmtId="0" fontId="0" fillId="0" borderId="52" xfId="0" applyFill="1" applyBorder="1"/>
    <xf numFmtId="0" fontId="23" fillId="0" borderId="52" xfId="0" applyFont="1" applyFill="1" applyBorder="1"/>
    <xf numFmtId="0" fontId="150" fillId="0" borderId="50" xfId="0" applyFont="1" applyFill="1" applyBorder="1" applyAlignment="1">
      <alignment horizontal="left"/>
    </xf>
    <xf numFmtId="49" fontId="147" fillId="0" borderId="50" xfId="0" applyNumberFormat="1" applyFont="1" applyFill="1" applyBorder="1" applyAlignment="1">
      <alignment horizontal="left"/>
    </xf>
    <xf numFmtId="0" fontId="18" fillId="0" borderId="64" xfId="0" applyFont="1" applyFill="1" applyBorder="1" applyAlignment="1">
      <alignment horizontal="right"/>
    </xf>
    <xf numFmtId="0" fontId="0" fillId="0" borderId="12" xfId="0" applyFill="1" applyBorder="1" applyAlignment="1">
      <alignment horizontal="right"/>
    </xf>
    <xf numFmtId="0" fontId="105" fillId="0" borderId="3" xfId="0" applyFont="1" applyFill="1" applyBorder="1" applyAlignment="1">
      <alignment horizontal="center"/>
    </xf>
    <xf numFmtId="0" fontId="123" fillId="0" borderId="14" xfId="0" applyFont="1" applyFill="1" applyBorder="1" applyAlignment="1">
      <alignment horizontal="center"/>
    </xf>
    <xf numFmtId="0" fontId="11" fillId="0" borderId="3" xfId="0" applyFont="1" applyFill="1" applyBorder="1"/>
    <xf numFmtId="0" fontId="3" fillId="0" borderId="3" xfId="0" applyFont="1" applyFill="1" applyBorder="1" applyAlignment="1">
      <alignment horizontal="right"/>
    </xf>
    <xf numFmtId="0" fontId="15" fillId="0" borderId="78" xfId="0" applyFont="1" applyFill="1" applyBorder="1" applyAlignment="1">
      <alignment horizontal="center"/>
    </xf>
    <xf numFmtId="0" fontId="15" fillId="0" borderId="76" xfId="0" applyFont="1" applyFill="1" applyBorder="1" applyAlignment="1">
      <alignment horizontal="center"/>
    </xf>
    <xf numFmtId="0" fontId="0" fillId="0" borderId="55" xfId="0" applyFill="1" applyBorder="1"/>
    <xf numFmtId="0" fontId="18" fillId="0" borderId="50" xfId="0" applyFont="1" applyFill="1" applyBorder="1" applyAlignment="1">
      <alignment horizontal="center"/>
    </xf>
    <xf numFmtId="165" fontId="123" fillId="0" borderId="14" xfId="0" applyNumberFormat="1" applyFont="1" applyFill="1" applyBorder="1" applyAlignment="1">
      <alignment horizontal="center"/>
    </xf>
    <xf numFmtId="0" fontId="23" fillId="0" borderId="74" xfId="0" applyFont="1" applyFill="1" applyBorder="1" applyAlignment="1">
      <alignment horizontal="center"/>
    </xf>
    <xf numFmtId="0" fontId="23" fillId="0" borderId="36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74" xfId="0" applyFont="1" applyFill="1" applyBorder="1" applyAlignment="1">
      <alignment horizontal="center"/>
    </xf>
    <xf numFmtId="0" fontId="123" fillId="0" borderId="10" xfId="0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/>
    </xf>
    <xf numFmtId="0" fontId="45" fillId="0" borderId="59" xfId="0" applyFont="1" applyFill="1" applyBorder="1"/>
    <xf numFmtId="0" fontId="23" fillId="0" borderId="78" xfId="0" applyFont="1" applyFill="1" applyBorder="1" applyAlignment="1">
      <alignment horizontal="center"/>
    </xf>
    <xf numFmtId="0" fontId="147" fillId="0" borderId="64" xfId="0" applyFont="1" applyFill="1" applyBorder="1" applyAlignment="1">
      <alignment horizontal="left"/>
    </xf>
    <xf numFmtId="2" fontId="0" fillId="0" borderId="44" xfId="0" applyNumberFormat="1" applyFill="1" applyBorder="1" applyAlignment="1">
      <alignment horizontal="right"/>
    </xf>
    <xf numFmtId="49" fontId="15" fillId="0" borderId="76" xfId="0" applyNumberFormat="1" applyFont="1" applyFill="1" applyBorder="1" applyAlignment="1">
      <alignment horizontal="left"/>
    </xf>
    <xf numFmtId="0" fontId="3" fillId="0" borderId="36" xfId="0" applyFont="1" applyFill="1" applyBorder="1" applyAlignment="1">
      <alignment horizontal="center"/>
    </xf>
    <xf numFmtId="0" fontId="3" fillId="0" borderId="69" xfId="0" applyFont="1" applyFill="1" applyBorder="1" applyAlignment="1">
      <alignment horizontal="center"/>
    </xf>
    <xf numFmtId="0" fontId="18" fillId="0" borderId="59" xfId="0" applyFont="1" applyFill="1" applyBorder="1" applyAlignment="1">
      <alignment horizontal="center"/>
    </xf>
    <xf numFmtId="0" fontId="123" fillId="0" borderId="10" xfId="0" applyFont="1" applyFill="1" applyBorder="1" applyAlignment="1">
      <alignment horizontal="left"/>
    </xf>
    <xf numFmtId="0" fontId="23" fillId="0" borderId="50" xfId="0" applyFont="1" applyFill="1" applyBorder="1"/>
    <xf numFmtId="0" fontId="34" fillId="0" borderId="78" xfId="0" applyFont="1" applyFill="1" applyBorder="1" applyAlignment="1">
      <alignment horizontal="center"/>
    </xf>
    <xf numFmtId="0" fontId="3" fillId="0" borderId="56" xfId="0" applyFont="1" applyFill="1" applyBorder="1" applyAlignment="1">
      <alignment horizontal="center"/>
    </xf>
    <xf numFmtId="0" fontId="34" fillId="0" borderId="52" xfId="0" applyFont="1" applyFill="1" applyBorder="1"/>
    <xf numFmtId="166" fontId="0" fillId="0" borderId="44" xfId="0" applyNumberFormat="1" applyFill="1" applyBorder="1" applyAlignment="1">
      <alignment horizontal="right"/>
    </xf>
    <xf numFmtId="0" fontId="55" fillId="0" borderId="50" xfId="0" applyFont="1" applyFill="1" applyBorder="1" applyAlignment="1">
      <alignment horizontal="left"/>
    </xf>
    <xf numFmtId="0" fontId="34" fillId="0" borderId="27" xfId="0" applyFont="1" applyFill="1" applyBorder="1"/>
    <xf numFmtId="0" fontId="23" fillId="0" borderId="75" xfId="0" applyFont="1" applyFill="1" applyBorder="1" applyAlignment="1">
      <alignment horizontal="center"/>
    </xf>
    <xf numFmtId="49" fontId="55" fillId="0" borderId="50" xfId="0" applyNumberFormat="1" applyFont="1" applyFill="1" applyBorder="1" applyAlignment="1">
      <alignment horizontal="left"/>
    </xf>
    <xf numFmtId="49" fontId="15" fillId="0" borderId="64" xfId="0" applyNumberFormat="1" applyFont="1" applyFill="1" applyBorder="1" applyAlignment="1">
      <alignment horizontal="left"/>
    </xf>
    <xf numFmtId="165" fontId="0" fillId="0" borderId="44" xfId="0" applyNumberFormat="1" applyFill="1" applyBorder="1" applyAlignment="1">
      <alignment horizontal="right"/>
    </xf>
    <xf numFmtId="164" fontId="147" fillId="0" borderId="50" xfId="0" applyNumberFormat="1" applyFont="1" applyFill="1" applyBorder="1" applyAlignment="1">
      <alignment horizontal="right"/>
    </xf>
    <xf numFmtId="0" fontId="15" fillId="0" borderId="38" xfId="0" applyFont="1" applyFill="1" applyBorder="1" applyAlignment="1">
      <alignment horizontal="center"/>
    </xf>
    <xf numFmtId="167" fontId="0" fillId="0" borderId="44" xfId="0" applyNumberFormat="1" applyFill="1" applyBorder="1" applyAlignment="1">
      <alignment horizontal="right"/>
    </xf>
    <xf numFmtId="0" fontId="55" fillId="0" borderId="76" xfId="0" applyFont="1" applyFill="1" applyBorder="1" applyAlignment="1">
      <alignment horizontal="left"/>
    </xf>
    <xf numFmtId="0" fontId="54" fillId="0" borderId="52" xfId="0" applyFont="1" applyFill="1" applyBorder="1" applyAlignment="1">
      <alignment horizontal="center"/>
    </xf>
    <xf numFmtId="0" fontId="0" fillId="0" borderId="44" xfId="0" applyFill="1" applyBorder="1"/>
    <xf numFmtId="167" fontId="0" fillId="0" borderId="44" xfId="0" applyNumberFormat="1" applyFill="1" applyBorder="1"/>
    <xf numFmtId="0" fontId="3" fillId="0" borderId="25" xfId="0" applyFont="1" applyFill="1" applyBorder="1"/>
    <xf numFmtId="0" fontId="45" fillId="0" borderId="27" xfId="0" applyFont="1" applyFill="1" applyBorder="1" applyAlignment="1">
      <alignment horizontal="center"/>
    </xf>
    <xf numFmtId="0" fontId="3" fillId="0" borderId="50" xfId="0" applyFont="1" applyFill="1" applyBorder="1" applyAlignment="1">
      <alignment horizontal="left"/>
    </xf>
    <xf numFmtId="0" fontId="70" fillId="0" borderId="50" xfId="0" applyFont="1" applyFill="1" applyBorder="1" applyAlignment="1">
      <alignment horizontal="left"/>
    </xf>
    <xf numFmtId="0" fontId="34" fillId="0" borderId="56" xfId="0" applyFont="1" applyFill="1" applyBorder="1" applyAlignment="1">
      <alignment horizontal="center"/>
    </xf>
    <xf numFmtId="0" fontId="8" fillId="0" borderId="51" xfId="0" applyFont="1" applyFill="1" applyBorder="1" applyAlignment="1">
      <alignment horizontal="center"/>
    </xf>
    <xf numFmtId="0" fontId="102" fillId="0" borderId="25" xfId="0" applyFont="1" applyFill="1" applyBorder="1" applyAlignment="1">
      <alignment horizontal="left"/>
    </xf>
    <xf numFmtId="0" fontId="47" fillId="0" borderId="44" xfId="0" applyFont="1" applyFill="1" applyBorder="1" applyAlignment="1">
      <alignment horizontal="center"/>
    </xf>
    <xf numFmtId="0" fontId="8" fillId="0" borderId="44" xfId="0" applyFont="1" applyFill="1" applyBorder="1"/>
    <xf numFmtId="2" fontId="8" fillId="0" borderId="44" xfId="0" applyNumberFormat="1" applyFont="1" applyFill="1" applyBorder="1"/>
    <xf numFmtId="167" fontId="8" fillId="0" borderId="44" xfId="0" applyNumberFormat="1" applyFont="1" applyFill="1" applyBorder="1"/>
    <xf numFmtId="0" fontId="55" fillId="0" borderId="25" xfId="0" applyFont="1" applyFill="1" applyBorder="1" applyAlignment="1">
      <alignment horizontal="left"/>
    </xf>
    <xf numFmtId="0" fontId="66" fillId="0" borderId="14" xfId="0" applyFont="1" applyFill="1" applyBorder="1" applyAlignment="1">
      <alignment horizontal="left"/>
    </xf>
    <xf numFmtId="0" fontId="23" fillId="0" borderId="22" xfId="0" applyFont="1" applyFill="1" applyBorder="1"/>
    <xf numFmtId="0" fontId="200" fillId="0" borderId="39" xfId="0" applyFont="1" applyFill="1" applyBorder="1"/>
    <xf numFmtId="2" fontId="203" fillId="0" borderId="64" xfId="0" applyNumberFormat="1" applyFont="1" applyBorder="1" applyAlignment="1">
      <alignment horizontal="center"/>
    </xf>
    <xf numFmtId="2" fontId="203" fillId="0" borderId="74" xfId="0" applyNumberFormat="1" applyFont="1" applyBorder="1" applyAlignment="1">
      <alignment horizontal="center"/>
    </xf>
    <xf numFmtId="2" fontId="203" fillId="0" borderId="75" xfId="0" applyNumberFormat="1" applyFont="1" applyBorder="1" applyAlignment="1">
      <alignment horizontal="center"/>
    </xf>
    <xf numFmtId="0" fontId="167" fillId="0" borderId="76" xfId="0" applyFont="1" applyBorder="1"/>
    <xf numFmtId="0" fontId="107" fillId="0" borderId="50" xfId="0" applyFont="1" applyBorder="1"/>
    <xf numFmtId="0" fontId="107" fillId="0" borderId="53" xfId="0" applyFont="1" applyBorder="1"/>
    <xf numFmtId="0" fontId="152" fillId="0" borderId="59" xfId="0" applyFont="1" applyBorder="1"/>
    <xf numFmtId="0" fontId="73" fillId="0" borderId="73" xfId="0" applyFont="1" applyFill="1" applyBorder="1"/>
    <xf numFmtId="0" fontId="187" fillId="0" borderId="73" xfId="0" applyFont="1" applyFill="1" applyBorder="1" applyAlignment="1">
      <alignment horizontal="left"/>
    </xf>
    <xf numFmtId="0" fontId="64" fillId="0" borderId="77" xfId="0" applyFont="1" applyFill="1" applyBorder="1" applyAlignment="1">
      <alignment horizontal="left"/>
    </xf>
    <xf numFmtId="0" fontId="72" fillId="0" borderId="73" xfId="0" applyFont="1" applyFill="1" applyBorder="1"/>
    <xf numFmtId="0" fontId="34" fillId="0" borderId="71" xfId="0" applyFont="1" applyFill="1" applyBorder="1" applyAlignment="1">
      <alignment horizontal="left"/>
    </xf>
    <xf numFmtId="0" fontId="187" fillId="0" borderId="54" xfId="0" applyFont="1" applyFill="1" applyBorder="1" applyAlignment="1">
      <alignment horizontal="left"/>
    </xf>
    <xf numFmtId="0" fontId="23" fillId="0" borderId="54" xfId="0" applyFont="1" applyFill="1" applyBorder="1" applyAlignment="1">
      <alignment horizontal="left"/>
    </xf>
    <xf numFmtId="0" fontId="72" fillId="0" borderId="77" xfId="0" applyFont="1" applyFill="1" applyBorder="1"/>
    <xf numFmtId="0" fontId="8" fillId="0" borderId="78" xfId="0" applyFont="1" applyFill="1" applyBorder="1" applyAlignment="1">
      <alignment horizontal="center"/>
    </xf>
    <xf numFmtId="2" fontId="18" fillId="0" borderId="0" xfId="0" applyNumberFormat="1" applyFont="1" applyFill="1" applyAlignment="1">
      <alignment horizontal="center"/>
    </xf>
    <xf numFmtId="2" fontId="19" fillId="0" borderId="80" xfId="0" applyNumberFormat="1" applyFont="1" applyFill="1" applyBorder="1" applyAlignment="1">
      <alignment horizontal="center"/>
    </xf>
    <xf numFmtId="0" fontId="8" fillId="0" borderId="75" xfId="0" applyFont="1" applyFill="1" applyBorder="1" applyAlignment="1">
      <alignment horizontal="center"/>
    </xf>
    <xf numFmtId="0" fontId="8" fillId="0" borderId="60" xfId="0" applyFont="1" applyFill="1" applyBorder="1"/>
    <xf numFmtId="0" fontId="199" fillId="0" borderId="77" xfId="0" applyFont="1" applyFill="1" applyBorder="1" applyAlignment="1">
      <alignment horizontal="left"/>
    </xf>
    <xf numFmtId="0" fontId="199" fillId="0" borderId="51" xfId="0" applyFont="1" applyFill="1" applyBorder="1" applyAlignment="1">
      <alignment horizontal="center"/>
    </xf>
    <xf numFmtId="2" fontId="18" fillId="0" borderId="56" xfId="0" applyNumberFormat="1" applyFont="1" applyFill="1" applyBorder="1" applyAlignment="1">
      <alignment horizontal="center"/>
    </xf>
    <xf numFmtId="0" fontId="199" fillId="0" borderId="67" xfId="0" applyFont="1" applyFill="1" applyBorder="1" applyAlignment="1">
      <alignment horizontal="center"/>
    </xf>
    <xf numFmtId="2" fontId="71" fillId="0" borderId="73" xfId="0" applyNumberFormat="1" applyFont="1" applyFill="1" applyBorder="1" applyAlignment="1">
      <alignment horizontal="center"/>
    </xf>
    <xf numFmtId="0" fontId="199" fillId="0" borderId="30" xfId="0" applyFont="1" applyFill="1" applyBorder="1" applyAlignment="1">
      <alignment horizontal="left"/>
    </xf>
    <xf numFmtId="0" fontId="152" fillId="0" borderId="75" xfId="0" applyFont="1" applyFill="1" applyBorder="1" applyAlignment="1">
      <alignment horizontal="center"/>
    </xf>
    <xf numFmtId="0" fontId="200" fillId="0" borderId="67" xfId="0" applyFont="1" applyFill="1" applyBorder="1" applyAlignment="1">
      <alignment horizontal="center"/>
    </xf>
    <xf numFmtId="2" fontId="91" fillId="0" borderId="64" xfId="0" applyNumberFormat="1" applyFont="1" applyFill="1" applyBorder="1" applyAlignment="1">
      <alignment horizontal="center"/>
    </xf>
    <xf numFmtId="2" fontId="91" fillId="0" borderId="67" xfId="0" applyNumberFormat="1" applyFont="1" applyFill="1" applyBorder="1" applyAlignment="1">
      <alignment horizontal="center"/>
    </xf>
    <xf numFmtId="0" fontId="48" fillId="0" borderId="36" xfId="0" applyFont="1" applyFill="1" applyBorder="1" applyAlignment="1">
      <alignment horizontal="left"/>
    </xf>
    <xf numFmtId="0" fontId="0" fillId="0" borderId="10" xfId="0" applyFill="1" applyBorder="1" applyAlignment="1">
      <alignment horizontal="left"/>
    </xf>
    <xf numFmtId="2" fontId="48" fillId="0" borderId="0" xfId="0" applyNumberFormat="1" applyFont="1" applyBorder="1" applyAlignment="1">
      <alignment horizontal="center"/>
    </xf>
    <xf numFmtId="2" fontId="0" fillId="0" borderId="10" xfId="0" applyNumberFormat="1" applyBorder="1" applyAlignment="1">
      <alignment horizontal="left"/>
    </xf>
    <xf numFmtId="0" fontId="11" fillId="0" borderId="27" xfId="0" applyFont="1" applyBorder="1" applyAlignment="1">
      <alignment horizontal="center" vertical="center"/>
    </xf>
    <xf numFmtId="2" fontId="21" fillId="0" borderId="55" xfId="0" applyNumberFormat="1" applyFont="1" applyFill="1" applyBorder="1" applyAlignment="1">
      <alignment horizontal="center"/>
    </xf>
    <xf numFmtId="2" fontId="21" fillId="0" borderId="54" xfId="0" applyNumberFormat="1" applyFont="1" applyFill="1" applyBorder="1" applyAlignment="1">
      <alignment horizontal="center"/>
    </xf>
    <xf numFmtId="2" fontId="21" fillId="0" borderId="56" xfId="0" applyNumberFormat="1" applyFont="1" applyFill="1" applyBorder="1" applyAlignment="1">
      <alignment horizontal="center"/>
    </xf>
    <xf numFmtId="0" fontId="38" fillId="0" borderId="37" xfId="0" applyFont="1" applyBorder="1" applyAlignment="1">
      <alignment horizontal="center"/>
    </xf>
    <xf numFmtId="0" fontId="38" fillId="0" borderId="3" xfId="0" applyFont="1" applyBorder="1" applyAlignment="1">
      <alignment horizontal="center"/>
    </xf>
    <xf numFmtId="0" fontId="38" fillId="0" borderId="35" xfId="0" applyFont="1" applyBorder="1" applyAlignment="1">
      <alignment horizontal="center"/>
    </xf>
    <xf numFmtId="0" fontId="39" fillId="0" borderId="81" xfId="0" applyFont="1" applyBorder="1" applyAlignment="1">
      <alignment horizontal="right"/>
    </xf>
    <xf numFmtId="0" fontId="39" fillId="0" borderId="10" xfId="0" applyFont="1" applyBorder="1" applyAlignment="1">
      <alignment horizontal="right"/>
    </xf>
    <xf numFmtId="0" fontId="39" fillId="0" borderId="11" xfId="0" applyFont="1" applyBorder="1" applyAlignment="1">
      <alignment horizontal="right"/>
    </xf>
    <xf numFmtId="0" fontId="39" fillId="0" borderId="14" xfId="0" applyFont="1" applyBorder="1" applyAlignment="1">
      <alignment horizontal="right"/>
    </xf>
    <xf numFmtId="1" fontId="38" fillId="0" borderId="19" xfId="0" applyNumberFormat="1" applyFont="1" applyBorder="1" applyAlignment="1">
      <alignment horizontal="center"/>
    </xf>
    <xf numFmtId="0" fontId="38" fillId="0" borderId="18" xfId="0" applyFont="1" applyBorder="1" applyAlignment="1">
      <alignment horizontal="center"/>
    </xf>
    <xf numFmtId="165" fontId="38" fillId="0" borderId="35" xfId="0" applyNumberFormat="1" applyFont="1" applyBorder="1" applyAlignment="1">
      <alignment horizontal="center"/>
    </xf>
    <xf numFmtId="1" fontId="38" fillId="0" borderId="3" xfId="0" applyNumberFormat="1" applyFont="1" applyBorder="1" applyAlignment="1">
      <alignment horizontal="center"/>
    </xf>
    <xf numFmtId="1" fontId="38" fillId="0" borderId="28" xfId="0" applyNumberFormat="1" applyFont="1" applyBorder="1" applyAlignment="1">
      <alignment horizontal="center"/>
    </xf>
    <xf numFmtId="0" fontId="39" fillId="0" borderId="33" xfId="0" applyFont="1" applyBorder="1" applyAlignment="1">
      <alignment horizontal="right"/>
    </xf>
    <xf numFmtId="0" fontId="39" fillId="0" borderId="29" xfId="0" applyFont="1" applyBorder="1" applyAlignment="1">
      <alignment horizontal="right"/>
    </xf>
    <xf numFmtId="0" fontId="215" fillId="0" borderId="0" xfId="0" applyFont="1" applyAlignment="1">
      <alignment horizontal="left" vertical="center"/>
    </xf>
    <xf numFmtId="165" fontId="47" fillId="0" borderId="69" xfId="0" applyNumberFormat="1" applyFont="1" applyBorder="1"/>
    <xf numFmtId="0" fontId="47" fillId="0" borderId="66" xfId="0" applyFont="1" applyBorder="1"/>
    <xf numFmtId="0" fontId="0" fillId="0" borderId="39" xfId="0" applyBorder="1"/>
    <xf numFmtId="0" fontId="79" fillId="0" borderId="54" xfId="0" applyFont="1" applyBorder="1" applyAlignment="1">
      <alignment horizontal="left"/>
    </xf>
    <xf numFmtId="0" fontId="75" fillId="0" borderId="73" xfId="0" applyFont="1" applyBorder="1" applyAlignment="1">
      <alignment horizontal="center"/>
    </xf>
    <xf numFmtId="0" fontId="66" fillId="0" borderId="15" xfId="0" applyFont="1" applyFill="1" applyBorder="1"/>
    <xf numFmtId="0" fontId="60" fillId="0" borderId="77" xfId="0" applyFont="1" applyFill="1" applyBorder="1"/>
    <xf numFmtId="0" fontId="66" fillId="0" borderId="58" xfId="0" applyFont="1" applyFill="1" applyBorder="1"/>
    <xf numFmtId="0" fontId="54" fillId="0" borderId="19" xfId="0" applyFont="1" applyBorder="1"/>
    <xf numFmtId="1" fontId="54" fillId="0" borderId="51" xfId="0" applyNumberFormat="1" applyFont="1" applyFill="1" applyBorder="1" applyAlignment="1">
      <alignment horizontal="center"/>
    </xf>
    <xf numFmtId="1" fontId="54" fillId="0" borderId="52" xfId="0" applyNumberFormat="1" applyFont="1" applyFill="1" applyBorder="1" applyAlignment="1">
      <alignment horizontal="center"/>
    </xf>
    <xf numFmtId="1" fontId="54" fillId="0" borderId="67" xfId="0" applyNumberFormat="1" applyFont="1" applyFill="1" applyBorder="1" applyAlignment="1">
      <alignment horizontal="center"/>
    </xf>
    <xf numFmtId="0" fontId="54" fillId="0" borderId="14" xfId="0" applyFont="1" applyBorder="1"/>
    <xf numFmtId="0" fontId="54" fillId="0" borderId="67" xfId="0" applyFont="1" applyBorder="1" applyAlignment="1">
      <alignment horizontal="center"/>
    </xf>
    <xf numFmtId="0" fontId="54" fillId="0" borderId="51" xfId="0" applyFont="1" applyBorder="1" applyAlignment="1">
      <alignment horizontal="center"/>
    </xf>
    <xf numFmtId="2" fontId="18" fillId="0" borderId="25" xfId="0" applyNumberFormat="1" applyFont="1" applyBorder="1"/>
    <xf numFmtId="2" fontId="18" fillId="0" borderId="56" xfId="0" applyNumberFormat="1" applyFont="1" applyBorder="1"/>
    <xf numFmtId="0" fontId="54" fillId="0" borderId="14" xfId="0" applyFont="1" applyBorder="1" applyAlignment="1">
      <alignment horizontal="center"/>
    </xf>
    <xf numFmtId="1" fontId="54" fillId="0" borderId="51" xfId="0" applyNumberFormat="1" applyFont="1" applyBorder="1" applyAlignment="1">
      <alignment horizontal="center"/>
    </xf>
    <xf numFmtId="1" fontId="54" fillId="0" borderId="52" xfId="0" applyNumberFormat="1" applyFont="1" applyBorder="1" applyAlignment="1">
      <alignment horizontal="center"/>
    </xf>
    <xf numFmtId="1" fontId="54" fillId="0" borderId="27" xfId="0" applyNumberFormat="1" applyFont="1" applyBorder="1" applyAlignment="1">
      <alignment horizontal="center"/>
    </xf>
    <xf numFmtId="0" fontId="54" fillId="0" borderId="51" xfId="0" applyFont="1" applyBorder="1"/>
    <xf numFmtId="2" fontId="18" fillId="0" borderId="38" xfId="0" applyNumberFormat="1" applyFont="1" applyBorder="1" applyAlignment="1">
      <alignment horizontal="center"/>
    </xf>
    <xf numFmtId="2" fontId="18" fillId="0" borderId="55" xfId="0" applyNumberFormat="1" applyFont="1" applyBorder="1" applyAlignment="1">
      <alignment horizontal="left"/>
    </xf>
    <xf numFmtId="2" fontId="18" fillId="0" borderId="56" xfId="0" applyNumberFormat="1" applyFont="1" applyFill="1" applyBorder="1"/>
    <xf numFmtId="2" fontId="213" fillId="0" borderId="76" xfId="0" applyNumberFormat="1" applyFont="1" applyBorder="1" applyAlignment="1">
      <alignment horizontal="center"/>
    </xf>
    <xf numFmtId="2" fontId="176" fillId="0" borderId="78" xfId="0" applyNumberFormat="1" applyFont="1" applyFill="1" applyBorder="1" applyAlignment="1">
      <alignment horizontal="center"/>
    </xf>
    <xf numFmtId="2" fontId="213" fillId="0" borderId="55" xfId="0" applyNumberFormat="1" applyFont="1" applyBorder="1" applyAlignment="1">
      <alignment horizontal="center"/>
    </xf>
    <xf numFmtId="2" fontId="176" fillId="0" borderId="56" xfId="0" applyNumberFormat="1" applyFont="1" applyBorder="1" applyAlignment="1">
      <alignment horizontal="center"/>
    </xf>
    <xf numFmtId="2" fontId="213" fillId="0" borderId="38" xfId="0" applyNumberFormat="1" applyFont="1" applyBorder="1" applyAlignment="1">
      <alignment horizontal="center"/>
    </xf>
    <xf numFmtId="1" fontId="54" fillId="0" borderId="68" xfId="0" applyNumberFormat="1" applyFont="1" applyFill="1" applyBorder="1" applyAlignment="1">
      <alignment horizontal="center"/>
    </xf>
    <xf numFmtId="1" fontId="54" fillId="0" borderId="67" xfId="0" applyNumberFormat="1" applyFont="1" applyBorder="1" applyAlignment="1">
      <alignment horizontal="center"/>
    </xf>
    <xf numFmtId="2" fontId="176" fillId="0" borderId="50" xfId="0" applyNumberFormat="1" applyFont="1" applyBorder="1" applyAlignment="1">
      <alignment horizontal="center"/>
    </xf>
    <xf numFmtId="2" fontId="176" fillId="0" borderId="53" xfId="0" applyNumberFormat="1" applyFont="1" applyBorder="1" applyAlignment="1">
      <alignment horizontal="left"/>
    </xf>
    <xf numFmtId="2" fontId="176" fillId="0" borderId="56" xfId="0" applyNumberFormat="1" applyFont="1" applyBorder="1" applyAlignment="1">
      <alignment horizontal="left"/>
    </xf>
    <xf numFmtId="2" fontId="176" fillId="0" borderId="55" xfId="0" applyNumberFormat="1" applyFont="1" applyBorder="1" applyAlignment="1">
      <alignment horizontal="center"/>
    </xf>
    <xf numFmtId="2" fontId="176" fillId="0" borderId="59" xfId="0" applyNumberFormat="1" applyFont="1" applyBorder="1" applyAlignment="1">
      <alignment horizontal="center"/>
    </xf>
    <xf numFmtId="2" fontId="18" fillId="0" borderId="55" xfId="0" applyNumberFormat="1" applyFont="1" applyBorder="1" applyAlignment="1">
      <alignment horizontal="center"/>
    </xf>
    <xf numFmtId="1" fontId="205" fillId="0" borderId="51" xfId="0" applyNumberFormat="1" applyFont="1" applyBorder="1" applyAlignment="1">
      <alignment horizontal="center"/>
    </xf>
    <xf numFmtId="2" fontId="15" fillId="0" borderId="64" xfId="0" applyNumberFormat="1" applyFont="1" applyBorder="1" applyAlignment="1">
      <alignment horizontal="center"/>
    </xf>
    <xf numFmtId="2" fontId="18" fillId="0" borderId="28" xfId="0" applyNumberFormat="1" applyFont="1" applyBorder="1"/>
    <xf numFmtId="2" fontId="91" fillId="0" borderId="54" xfId="0" applyNumberFormat="1" applyFont="1" applyFill="1" applyBorder="1" applyAlignment="1">
      <alignment horizontal="center"/>
    </xf>
    <xf numFmtId="165" fontId="91" fillId="0" borderId="54" xfId="0" applyNumberFormat="1" applyFont="1" applyFill="1" applyBorder="1" applyAlignment="1">
      <alignment horizontal="center"/>
    </xf>
    <xf numFmtId="2" fontId="91" fillId="0" borderId="56" xfId="0" applyNumberFormat="1" applyFont="1" applyFill="1" applyBorder="1" applyAlignment="1">
      <alignment horizontal="center"/>
    </xf>
    <xf numFmtId="2" fontId="91" fillId="0" borderId="55" xfId="0" applyNumberFormat="1" applyFont="1" applyFill="1" applyBorder="1" applyAlignment="1">
      <alignment horizontal="center"/>
    </xf>
    <xf numFmtId="0" fontId="97" fillId="0" borderId="35" xfId="0" applyFont="1" applyBorder="1" applyAlignment="1">
      <alignment horizontal="center"/>
    </xf>
    <xf numFmtId="0" fontId="97" fillId="0" borderId="28" xfId="0" applyFont="1" applyBorder="1" applyAlignment="1">
      <alignment horizontal="center"/>
    </xf>
    <xf numFmtId="0" fontId="19" fillId="0" borderId="33" xfId="0" applyFont="1" applyBorder="1" applyAlignment="1">
      <alignment horizontal="right"/>
    </xf>
    <xf numFmtId="0" fontId="19" fillId="0" borderId="11" xfId="0" applyFont="1" applyBorder="1" applyAlignment="1">
      <alignment horizontal="right"/>
    </xf>
    <xf numFmtId="0" fontId="19" fillId="0" borderId="10" xfId="0" applyFont="1" applyBorder="1" applyAlignment="1">
      <alignment horizontal="right"/>
    </xf>
    <xf numFmtId="0" fontId="19" fillId="0" borderId="29" xfId="0" applyFont="1" applyBorder="1" applyAlignment="1">
      <alignment horizontal="right"/>
    </xf>
    <xf numFmtId="0" fontId="18" fillId="0" borderId="64" xfId="0" applyFont="1" applyBorder="1" applyAlignment="1">
      <alignment horizontal="left"/>
    </xf>
    <xf numFmtId="0" fontId="107" fillId="0" borderId="0" xfId="0" applyFont="1" applyBorder="1"/>
    <xf numFmtId="2" fontId="33" fillId="0" borderId="66" xfId="0" applyNumberFormat="1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30" fillId="0" borderId="27" xfId="0" applyFont="1" applyBorder="1" applyAlignment="1">
      <alignment horizontal="left"/>
    </xf>
    <xf numFmtId="0" fontId="75" fillId="0" borderId="14" xfId="0" applyFont="1" applyBorder="1" applyAlignment="1">
      <alignment horizontal="left"/>
    </xf>
    <xf numFmtId="0" fontId="75" fillId="6" borderId="57" xfId="0" applyFont="1" applyFill="1" applyBorder="1" applyAlignment="1">
      <alignment horizontal="center"/>
    </xf>
    <xf numFmtId="0" fontId="101" fillId="21" borderId="69" xfId="0" applyFont="1" applyFill="1" applyBorder="1" applyAlignment="1">
      <alignment horizontal="center"/>
    </xf>
    <xf numFmtId="0" fontId="101" fillId="10" borderId="69" xfId="0" applyFont="1" applyFill="1" applyBorder="1" applyAlignment="1">
      <alignment horizontal="center"/>
    </xf>
    <xf numFmtId="0" fontId="75" fillId="10" borderId="69" xfId="0" applyFont="1" applyFill="1" applyBorder="1" applyAlignment="1">
      <alignment horizontal="center"/>
    </xf>
    <xf numFmtId="0" fontId="101" fillId="10" borderId="71" xfId="0" applyFont="1" applyFill="1" applyBorder="1" applyAlignment="1">
      <alignment horizontal="center"/>
    </xf>
    <xf numFmtId="0" fontId="79" fillId="0" borderId="29" xfId="0" applyFont="1" applyBorder="1" applyAlignment="1">
      <alignment horizontal="left"/>
    </xf>
    <xf numFmtId="0" fontId="77" fillId="0" borderId="34" xfId="0" applyFont="1" applyBorder="1"/>
    <xf numFmtId="0" fontId="79" fillId="0" borderId="31" xfId="0" applyFont="1" applyBorder="1" applyAlignment="1">
      <alignment horizontal="left"/>
    </xf>
    <xf numFmtId="49" fontId="15" fillId="0" borderId="50" xfId="0" applyNumberFormat="1" applyFont="1" applyBorder="1" applyAlignment="1">
      <alignment horizontal="left"/>
    </xf>
    <xf numFmtId="165" fontId="0" fillId="0" borderId="0" xfId="0" applyNumberFormat="1" applyBorder="1"/>
    <xf numFmtId="165" fontId="53" fillId="0" borderId="74" xfId="0" applyNumberFormat="1" applyFont="1" applyBorder="1" applyAlignment="1">
      <alignment horizontal="center"/>
    </xf>
    <xf numFmtId="165" fontId="75" fillId="26" borderId="69" xfId="0" applyNumberFormat="1" applyFont="1" applyFill="1" applyBorder="1" applyAlignment="1">
      <alignment horizontal="center"/>
    </xf>
    <xf numFmtId="165" fontId="3" fillId="0" borderId="25" xfId="0" applyNumberFormat="1" applyFont="1" applyBorder="1"/>
    <xf numFmtId="165" fontId="0" fillId="0" borderId="25" xfId="0" applyNumberFormat="1" applyBorder="1"/>
    <xf numFmtId="0" fontId="161" fillId="0" borderId="25" xfId="0" applyFont="1" applyBorder="1"/>
    <xf numFmtId="0" fontId="45" fillId="0" borderId="30" xfId="0" applyFont="1" applyBorder="1"/>
    <xf numFmtId="0" fontId="216" fillId="0" borderId="70" xfId="0" applyFont="1" applyBorder="1"/>
    <xf numFmtId="0" fontId="45" fillId="0" borderId="37" xfId="0" applyFont="1" applyBorder="1"/>
    <xf numFmtId="0" fontId="65" fillId="0" borderId="50" xfId="0" applyFont="1" applyBorder="1"/>
    <xf numFmtId="0" fontId="34" fillId="0" borderId="38" xfId="0" applyFont="1" applyFill="1" applyBorder="1" applyAlignment="1">
      <alignment horizontal="left"/>
    </xf>
    <xf numFmtId="0" fontId="217" fillId="0" borderId="73" xfId="0" applyFont="1" applyBorder="1" applyAlignment="1">
      <alignment horizontal="left"/>
    </xf>
    <xf numFmtId="0" fontId="112" fillId="0" borderId="0" xfId="0" applyFont="1" applyBorder="1"/>
    <xf numFmtId="165" fontId="23" fillId="0" borderId="35" xfId="0" applyNumberFormat="1" applyFont="1" applyBorder="1" applyAlignment="1">
      <alignment horizontal="left"/>
    </xf>
    <xf numFmtId="1" fontId="75" fillId="0" borderId="28" xfId="0" applyNumberFormat="1" applyFont="1" applyBorder="1" applyAlignment="1">
      <alignment horizontal="left"/>
    </xf>
    <xf numFmtId="0" fontId="50" fillId="0" borderId="6" xfId="0" applyFont="1" applyBorder="1"/>
    <xf numFmtId="0" fontId="124" fillId="0" borderId="3" xfId="0" applyFont="1" applyBorder="1"/>
    <xf numFmtId="0" fontId="69" fillId="0" borderId="59" xfId="0" applyFont="1" applyBorder="1"/>
    <xf numFmtId="166" fontId="75" fillId="0" borderId="78" xfId="0" applyNumberFormat="1" applyFont="1" applyBorder="1" applyAlignment="1">
      <alignment horizontal="left"/>
    </xf>
    <xf numFmtId="0" fontId="73" fillId="0" borderId="0" xfId="0" applyFont="1" applyBorder="1"/>
    <xf numFmtId="0" fontId="15" fillId="0" borderId="64" xfId="0" applyFont="1" applyBorder="1" applyAlignment="1">
      <alignment horizontal="left"/>
    </xf>
    <xf numFmtId="0" fontId="7" fillId="0" borderId="15" xfId="0" applyFont="1" applyBorder="1"/>
    <xf numFmtId="0" fontId="57" fillId="0" borderId="16" xfId="0" applyFont="1" applyBorder="1" applyAlignment="1">
      <alignment horizontal="left"/>
    </xf>
    <xf numFmtId="0" fontId="27" fillId="0" borderId="16" xfId="0" applyFont="1" applyBorder="1" applyAlignment="1">
      <alignment horizontal="left"/>
    </xf>
    <xf numFmtId="0" fontId="7" fillId="0" borderId="16" xfId="0" applyFont="1" applyBorder="1"/>
    <xf numFmtId="0" fontId="7" fillId="0" borderId="31" xfId="0" applyFont="1" applyBorder="1"/>
    <xf numFmtId="169" fontId="30" fillId="0" borderId="0" xfId="0" applyNumberFormat="1" applyFont="1" applyBorder="1" applyAlignment="1">
      <alignment horizontal="center"/>
    </xf>
    <xf numFmtId="166" fontId="47" fillId="0" borderId="0" xfId="0" applyNumberFormat="1" applyFont="1" applyBorder="1"/>
    <xf numFmtId="165" fontId="3" fillId="0" borderId="0" xfId="0" applyNumberFormat="1" applyFont="1" applyBorder="1" applyAlignment="1">
      <alignment horizontal="left"/>
    </xf>
    <xf numFmtId="165" fontId="29" fillId="0" borderId="0" xfId="0" applyNumberFormat="1" applyFont="1" applyBorder="1" applyAlignment="1">
      <alignment horizontal="left"/>
    </xf>
    <xf numFmtId="165" fontId="18" fillId="0" borderId="35" xfId="0" applyNumberFormat="1" applyFont="1" applyBorder="1" applyAlignment="1">
      <alignment horizontal="left"/>
    </xf>
    <xf numFmtId="0" fontId="15" fillId="0" borderId="76" xfId="0" applyFont="1" applyBorder="1" applyAlignment="1">
      <alignment horizontal="left"/>
    </xf>
    <xf numFmtId="2" fontId="34" fillId="0" borderId="10" xfId="0" applyNumberFormat="1" applyFont="1" applyFill="1" applyBorder="1"/>
    <xf numFmtId="166" fontId="75" fillId="7" borderId="75" xfId="0" applyNumberFormat="1" applyFont="1" applyFill="1" applyBorder="1" applyAlignment="1">
      <alignment horizontal="center"/>
    </xf>
    <xf numFmtId="0" fontId="77" fillId="7" borderId="4" xfId="0" applyFont="1" applyFill="1" applyBorder="1" applyAlignment="1">
      <alignment horizontal="center"/>
    </xf>
    <xf numFmtId="0" fontId="77" fillId="7" borderId="74" xfId="0" applyFont="1" applyFill="1" applyBorder="1" applyAlignment="1">
      <alignment horizontal="center"/>
    </xf>
    <xf numFmtId="0" fontId="77" fillId="7" borderId="36" xfId="0" applyFont="1" applyFill="1" applyBorder="1" applyAlignment="1">
      <alignment horizontal="center"/>
    </xf>
    <xf numFmtId="2" fontId="75" fillId="0" borderId="72" xfId="0" applyNumberFormat="1" applyFont="1" applyBorder="1" applyAlignment="1">
      <alignment horizontal="center"/>
    </xf>
    <xf numFmtId="0" fontId="109" fillId="0" borderId="19" xfId="0" applyFont="1" applyBorder="1" applyAlignment="1">
      <alignment horizontal="left"/>
    </xf>
    <xf numFmtId="0" fontId="23" fillId="0" borderId="18" xfId="0" applyFont="1" applyBorder="1"/>
    <xf numFmtId="0" fontId="162" fillId="0" borderId="64" xfId="0" applyFont="1" applyBorder="1"/>
    <xf numFmtId="166" fontId="75" fillId="0" borderId="28" xfId="0" applyNumberFormat="1" applyFont="1" applyBorder="1" applyAlignment="1">
      <alignment horizontal="left"/>
    </xf>
    <xf numFmtId="0" fontId="46" fillId="0" borderId="59" xfId="0" applyFont="1" applyFill="1" applyBorder="1" applyAlignment="1">
      <alignment horizontal="left"/>
    </xf>
    <xf numFmtId="0" fontId="34" fillId="0" borderId="37" xfId="0" applyFont="1" applyBorder="1" applyAlignment="1">
      <alignment horizontal="left"/>
    </xf>
    <xf numFmtId="165" fontId="75" fillId="0" borderId="34" xfId="0" applyNumberFormat="1" applyFont="1" applyBorder="1" applyAlignment="1">
      <alignment horizontal="left"/>
    </xf>
    <xf numFmtId="1" fontId="18" fillId="0" borderId="35" xfId="0" applyNumberFormat="1" applyFont="1" applyBorder="1" applyAlignment="1">
      <alignment horizontal="left"/>
    </xf>
    <xf numFmtId="0" fontId="162" fillId="0" borderId="76" xfId="0" applyFont="1" applyBorder="1"/>
    <xf numFmtId="0" fontId="48" fillId="0" borderId="77" xfId="0" applyFont="1" applyBorder="1"/>
    <xf numFmtId="2" fontId="3" fillId="0" borderId="0" xfId="0" applyNumberFormat="1" applyFont="1" applyBorder="1"/>
    <xf numFmtId="0" fontId="107" fillId="0" borderId="74" xfId="0" applyFont="1" applyBorder="1"/>
    <xf numFmtId="0" fontId="161" fillId="0" borderId="66" xfId="0" applyFont="1" applyBorder="1"/>
    <xf numFmtId="0" fontId="9" fillId="0" borderId="10" xfId="0" applyFont="1" applyBorder="1"/>
    <xf numFmtId="0" fontId="53" fillId="0" borderId="5" xfId="0" applyFont="1" applyBorder="1"/>
    <xf numFmtId="0" fontId="221" fillId="11" borderId="1" xfId="0" applyFont="1" applyFill="1" applyBorder="1" applyAlignment="1">
      <alignment horizontal="center"/>
    </xf>
    <xf numFmtId="0" fontId="221" fillId="11" borderId="36" xfId="0" applyFont="1" applyFill="1" applyBorder="1" applyAlignment="1">
      <alignment horizontal="center"/>
    </xf>
    <xf numFmtId="1" fontId="75" fillId="0" borderId="69" xfId="0" applyNumberFormat="1" applyFont="1" applyBorder="1" applyAlignment="1">
      <alignment horizontal="left"/>
    </xf>
    <xf numFmtId="0" fontId="46" fillId="0" borderId="81" xfId="0" applyFont="1" applyBorder="1" applyAlignment="1">
      <alignment horizontal="left"/>
    </xf>
    <xf numFmtId="167" fontId="29" fillId="8" borderId="67" xfId="0" applyNumberFormat="1" applyFont="1" applyFill="1" applyBorder="1" applyAlignment="1">
      <alignment horizontal="center"/>
    </xf>
    <xf numFmtId="167" fontId="109" fillId="8" borderId="59" xfId="0" applyNumberFormat="1" applyFont="1" applyFill="1" applyBorder="1" applyAlignment="1">
      <alignment horizontal="center"/>
    </xf>
    <xf numFmtId="2" fontId="0" fillId="0" borderId="14" xfId="0" applyNumberFormat="1" applyBorder="1"/>
    <xf numFmtId="2" fontId="108" fillId="0" borderId="0" xfId="0" applyNumberFormat="1" applyFont="1" applyFill="1" applyBorder="1"/>
    <xf numFmtId="0" fontId="2" fillId="0" borderId="16" xfId="0" applyFont="1" applyBorder="1" applyAlignment="1">
      <alignment horizontal="left"/>
    </xf>
    <xf numFmtId="0" fontId="181" fillId="0" borderId="31" xfId="0" applyFont="1" applyBorder="1" applyAlignment="1">
      <alignment horizontal="left"/>
    </xf>
    <xf numFmtId="167" fontId="0" fillId="0" borderId="25" xfId="0" applyNumberFormat="1" applyBorder="1"/>
    <xf numFmtId="168" fontId="3" fillId="0" borderId="73" xfId="0" applyNumberFormat="1" applyFont="1" applyBorder="1" applyAlignment="1">
      <alignment horizontal="left"/>
    </xf>
    <xf numFmtId="0" fontId="43" fillId="0" borderId="54" xfId="0" applyFont="1" applyFill="1" applyBorder="1" applyAlignment="1">
      <alignment horizontal="center"/>
    </xf>
    <xf numFmtId="166" fontId="198" fillId="0" borderId="0" xfId="0" applyNumberFormat="1" applyFont="1" applyFill="1" applyBorder="1"/>
    <xf numFmtId="0" fontId="23" fillId="0" borderId="50" xfId="0" applyFont="1" applyBorder="1"/>
    <xf numFmtId="0" fontId="0" fillId="0" borderId="56" xfId="0" applyBorder="1"/>
    <xf numFmtId="0" fontId="204" fillId="0" borderId="84" xfId="0" applyFont="1" applyBorder="1" applyAlignment="1">
      <alignment horizontal="center"/>
    </xf>
    <xf numFmtId="2" fontId="19" fillId="0" borderId="74" xfId="0" applyNumberFormat="1" applyFont="1" applyBorder="1" applyAlignment="1">
      <alignment horizontal="center"/>
    </xf>
    <xf numFmtId="2" fontId="18" fillId="0" borderId="3" xfId="0" applyNumberFormat="1" applyFont="1" applyFill="1" applyBorder="1" applyAlignment="1">
      <alignment horizontal="left"/>
    </xf>
    <xf numFmtId="0" fontId="202" fillId="0" borderId="28" xfId="0" applyFont="1" applyFill="1" applyBorder="1"/>
    <xf numFmtId="2" fontId="170" fillId="0" borderId="0" xfId="0" applyNumberFormat="1" applyFont="1" applyFill="1" applyBorder="1" applyAlignment="1">
      <alignment horizontal="center"/>
    </xf>
    <xf numFmtId="49" fontId="18" fillId="0" borderId="64" xfId="0" applyNumberFormat="1" applyFont="1" applyFill="1" applyBorder="1"/>
    <xf numFmtId="0" fontId="152" fillId="0" borderId="0" xfId="0" applyFont="1" applyFill="1" applyBorder="1" applyAlignment="1">
      <alignment horizontal="left"/>
    </xf>
    <xf numFmtId="2" fontId="91" fillId="2" borderId="69" xfId="0" applyNumberFormat="1" applyFont="1" applyFill="1" applyBorder="1" applyAlignment="1">
      <alignment horizontal="center"/>
    </xf>
    <xf numFmtId="2" fontId="35" fillId="0" borderId="7" xfId="0" applyNumberFormat="1" applyFont="1" applyFill="1" applyBorder="1" applyAlignment="1">
      <alignment horizontal="center" vertical="center"/>
    </xf>
    <xf numFmtId="2" fontId="34" fillId="0" borderId="0" xfId="0" applyNumberFormat="1" applyFont="1" applyAlignment="1">
      <alignment horizontal="left"/>
    </xf>
    <xf numFmtId="0" fontId="162" fillId="0" borderId="59" xfId="0" applyFont="1" applyBorder="1" applyAlignment="1">
      <alignment horizontal="left"/>
    </xf>
    <xf numFmtId="1" fontId="36" fillId="0" borderId="36" xfId="0" applyNumberFormat="1" applyFont="1" applyBorder="1" applyAlignment="1">
      <alignment horizontal="center"/>
    </xf>
    <xf numFmtId="0" fontId="34" fillId="0" borderId="74" xfId="0" applyFont="1" applyBorder="1" applyAlignment="1">
      <alignment horizontal="center"/>
    </xf>
    <xf numFmtId="0" fontId="23" fillId="0" borderId="65" xfId="0" applyFont="1" applyBorder="1" applyAlignment="1">
      <alignment horizontal="center"/>
    </xf>
    <xf numFmtId="0" fontId="0" fillId="0" borderId="74" xfId="0" applyBorder="1" applyAlignment="1">
      <alignment horizontal="center"/>
    </xf>
    <xf numFmtId="1" fontId="36" fillId="0" borderId="48" xfId="0" applyNumberFormat="1" applyFont="1" applyBorder="1" applyAlignment="1">
      <alignment horizontal="center"/>
    </xf>
    <xf numFmtId="2" fontId="18" fillId="0" borderId="3" xfId="0" applyNumberFormat="1" applyFont="1" applyBorder="1" applyAlignment="1">
      <alignment horizontal="left"/>
    </xf>
    <xf numFmtId="2" fontId="180" fillId="0" borderId="54" xfId="0" applyNumberFormat="1" applyFont="1" applyBorder="1" applyAlignment="1">
      <alignment horizontal="center"/>
    </xf>
    <xf numFmtId="0" fontId="180" fillId="0" borderId="56" xfId="0" applyFont="1" applyBorder="1" applyAlignment="1">
      <alignment horizontal="center"/>
    </xf>
    <xf numFmtId="164" fontId="180" fillId="0" borderId="55" xfId="0" applyNumberFormat="1" applyFont="1" applyBorder="1" applyAlignment="1">
      <alignment horizontal="right"/>
    </xf>
    <xf numFmtId="164" fontId="15" fillId="0" borderId="59" xfId="0" applyNumberFormat="1" applyFont="1" applyBorder="1" applyAlignment="1">
      <alignment horizontal="right"/>
    </xf>
    <xf numFmtId="164" fontId="180" fillId="0" borderId="53" xfId="0" applyNumberFormat="1" applyFont="1" applyFill="1" applyBorder="1" applyAlignment="1">
      <alignment horizontal="left"/>
    </xf>
    <xf numFmtId="0" fontId="205" fillId="0" borderId="52" xfId="0" applyFont="1" applyFill="1" applyBorder="1" applyAlignment="1">
      <alignment horizontal="center"/>
    </xf>
    <xf numFmtId="0" fontId="18" fillId="0" borderId="7" xfId="0" applyFont="1" applyBorder="1"/>
    <xf numFmtId="0" fontId="34" fillId="0" borderId="30" xfId="0" applyFont="1" applyBorder="1" applyAlignment="1">
      <alignment horizontal="left"/>
    </xf>
    <xf numFmtId="0" fontId="200" fillId="0" borderId="66" xfId="0" applyFont="1" applyFill="1" applyBorder="1"/>
    <xf numFmtId="2" fontId="18" fillId="0" borderId="44" xfId="0" applyNumberFormat="1" applyFont="1" applyFill="1" applyBorder="1" applyAlignment="1">
      <alignment horizontal="left"/>
    </xf>
    <xf numFmtId="2" fontId="18" fillId="0" borderId="43" xfId="0" applyNumberFormat="1" applyFont="1" applyFill="1" applyBorder="1"/>
    <xf numFmtId="2" fontId="180" fillId="0" borderId="36" xfId="0" applyNumberFormat="1" applyFont="1" applyBorder="1" applyAlignment="1">
      <alignment horizontal="center"/>
    </xf>
    <xf numFmtId="2" fontId="180" fillId="0" borderId="77" xfId="0" applyNumberFormat="1" applyFont="1" applyFill="1" applyBorder="1" applyAlignment="1">
      <alignment horizontal="center"/>
    </xf>
    <xf numFmtId="2" fontId="180" fillId="0" borderId="36" xfId="0" applyNumberFormat="1" applyFont="1" applyFill="1" applyBorder="1" applyAlignment="1">
      <alignment horizontal="center"/>
    </xf>
    <xf numFmtId="2" fontId="180" fillId="0" borderId="30" xfId="0" applyNumberFormat="1" applyFont="1" applyBorder="1" applyAlignment="1">
      <alignment horizontal="center"/>
    </xf>
    <xf numFmtId="0" fontId="180" fillId="0" borderId="51" xfId="0" applyFont="1" applyBorder="1" applyAlignment="1">
      <alignment horizontal="center"/>
    </xf>
    <xf numFmtId="1" fontId="205" fillId="0" borderId="84" xfId="0" applyNumberFormat="1" applyFont="1" applyBorder="1" applyAlignment="1">
      <alignment horizontal="center"/>
    </xf>
    <xf numFmtId="2" fontId="91" fillId="0" borderId="0" xfId="0" applyNumberFormat="1" applyFont="1" applyFill="1" applyBorder="1" applyAlignment="1">
      <alignment horizontal="center"/>
    </xf>
    <xf numFmtId="2" fontId="21" fillId="0" borderId="0" xfId="0" applyNumberFormat="1" applyFont="1" applyFill="1" applyBorder="1" applyAlignment="1">
      <alignment horizontal="center"/>
    </xf>
    <xf numFmtId="166" fontId="0" fillId="0" borderId="0" xfId="0" applyNumberFormat="1" applyFill="1" applyBorder="1" applyAlignment="1">
      <alignment horizontal="center"/>
    </xf>
    <xf numFmtId="164" fontId="180" fillId="0" borderId="50" xfId="0" applyNumberFormat="1" applyFont="1" applyFill="1" applyBorder="1" applyAlignment="1">
      <alignment horizontal="left"/>
    </xf>
    <xf numFmtId="0" fontId="205" fillId="0" borderId="51" xfId="0" applyFont="1" applyFill="1" applyBorder="1" applyAlignment="1">
      <alignment horizontal="center"/>
    </xf>
    <xf numFmtId="0" fontId="8" fillId="0" borderId="36" xfId="0" applyFont="1" applyBorder="1"/>
    <xf numFmtId="49" fontId="55" fillId="0" borderId="84" xfId="0" applyNumberFormat="1" applyFont="1" applyBorder="1" applyAlignment="1">
      <alignment horizontal="center"/>
    </xf>
    <xf numFmtId="164" fontId="223" fillId="0" borderId="50" xfId="0" applyNumberFormat="1" applyFont="1" applyBorder="1" applyAlignment="1">
      <alignment horizontal="right"/>
    </xf>
    <xf numFmtId="0" fontId="224" fillId="0" borderId="0" xfId="0" applyFont="1" applyFill="1" applyAlignment="1">
      <alignment horizontal="left"/>
    </xf>
    <xf numFmtId="1" fontId="54" fillId="0" borderId="75" xfId="0" applyNumberFormat="1" applyFont="1" applyBorder="1" applyAlignment="1">
      <alignment horizontal="center"/>
    </xf>
    <xf numFmtId="1" fontId="0" fillId="6" borderId="67" xfId="0" applyNumberFormat="1" applyFill="1" applyBorder="1" applyAlignment="1">
      <alignment horizontal="center"/>
    </xf>
    <xf numFmtId="165" fontId="54" fillId="0" borderId="75" xfId="0" applyNumberFormat="1" applyFont="1" applyBorder="1" applyAlignment="1">
      <alignment horizontal="center"/>
    </xf>
    <xf numFmtId="2" fontId="54" fillId="0" borderId="7" xfId="0" applyNumberFormat="1" applyFont="1" applyBorder="1" applyAlignment="1">
      <alignment horizontal="center"/>
    </xf>
    <xf numFmtId="2" fontId="54" fillId="0" borderId="69" xfId="0" applyNumberFormat="1" applyFont="1" applyBorder="1" applyAlignment="1">
      <alignment horizontal="center"/>
    </xf>
    <xf numFmtId="2" fontId="54" fillId="0" borderId="71" xfId="0" applyNumberFormat="1" applyFont="1" applyBorder="1" applyAlignment="1">
      <alignment horizontal="center"/>
    </xf>
    <xf numFmtId="2" fontId="225" fillId="0" borderId="36" xfId="0" applyNumberFormat="1" applyFont="1" applyBorder="1" applyAlignment="1">
      <alignment horizontal="center"/>
    </xf>
    <xf numFmtId="2" fontId="225" fillId="0" borderId="0" xfId="0" applyNumberFormat="1" applyFont="1" applyBorder="1" applyAlignment="1">
      <alignment horizontal="center"/>
    </xf>
    <xf numFmtId="2" fontId="0" fillId="0" borderId="1" xfId="0" applyNumberFormat="1" applyFont="1" applyBorder="1" applyAlignment="1">
      <alignment horizontal="center"/>
    </xf>
    <xf numFmtId="2" fontId="54" fillId="0" borderId="57" xfId="0" applyNumberFormat="1" applyFont="1" applyBorder="1" applyAlignment="1">
      <alignment horizontal="center"/>
    </xf>
    <xf numFmtId="2" fontId="54" fillId="0" borderId="12" xfId="0" applyNumberFormat="1" applyFont="1" applyBorder="1" applyAlignment="1">
      <alignment horizontal="center"/>
    </xf>
    <xf numFmtId="2" fontId="225" fillId="0" borderId="77" xfId="0" applyNumberFormat="1" applyFont="1" applyBorder="1" applyAlignment="1">
      <alignment horizontal="center"/>
    </xf>
    <xf numFmtId="2" fontId="225" fillId="0" borderId="44" xfId="0" applyNumberFormat="1" applyFont="1" applyBorder="1" applyAlignment="1">
      <alignment horizontal="center"/>
    </xf>
    <xf numFmtId="2" fontId="0" fillId="0" borderId="54" xfId="0" applyNumberFormat="1" applyFont="1" applyBorder="1" applyAlignment="1">
      <alignment horizontal="center"/>
    </xf>
    <xf numFmtId="49" fontId="55" fillId="0" borderId="0" xfId="0" applyNumberFormat="1" applyFont="1" applyFill="1" applyBorder="1" applyAlignment="1">
      <alignment horizontal="left"/>
    </xf>
    <xf numFmtId="164" fontId="147" fillId="0" borderId="0" xfId="0" applyNumberFormat="1" applyFont="1" applyFill="1" applyBorder="1" applyAlignment="1">
      <alignment horizontal="right"/>
    </xf>
    <xf numFmtId="0" fontId="34" fillId="0" borderId="0" xfId="0" applyFont="1" applyFill="1" applyBorder="1" applyAlignment="1">
      <alignment horizontal="right"/>
    </xf>
    <xf numFmtId="0" fontId="45" fillId="0" borderId="0" xfId="0" applyFont="1" applyFill="1" applyBorder="1" applyAlignment="1">
      <alignment horizontal="center"/>
    </xf>
    <xf numFmtId="0" fontId="43" fillId="0" borderId="23" xfId="0" applyFont="1" applyFill="1" applyBorder="1" applyAlignment="1">
      <alignment horizontal="center"/>
    </xf>
    <xf numFmtId="0" fontId="43" fillId="0" borderId="44" xfId="0" applyFont="1" applyFill="1" applyBorder="1" applyAlignment="1">
      <alignment horizontal="center"/>
    </xf>
    <xf numFmtId="0" fontId="168" fillId="0" borderId="36" xfId="0" applyFont="1" applyFill="1" applyBorder="1" applyAlignment="1">
      <alignment horizontal="center"/>
    </xf>
    <xf numFmtId="0" fontId="168" fillId="0" borderId="77" xfId="0" applyFont="1" applyFill="1" applyBorder="1" applyAlignment="1">
      <alignment horizontal="center"/>
    </xf>
    <xf numFmtId="0" fontId="168" fillId="0" borderId="0" xfId="0" applyFont="1" applyFill="1" applyBorder="1" applyAlignment="1">
      <alignment horizontal="center"/>
    </xf>
    <xf numFmtId="0" fontId="168" fillId="0" borderId="44" xfId="0" applyFont="1" applyFill="1" applyBorder="1" applyAlignment="1">
      <alignment horizontal="center"/>
    </xf>
    <xf numFmtId="2" fontId="43" fillId="0" borderId="1" xfId="0" applyNumberFormat="1" applyFont="1" applyFill="1" applyBorder="1" applyAlignment="1">
      <alignment horizontal="center"/>
    </xf>
    <xf numFmtId="2" fontId="43" fillId="0" borderId="54" xfId="0" applyNumberFormat="1" applyFont="1" applyFill="1" applyBorder="1" applyAlignment="1">
      <alignment horizontal="center"/>
    </xf>
    <xf numFmtId="2" fontId="0" fillId="0" borderId="7" xfId="0" applyNumberFormat="1" applyFont="1" applyBorder="1" applyAlignment="1">
      <alignment horizontal="center"/>
    </xf>
    <xf numFmtId="2" fontId="0" fillId="0" borderId="69" xfId="0" applyNumberFormat="1" applyFont="1" applyBorder="1" applyAlignment="1">
      <alignment horizontal="center"/>
    </xf>
    <xf numFmtId="2" fontId="0" fillId="0" borderId="71" xfId="0" applyNumberFormat="1" applyFont="1" applyBorder="1" applyAlignment="1">
      <alignment horizontal="center"/>
    </xf>
    <xf numFmtId="2" fontId="0" fillId="0" borderId="57" xfId="0" applyNumberFormat="1" applyFont="1" applyBorder="1" applyAlignment="1">
      <alignment horizontal="center"/>
    </xf>
    <xf numFmtId="2" fontId="0" fillId="0" borderId="69" xfId="0" applyNumberFormat="1" applyFont="1" applyFill="1" applyBorder="1" applyAlignment="1">
      <alignment horizontal="center"/>
    </xf>
    <xf numFmtId="0" fontId="0" fillId="0" borderId="0" xfId="0" applyFont="1"/>
    <xf numFmtId="2" fontId="0" fillId="0" borderId="23" xfId="0" applyNumberFormat="1" applyFont="1" applyBorder="1" applyAlignment="1">
      <alignment horizontal="center"/>
    </xf>
    <xf numFmtId="2" fontId="0" fillId="0" borderId="73" xfId="0" applyNumberFormat="1" applyFont="1" applyBorder="1" applyAlignment="1">
      <alignment horizontal="center"/>
    </xf>
    <xf numFmtId="2" fontId="222" fillId="0" borderId="36" xfId="0" applyNumberFormat="1" applyFont="1" applyBorder="1" applyAlignment="1">
      <alignment horizontal="center"/>
    </xf>
    <xf numFmtId="2" fontId="222" fillId="0" borderId="0" xfId="0" applyNumberFormat="1" applyFont="1" applyBorder="1" applyAlignment="1">
      <alignment horizontal="center"/>
    </xf>
    <xf numFmtId="2" fontId="54" fillId="0" borderId="1" xfId="0" applyNumberFormat="1" applyFont="1" applyBorder="1" applyAlignment="1">
      <alignment horizontal="center"/>
    </xf>
    <xf numFmtId="2" fontId="54" fillId="0" borderId="73" xfId="0" applyNumberFormat="1" applyFont="1" applyBorder="1" applyAlignment="1">
      <alignment horizontal="center"/>
    </xf>
    <xf numFmtId="2" fontId="54" fillId="0" borderId="61" xfId="0" applyNumberFormat="1" applyFont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0" fillId="0" borderId="59" xfId="0" applyFill="1" applyBorder="1" applyAlignment="1">
      <alignment horizontal="center"/>
    </xf>
    <xf numFmtId="2" fontId="0" fillId="0" borderId="59" xfId="0" applyNumberFormat="1" applyFill="1" applyBorder="1" applyAlignment="1">
      <alignment horizontal="center"/>
    </xf>
    <xf numFmtId="165" fontId="0" fillId="0" borderId="76" xfId="0" applyNumberFormat="1" applyFill="1" applyBorder="1" applyAlignment="1">
      <alignment horizontal="center"/>
    </xf>
    <xf numFmtId="165" fontId="169" fillId="0" borderId="76" xfId="0" applyNumberFormat="1" applyFont="1" applyFill="1" applyBorder="1" applyAlignment="1">
      <alignment horizontal="center"/>
    </xf>
    <xf numFmtId="0" fontId="169" fillId="0" borderId="38" xfId="0" applyFont="1" applyFill="1" applyBorder="1" applyAlignment="1">
      <alignment horizontal="center"/>
    </xf>
    <xf numFmtId="0" fontId="0" fillId="0" borderId="55" xfId="0" applyFill="1" applyBorder="1" applyAlignment="1">
      <alignment horizontal="center"/>
    </xf>
    <xf numFmtId="165" fontId="0" fillId="0" borderId="59" xfId="0" applyNumberFormat="1" applyFill="1" applyBorder="1" applyAlignment="1">
      <alignment horizontal="center"/>
    </xf>
    <xf numFmtId="0" fontId="3" fillId="0" borderId="10" xfId="0" applyFont="1" applyFill="1" applyBorder="1"/>
    <xf numFmtId="2" fontId="54" fillId="0" borderId="69" xfId="0" applyNumberFormat="1" applyFont="1" applyFill="1" applyBorder="1" applyAlignment="1">
      <alignment horizontal="center"/>
    </xf>
    <xf numFmtId="2" fontId="169" fillId="0" borderId="77" xfId="0" applyNumberFormat="1" applyFont="1" applyBorder="1" applyAlignment="1">
      <alignment horizontal="center"/>
    </xf>
    <xf numFmtId="2" fontId="169" fillId="0" borderId="44" xfId="0" applyNumberFormat="1" applyFont="1" applyBorder="1" applyAlignment="1">
      <alignment horizontal="center"/>
    </xf>
    <xf numFmtId="2" fontId="54" fillId="0" borderId="54" xfId="0" applyNumberFormat="1" applyFont="1" applyBorder="1" applyAlignment="1">
      <alignment horizontal="center"/>
    </xf>
    <xf numFmtId="0" fontId="201" fillId="0" borderId="0" xfId="0" applyFont="1" applyFill="1" applyBorder="1" applyAlignment="1">
      <alignment horizontal="center"/>
    </xf>
    <xf numFmtId="2" fontId="213" fillId="0" borderId="0" xfId="0" applyNumberFormat="1" applyFont="1" applyFill="1" applyBorder="1" applyAlignment="1">
      <alignment horizontal="center"/>
    </xf>
    <xf numFmtId="2" fontId="176" fillId="0" borderId="0" xfId="0" applyNumberFormat="1" applyFont="1" applyFill="1" applyBorder="1" applyAlignment="1">
      <alignment horizontal="center"/>
    </xf>
    <xf numFmtId="2" fontId="182" fillId="0" borderId="0" xfId="0" applyNumberFormat="1" applyFont="1" applyFill="1" applyBorder="1" applyAlignment="1">
      <alignment horizontal="center"/>
    </xf>
    <xf numFmtId="0" fontId="200" fillId="0" borderId="0" xfId="0" applyFont="1" applyFill="1" applyBorder="1"/>
    <xf numFmtId="165" fontId="19" fillId="0" borderId="0" xfId="0" applyNumberFormat="1" applyFont="1" applyFill="1" applyBorder="1" applyAlignment="1">
      <alignment horizontal="center"/>
    </xf>
    <xf numFmtId="165" fontId="143" fillId="0" borderId="0" xfId="0" applyNumberFormat="1" applyFont="1" applyFill="1" applyBorder="1" applyAlignment="1">
      <alignment horizontal="center"/>
    </xf>
    <xf numFmtId="2" fontId="11" fillId="0" borderId="0" xfId="0" applyNumberFormat="1" applyFont="1" applyFill="1" applyBorder="1" applyAlignment="1">
      <alignment horizontal="center" vertical="center"/>
    </xf>
    <xf numFmtId="166" fontId="11" fillId="0" borderId="0" xfId="0" applyNumberFormat="1" applyFont="1" applyFill="1" applyBorder="1" applyAlignment="1">
      <alignment horizontal="center" vertical="center"/>
    </xf>
    <xf numFmtId="166" fontId="181" fillId="0" borderId="0" xfId="0" applyNumberFormat="1" applyFont="1" applyFill="1" applyBorder="1"/>
    <xf numFmtId="2" fontId="207" fillId="0" borderId="0" xfId="0" applyNumberFormat="1" applyFont="1" applyFill="1" applyBorder="1" applyAlignment="1">
      <alignment horizontal="center"/>
    </xf>
    <xf numFmtId="0" fontId="147" fillId="0" borderId="0" xfId="0" applyFont="1" applyFill="1" applyBorder="1" applyAlignment="1">
      <alignment horizontal="right"/>
    </xf>
    <xf numFmtId="0" fontId="197" fillId="0" borderId="0" xfId="0" applyFont="1" applyFill="1" applyBorder="1"/>
    <xf numFmtId="2" fontId="208" fillId="0" borderId="0" xfId="0" applyNumberFormat="1" applyFont="1" applyFill="1" applyBorder="1" applyAlignment="1">
      <alignment horizontal="center"/>
    </xf>
    <xf numFmtId="0" fontId="209" fillId="0" borderId="0" xfId="0" applyFont="1" applyFill="1" applyBorder="1" applyAlignment="1">
      <alignment horizontal="left"/>
    </xf>
    <xf numFmtId="0" fontId="210" fillId="0" borderId="0" xfId="0" applyFont="1" applyFill="1" applyBorder="1"/>
    <xf numFmtId="166" fontId="34" fillId="0" borderId="0" xfId="0" applyNumberFormat="1" applyFont="1" applyFill="1" applyBorder="1" applyAlignment="1">
      <alignment horizontal="center"/>
    </xf>
    <xf numFmtId="2" fontId="203" fillId="0" borderId="0" xfId="0" applyNumberFormat="1" applyFont="1" applyFill="1" applyBorder="1" applyAlignment="1">
      <alignment horizontal="center"/>
    </xf>
    <xf numFmtId="2" fontId="204" fillId="0" borderId="0" xfId="0" applyNumberFormat="1" applyFont="1" applyFill="1" applyBorder="1" applyAlignment="1">
      <alignment horizontal="center"/>
    </xf>
    <xf numFmtId="166" fontId="60" fillId="0" borderId="0" xfId="0" applyNumberFormat="1" applyFont="1" applyFill="1" applyBorder="1" applyAlignment="1">
      <alignment horizontal="center"/>
    </xf>
    <xf numFmtId="0" fontId="201" fillId="0" borderId="0" xfId="0" applyFont="1" applyFill="1" applyBorder="1"/>
    <xf numFmtId="168" fontId="0" fillId="0" borderId="0" xfId="0" applyNumberFormat="1" applyFill="1" applyBorder="1"/>
    <xf numFmtId="9" fontId="127" fillId="0" borderId="0" xfId="0" applyNumberFormat="1" applyFont="1" applyFill="1" applyBorder="1" applyAlignment="1">
      <alignment horizontal="center"/>
    </xf>
    <xf numFmtId="2" fontId="97" fillId="0" borderId="0" xfId="0" applyNumberFormat="1" applyFont="1" applyFill="1" applyBorder="1" applyAlignment="1">
      <alignment horizontal="center"/>
    </xf>
    <xf numFmtId="165" fontId="97" fillId="0" borderId="0" xfId="0" applyNumberFormat="1" applyFont="1" applyFill="1" applyBorder="1" applyAlignment="1">
      <alignment horizontal="center"/>
    </xf>
    <xf numFmtId="2" fontId="75" fillId="0" borderId="0" xfId="0" applyNumberFormat="1" applyFont="1" applyFill="1" applyBorder="1" applyAlignment="1">
      <alignment horizontal="center"/>
    </xf>
    <xf numFmtId="1" fontId="75" fillId="0" borderId="0" xfId="0" applyNumberFormat="1" applyFont="1" applyFill="1" applyBorder="1" applyAlignment="1">
      <alignment horizontal="center"/>
    </xf>
    <xf numFmtId="165" fontId="75" fillId="0" borderId="0" xfId="0" applyNumberFormat="1" applyFont="1" applyFill="1" applyBorder="1" applyAlignment="1">
      <alignment horizontal="center"/>
    </xf>
    <xf numFmtId="168" fontId="25" fillId="0" borderId="0" xfId="0" applyNumberFormat="1" applyFont="1" applyFill="1" applyBorder="1"/>
    <xf numFmtId="0" fontId="199" fillId="0" borderId="0" xfId="0" applyFont="1" applyFill="1" applyBorder="1" applyAlignment="1">
      <alignment horizontal="center"/>
    </xf>
    <xf numFmtId="0" fontId="199" fillId="0" borderId="0" xfId="0" applyFont="1" applyFill="1" applyBorder="1" applyAlignment="1">
      <alignment horizontal="left"/>
    </xf>
    <xf numFmtId="166" fontId="18" fillId="0" borderId="0" xfId="0" applyNumberFormat="1" applyFont="1" applyFill="1" applyBorder="1" applyAlignment="1">
      <alignment horizontal="left"/>
    </xf>
    <xf numFmtId="165" fontId="3" fillId="0" borderId="0" xfId="0" applyNumberFormat="1" applyFont="1" applyFill="1" applyBorder="1"/>
    <xf numFmtId="2" fontId="18" fillId="0" borderId="0" xfId="0" applyNumberFormat="1" applyFont="1" applyFill="1" applyBorder="1"/>
    <xf numFmtId="2" fontId="35" fillId="0" borderId="0" xfId="0" applyNumberFormat="1" applyFont="1" applyFill="1" applyBorder="1" applyAlignment="1">
      <alignment horizontal="center"/>
    </xf>
    <xf numFmtId="165" fontId="35" fillId="0" borderId="0" xfId="0" applyNumberFormat="1" applyFont="1" applyFill="1" applyBorder="1" applyAlignment="1">
      <alignment horizontal="center"/>
    </xf>
    <xf numFmtId="166" fontId="101" fillId="0" borderId="0" xfId="0" applyNumberFormat="1" applyFont="1" applyFill="1" applyBorder="1" applyAlignment="1">
      <alignment horizontal="left"/>
    </xf>
    <xf numFmtId="1" fontId="19" fillId="0" borderId="0" xfId="0" applyNumberFormat="1" applyFont="1" applyFill="1" applyBorder="1" applyAlignment="1">
      <alignment horizontal="center"/>
    </xf>
    <xf numFmtId="2" fontId="90" fillId="0" borderId="0" xfId="0" applyNumberFormat="1" applyFont="1" applyFill="1" applyBorder="1" applyAlignment="1">
      <alignment horizontal="center"/>
    </xf>
    <xf numFmtId="166" fontId="23" fillId="0" borderId="0" xfId="0" applyNumberFormat="1" applyFont="1" applyFill="1" applyBorder="1" applyAlignment="1">
      <alignment horizontal="left"/>
    </xf>
    <xf numFmtId="167" fontId="19" fillId="0" borderId="0" xfId="0" applyNumberFormat="1" applyFont="1" applyFill="1" applyBorder="1" applyAlignment="1">
      <alignment horizontal="center"/>
    </xf>
    <xf numFmtId="166" fontId="48" fillId="0" borderId="0" xfId="0" applyNumberFormat="1" applyFont="1" applyFill="1" applyBorder="1" applyAlignment="1">
      <alignment horizontal="center"/>
    </xf>
    <xf numFmtId="0" fontId="112" fillId="0" borderId="0" xfId="0" applyFont="1" applyFill="1" applyBorder="1" applyAlignment="1">
      <alignment horizontal="center"/>
    </xf>
    <xf numFmtId="165" fontId="91" fillId="0" borderId="0" xfId="0" applyNumberFormat="1" applyFont="1" applyFill="1" applyBorder="1" applyAlignment="1">
      <alignment horizontal="center"/>
    </xf>
    <xf numFmtId="165" fontId="48" fillId="0" borderId="0" xfId="0" applyNumberFormat="1" applyFont="1" applyFill="1" applyBorder="1" applyAlignment="1">
      <alignment horizontal="center"/>
    </xf>
    <xf numFmtId="0" fontId="90" fillId="0" borderId="0" xfId="0" applyFont="1" applyFill="1" applyBorder="1" applyAlignment="1">
      <alignment horizontal="center"/>
    </xf>
    <xf numFmtId="1" fontId="89" fillId="0" borderId="0" xfId="0" applyNumberFormat="1" applyFont="1" applyFill="1" applyBorder="1" applyAlignment="1">
      <alignment horizontal="center"/>
    </xf>
    <xf numFmtId="2" fontId="205" fillId="0" borderId="0" xfId="0" applyNumberFormat="1" applyFont="1" applyFill="1" applyBorder="1" applyAlignment="1">
      <alignment horizontal="center"/>
    </xf>
    <xf numFmtId="167" fontId="143" fillId="0" borderId="0" xfId="0" applyNumberFormat="1" applyFont="1" applyFill="1" applyBorder="1" applyAlignment="1">
      <alignment horizontal="center"/>
    </xf>
    <xf numFmtId="2" fontId="3" fillId="0" borderId="0" xfId="0" applyNumberFormat="1" applyFont="1" applyFill="1" applyBorder="1"/>
    <xf numFmtId="0" fontId="66" fillId="0" borderId="0" xfId="0" applyFont="1" applyFill="1" applyBorder="1" applyAlignment="1">
      <alignment horizontal="center"/>
    </xf>
    <xf numFmtId="166" fontId="0" fillId="0" borderId="0" xfId="0" applyNumberFormat="1" applyFill="1" applyBorder="1" applyAlignment="1">
      <alignment horizontal="right"/>
    </xf>
    <xf numFmtId="0" fontId="36" fillId="0" borderId="0" xfId="0" applyFont="1" applyFill="1" applyBorder="1" applyAlignment="1">
      <alignment horizontal="left"/>
    </xf>
    <xf numFmtId="2" fontId="22" fillId="0" borderId="0" xfId="0" applyNumberFormat="1" applyFont="1" applyFill="1" applyBorder="1" applyAlignment="1">
      <alignment horizontal="left"/>
    </xf>
    <xf numFmtId="0" fontId="117" fillId="0" borderId="0" xfId="0" applyFont="1" applyFill="1" applyBorder="1" applyAlignment="1">
      <alignment horizontal="left"/>
    </xf>
    <xf numFmtId="0" fontId="41" fillId="0" borderId="0" xfId="0" applyFont="1" applyFill="1" applyBorder="1" applyAlignment="1">
      <alignment horizontal="right"/>
    </xf>
    <xf numFmtId="0" fontId="97" fillId="0" borderId="0" xfId="0" applyFont="1" applyFill="1" applyBorder="1" applyAlignment="1">
      <alignment horizontal="left"/>
    </xf>
    <xf numFmtId="167" fontId="47" fillId="0" borderId="0" xfId="0" applyNumberFormat="1" applyFont="1" applyFill="1" applyBorder="1" applyAlignment="1">
      <alignment horizontal="center"/>
    </xf>
    <xf numFmtId="2" fontId="112" fillId="0" borderId="7" xfId="0" applyNumberFormat="1" applyFont="1" applyBorder="1" applyAlignment="1">
      <alignment horizontal="center"/>
    </xf>
    <xf numFmtId="2" fontId="18" fillId="0" borderId="65" xfId="0" applyNumberFormat="1" applyFont="1" applyBorder="1" applyAlignment="1">
      <alignment horizontal="left"/>
    </xf>
    <xf numFmtId="0" fontId="54" fillId="0" borderId="9" xfId="0" applyFont="1" applyBorder="1"/>
    <xf numFmtId="0" fontId="107" fillId="0" borderId="16" xfId="0" applyFont="1" applyBorder="1"/>
    <xf numFmtId="0" fontId="226" fillId="0" borderId="0" xfId="0" applyFont="1" applyAlignment="1">
      <alignment horizontal="left"/>
    </xf>
    <xf numFmtId="0" fontId="54" fillId="0" borderId="0" xfId="0" applyFont="1" applyAlignment="1">
      <alignment horizontal="right"/>
    </xf>
    <xf numFmtId="0" fontId="227" fillId="0" borderId="0" xfId="0" applyFont="1" applyAlignment="1">
      <alignment horizontal="left"/>
    </xf>
    <xf numFmtId="0" fontId="50" fillId="0" borderId="15" xfId="0" applyFont="1" applyFill="1" applyBorder="1"/>
    <xf numFmtId="0" fontId="48" fillId="0" borderId="41" xfId="0" applyFont="1" applyFill="1" applyBorder="1"/>
    <xf numFmtId="0" fontId="77" fillId="0" borderId="31" xfId="0" applyFont="1" applyFill="1" applyBorder="1"/>
    <xf numFmtId="0" fontId="167" fillId="0" borderId="0" xfId="0" applyFont="1" applyFill="1" applyBorder="1"/>
    <xf numFmtId="169" fontId="0" fillId="0" borderId="0" xfId="0" applyNumberFormat="1" applyBorder="1"/>
    <xf numFmtId="2" fontId="23" fillId="0" borderId="0" xfId="0" applyNumberFormat="1" applyFont="1" applyBorder="1"/>
    <xf numFmtId="0" fontId="54" fillId="0" borderId="0" xfId="0" applyFont="1" applyBorder="1" applyAlignment="1">
      <alignment horizontal="left" vertical="center"/>
    </xf>
    <xf numFmtId="0" fontId="98" fillId="0" borderId="0" xfId="0" applyFont="1" applyBorder="1" applyAlignment="1">
      <alignment horizontal="left"/>
    </xf>
    <xf numFmtId="2" fontId="191" fillId="0" borderId="0" xfId="0" applyNumberFormat="1" applyFont="1" applyBorder="1" applyAlignment="1">
      <alignment horizontal="left"/>
    </xf>
    <xf numFmtId="0" fontId="46" fillId="0" borderId="0" xfId="0" applyFont="1" applyBorder="1"/>
    <xf numFmtId="0" fontId="124" fillId="0" borderId="0" xfId="0" applyFont="1" applyBorder="1"/>
    <xf numFmtId="0" fontId="200" fillId="0" borderId="73" xfId="0" applyFont="1" applyFill="1" applyBorder="1"/>
    <xf numFmtId="0" fontId="50" fillId="0" borderId="36" xfId="0" applyFont="1" applyFill="1" applyBorder="1" applyAlignment="1">
      <alignment horizontal="left"/>
    </xf>
    <xf numFmtId="0" fontId="8" fillId="0" borderId="30" xfId="0" applyFont="1" applyFill="1" applyBorder="1"/>
    <xf numFmtId="0" fontId="199" fillId="0" borderId="76" xfId="0" applyFont="1" applyFill="1" applyBorder="1" applyAlignment="1">
      <alignment horizontal="left"/>
    </xf>
    <xf numFmtId="0" fontId="200" fillId="0" borderId="59" xfId="0" applyFont="1" applyFill="1" applyBorder="1"/>
    <xf numFmtId="0" fontId="200" fillId="0" borderId="60" xfId="0" applyFont="1" applyFill="1" applyBorder="1"/>
    <xf numFmtId="0" fontId="8" fillId="0" borderId="66" xfId="0" applyFont="1" applyFill="1" applyBorder="1"/>
    <xf numFmtId="0" fontId="8" fillId="0" borderId="70" xfId="0" applyFont="1" applyFill="1" applyBorder="1"/>
    <xf numFmtId="0" fontId="21" fillId="0" borderId="36" xfId="0" applyFont="1" applyFill="1" applyBorder="1" applyAlignment="1">
      <alignment horizontal="right"/>
    </xf>
    <xf numFmtId="0" fontId="201" fillId="0" borderId="30" xfId="0" applyFont="1" applyFill="1" applyBorder="1"/>
    <xf numFmtId="0" fontId="201" fillId="0" borderId="66" xfId="0" applyFont="1" applyFill="1" applyBorder="1"/>
    <xf numFmtId="0" fontId="72" fillId="0" borderId="60" xfId="0" applyFont="1" applyFill="1" applyBorder="1"/>
    <xf numFmtId="0" fontId="8" fillId="0" borderId="76" xfId="0" applyFont="1" applyFill="1" applyBorder="1"/>
    <xf numFmtId="0" fontId="8" fillId="0" borderId="55" xfId="0" applyFont="1" applyFill="1" applyBorder="1"/>
    <xf numFmtId="0" fontId="8" fillId="0" borderId="59" xfId="0" applyFont="1" applyFill="1" applyBorder="1"/>
    <xf numFmtId="0" fontId="200" fillId="0" borderId="77" xfId="0" applyFont="1" applyFill="1" applyBorder="1"/>
    <xf numFmtId="0" fontId="64" fillId="0" borderId="76" xfId="0" applyFont="1" applyFill="1" applyBorder="1" applyAlignment="1">
      <alignment horizontal="left"/>
    </xf>
    <xf numFmtId="0" fontId="149" fillId="0" borderId="76" xfId="0" applyFont="1" applyFill="1" applyBorder="1"/>
    <xf numFmtId="0" fontId="34" fillId="0" borderId="50" xfId="0" applyFont="1" applyFill="1" applyBorder="1" applyAlignment="1">
      <alignment horizontal="left"/>
    </xf>
    <xf numFmtId="0" fontId="3" fillId="0" borderId="55" xfId="0" applyFont="1" applyFill="1" applyBorder="1"/>
    <xf numFmtId="2" fontId="18" fillId="0" borderId="53" xfId="0" applyNumberFormat="1" applyFont="1" applyFill="1" applyBorder="1" applyAlignment="1">
      <alignment horizontal="center"/>
    </xf>
    <xf numFmtId="0" fontId="8" fillId="0" borderId="62" xfId="0" applyFont="1" applyFill="1" applyBorder="1" applyAlignment="1">
      <alignment horizontal="center"/>
    </xf>
    <xf numFmtId="0" fontId="8" fillId="0" borderId="61" xfId="0" applyFont="1" applyFill="1" applyBorder="1"/>
    <xf numFmtId="0" fontId="34" fillId="0" borderId="62" xfId="0" applyFont="1" applyFill="1" applyBorder="1" applyAlignment="1">
      <alignment horizontal="center"/>
    </xf>
    <xf numFmtId="0" fontId="200" fillId="0" borderId="51" xfId="0" applyFont="1" applyFill="1" applyBorder="1" applyAlignment="1">
      <alignment horizontal="center"/>
    </xf>
    <xf numFmtId="0" fontId="199" fillId="0" borderId="27" xfId="0" applyFont="1" applyFill="1" applyBorder="1" applyAlignment="1">
      <alignment horizontal="center"/>
    </xf>
    <xf numFmtId="0" fontId="200" fillId="0" borderId="54" xfId="0" applyFont="1" applyFill="1" applyBorder="1"/>
    <xf numFmtId="1" fontId="8" fillId="0" borderId="75" xfId="0" applyNumberFormat="1" applyFont="1" applyFill="1" applyBorder="1" applyAlignment="1">
      <alignment horizontal="center"/>
    </xf>
    <xf numFmtId="0" fontId="34" fillId="0" borderId="66" xfId="0" applyFont="1" applyFill="1" applyBorder="1" applyAlignment="1">
      <alignment horizontal="left"/>
    </xf>
    <xf numFmtId="0" fontId="200" fillId="0" borderId="30" xfId="0" applyFont="1" applyFill="1" applyBorder="1"/>
    <xf numFmtId="0" fontId="34" fillId="0" borderId="57" xfId="0" applyFont="1" applyFill="1" applyBorder="1" applyAlignment="1">
      <alignment horizontal="left"/>
    </xf>
    <xf numFmtId="0" fontId="152" fillId="0" borderId="54" xfId="0" applyFont="1" applyFill="1" applyBorder="1" applyAlignment="1">
      <alignment horizontal="left"/>
    </xf>
    <xf numFmtId="0" fontId="47" fillId="0" borderId="23" xfId="0" applyFont="1" applyFill="1" applyBorder="1" applyAlignment="1">
      <alignment horizontal="center"/>
    </xf>
    <xf numFmtId="0" fontId="15" fillId="0" borderId="44" xfId="0" applyFont="1" applyFill="1" applyBorder="1"/>
    <xf numFmtId="0" fontId="154" fillId="0" borderId="77" xfId="0" applyFont="1" applyFill="1" applyBorder="1"/>
    <xf numFmtId="0" fontId="23" fillId="0" borderId="77" xfId="0" applyFont="1" applyFill="1" applyBorder="1" applyAlignment="1">
      <alignment horizontal="left"/>
    </xf>
    <xf numFmtId="0" fontId="23" fillId="0" borderId="71" xfId="0" applyFont="1" applyFill="1" applyBorder="1" applyAlignment="1">
      <alignment horizontal="left"/>
    </xf>
    <xf numFmtId="0" fontId="34" fillId="0" borderId="61" xfId="0" applyFont="1" applyFill="1" applyBorder="1" applyAlignment="1">
      <alignment horizontal="left"/>
    </xf>
    <xf numFmtId="0" fontId="47" fillId="0" borderId="15" xfId="0" applyFont="1" applyFill="1" applyBorder="1"/>
    <xf numFmtId="2" fontId="23" fillId="0" borderId="77" xfId="0" applyNumberFormat="1" applyFont="1" applyFill="1" applyBorder="1" applyAlignment="1">
      <alignment horizontal="left"/>
    </xf>
    <xf numFmtId="0" fontId="75" fillId="0" borderId="71" xfId="0" applyFont="1" applyFill="1" applyBorder="1" applyAlignment="1">
      <alignment horizontal="left"/>
    </xf>
    <xf numFmtId="2" fontId="23" fillId="0" borderId="73" xfId="0" applyNumberFormat="1" applyFont="1" applyFill="1" applyBorder="1" applyAlignment="1">
      <alignment horizontal="left"/>
    </xf>
    <xf numFmtId="0" fontId="75" fillId="0" borderId="69" xfId="0" applyFont="1" applyFill="1" applyBorder="1" applyAlignment="1">
      <alignment horizontal="left"/>
    </xf>
    <xf numFmtId="0" fontId="74" fillId="0" borderId="71" xfId="0" applyFont="1" applyFill="1" applyBorder="1" applyAlignment="1">
      <alignment horizontal="left"/>
    </xf>
    <xf numFmtId="0" fontId="8" fillId="0" borderId="74" xfId="0" applyFont="1" applyFill="1" applyBorder="1"/>
    <xf numFmtId="2" fontId="15" fillId="0" borderId="55" xfId="0" applyNumberFormat="1" applyFont="1" applyFill="1" applyBorder="1" applyAlignment="1">
      <alignment horizontal="center"/>
    </xf>
    <xf numFmtId="0" fontId="73" fillId="0" borderId="30" xfId="0" applyFont="1" applyFill="1" applyBorder="1"/>
    <xf numFmtId="0" fontId="219" fillId="0" borderId="58" xfId="0" applyFont="1" applyFill="1" applyBorder="1" applyAlignment="1">
      <alignment horizontal="left"/>
    </xf>
    <xf numFmtId="0" fontId="73" fillId="0" borderId="76" xfId="0" applyFont="1" applyFill="1" applyBorder="1"/>
    <xf numFmtId="167" fontId="3" fillId="0" borderId="77" xfId="0" applyNumberFormat="1" applyFont="1" applyFill="1" applyBorder="1" applyAlignment="1">
      <alignment horizontal="left"/>
    </xf>
    <xf numFmtId="167" fontId="29" fillId="0" borderId="78" xfId="0" applyNumberFormat="1" applyFont="1" applyFill="1" applyBorder="1" applyAlignment="1">
      <alignment horizontal="left"/>
    </xf>
    <xf numFmtId="0" fontId="77" fillId="0" borderId="75" xfId="0" applyFont="1" applyFill="1" applyBorder="1" applyAlignment="1">
      <alignment horizontal="left"/>
    </xf>
    <xf numFmtId="165" fontId="3" fillId="0" borderId="73" xfId="0" applyNumberFormat="1" applyFont="1" applyFill="1" applyBorder="1" applyAlignment="1">
      <alignment horizontal="left"/>
    </xf>
    <xf numFmtId="165" fontId="29" fillId="0" borderId="75" xfId="0" applyNumberFormat="1" applyFont="1" applyFill="1" applyBorder="1" applyAlignment="1">
      <alignment horizontal="left"/>
    </xf>
    <xf numFmtId="1" fontId="0" fillId="0" borderId="63" xfId="0" applyNumberFormat="1" applyBorder="1" applyAlignment="1">
      <alignment horizontal="center"/>
    </xf>
    <xf numFmtId="1" fontId="0" fillId="0" borderId="84" xfId="0" applyNumberFormat="1" applyBorder="1" applyAlignment="1">
      <alignment horizontal="center"/>
    </xf>
    <xf numFmtId="0" fontId="220" fillId="0" borderId="18" xfId="0" applyFont="1" applyFill="1" applyBorder="1" applyAlignment="1">
      <alignment horizontal="left"/>
    </xf>
    <xf numFmtId="0" fontId="220" fillId="0" borderId="33" xfId="0" applyFont="1" applyFill="1" applyBorder="1" applyAlignment="1">
      <alignment horizontal="left"/>
    </xf>
    <xf numFmtId="167" fontId="0" fillId="0" borderId="0" xfId="0" applyNumberFormat="1" applyAlignment="1">
      <alignment horizontal="left"/>
    </xf>
    <xf numFmtId="2" fontId="19" fillId="0" borderId="44" xfId="0" applyNumberFormat="1" applyFont="1" applyFill="1" applyBorder="1" applyAlignment="1">
      <alignment horizontal="center"/>
    </xf>
    <xf numFmtId="165" fontId="18" fillId="0" borderId="44" xfId="0" applyNumberFormat="1" applyFont="1" applyFill="1" applyBorder="1" applyAlignment="1">
      <alignment horizontal="center"/>
    </xf>
    <xf numFmtId="0" fontId="195" fillId="0" borderId="58" xfId="0" applyFont="1" applyFill="1" applyBorder="1"/>
    <xf numFmtId="2" fontId="176" fillId="0" borderId="73" xfId="0" applyNumberFormat="1" applyFont="1" applyFill="1" applyBorder="1" applyAlignment="1">
      <alignment horizontal="center"/>
    </xf>
    <xf numFmtId="2" fontId="176" fillId="0" borderId="74" xfId="0" applyNumberFormat="1" applyFont="1" applyFill="1" applyBorder="1" applyAlignment="1">
      <alignment horizontal="center"/>
    </xf>
    <xf numFmtId="2" fontId="213" fillId="0" borderId="73" xfId="0" applyNumberFormat="1" applyFont="1" applyFill="1" applyBorder="1" applyAlignment="1">
      <alignment horizontal="center"/>
    </xf>
    <xf numFmtId="165" fontId="176" fillId="0" borderId="74" xfId="0" applyNumberFormat="1" applyFont="1" applyFill="1" applyBorder="1" applyAlignment="1">
      <alignment horizontal="center"/>
    </xf>
    <xf numFmtId="165" fontId="176" fillId="0" borderId="73" xfId="0" applyNumberFormat="1" applyFont="1" applyFill="1" applyBorder="1" applyAlignment="1">
      <alignment horizontal="center"/>
    </xf>
    <xf numFmtId="2" fontId="176" fillId="0" borderId="75" xfId="0" applyNumberFormat="1" applyFont="1" applyFill="1" applyBorder="1" applyAlignment="1">
      <alignment horizontal="center"/>
    </xf>
    <xf numFmtId="0" fontId="45" fillId="0" borderId="66" xfId="0" applyFont="1" applyFill="1" applyBorder="1"/>
    <xf numFmtId="0" fontId="34" fillId="0" borderId="36" xfId="0" applyFont="1" applyFill="1" applyBorder="1" applyAlignment="1">
      <alignment horizontal="left"/>
    </xf>
    <xf numFmtId="0" fontId="3" fillId="0" borderId="49" xfId="0" applyFont="1" applyFill="1" applyBorder="1"/>
    <xf numFmtId="0" fontId="57" fillId="0" borderId="58" xfId="0" applyFont="1" applyFill="1" applyBorder="1" applyAlignment="1">
      <alignment horizontal="left"/>
    </xf>
    <xf numFmtId="0" fontId="34" fillId="0" borderId="16" xfId="0" applyFont="1" applyFill="1" applyBorder="1"/>
    <xf numFmtId="0" fontId="34" fillId="0" borderId="31" xfId="0" applyFont="1" applyFill="1" applyBorder="1"/>
    <xf numFmtId="0" fontId="50" fillId="0" borderId="41" xfId="0" applyFont="1" applyFill="1" applyBorder="1"/>
    <xf numFmtId="166" fontId="74" fillId="0" borderId="75" xfId="0" applyNumberFormat="1" applyFont="1" applyBorder="1" applyAlignment="1">
      <alignment horizontal="left"/>
    </xf>
    <xf numFmtId="166" fontId="45" fillId="0" borderId="73" xfId="0" applyNumberFormat="1" applyFont="1" applyBorder="1" applyAlignment="1">
      <alignment horizontal="left"/>
    </xf>
    <xf numFmtId="0" fontId="66" fillId="0" borderId="59" xfId="0" applyFont="1" applyFill="1" applyBorder="1"/>
    <xf numFmtId="0" fontId="47" fillId="0" borderId="58" xfId="0" applyFont="1" applyFill="1" applyBorder="1" applyAlignment="1">
      <alignment horizontal="left"/>
    </xf>
    <xf numFmtId="2" fontId="71" fillId="0" borderId="74" xfId="0" applyNumberFormat="1" applyFont="1" applyFill="1" applyBorder="1" applyAlignment="1">
      <alignment horizontal="center"/>
    </xf>
    <xf numFmtId="2" fontId="18" fillId="0" borderId="74" xfId="0" applyNumberFormat="1" applyFont="1" applyFill="1" applyBorder="1" applyAlignment="1">
      <alignment horizontal="center"/>
    </xf>
    <xf numFmtId="0" fontId="50" fillId="0" borderId="18" xfId="0" applyFont="1" applyFill="1" applyBorder="1"/>
    <xf numFmtId="0" fontId="3" fillId="0" borderId="35" xfId="0" applyFont="1" applyFill="1" applyBorder="1" applyAlignment="1">
      <alignment horizontal="left"/>
    </xf>
    <xf numFmtId="0" fontId="29" fillId="0" borderId="28" xfId="0" applyFont="1" applyFill="1" applyBorder="1" applyAlignment="1">
      <alignment horizontal="left"/>
    </xf>
    <xf numFmtId="0" fontId="23" fillId="0" borderId="73" xfId="0" applyFont="1" applyFill="1" applyBorder="1" applyAlignment="1">
      <alignment horizontal="left"/>
    </xf>
    <xf numFmtId="0" fontId="73" fillId="0" borderId="59" xfId="0" applyFont="1" applyFill="1" applyBorder="1"/>
    <xf numFmtId="0" fontId="0" fillId="0" borderId="69" xfId="0" applyFill="1" applyBorder="1"/>
    <xf numFmtId="0" fontId="114" fillId="0" borderId="58" xfId="0" applyFont="1" applyFill="1" applyBorder="1" applyAlignment="1">
      <alignment horizontal="left"/>
    </xf>
    <xf numFmtId="0" fontId="145" fillId="0" borderId="73" xfId="0" applyFont="1" applyFill="1" applyBorder="1"/>
    <xf numFmtId="165" fontId="71" fillId="0" borderId="77" xfId="0" applyNumberFormat="1" applyFont="1" applyFill="1" applyBorder="1" applyAlignment="1">
      <alignment horizontal="center"/>
    </xf>
    <xf numFmtId="0" fontId="73" fillId="0" borderId="74" xfId="0" applyFont="1" applyFill="1" applyBorder="1"/>
    <xf numFmtId="165" fontId="18" fillId="0" borderId="66" xfId="0" applyNumberFormat="1" applyFont="1" applyFill="1" applyBorder="1" applyAlignment="1">
      <alignment horizontal="center"/>
    </xf>
    <xf numFmtId="165" fontId="15" fillId="0" borderId="73" xfId="0" applyNumberFormat="1" applyFont="1" applyFill="1" applyBorder="1" applyAlignment="1">
      <alignment horizontal="center"/>
    </xf>
    <xf numFmtId="0" fontId="68" fillId="0" borderId="23" xfId="0" applyFont="1" applyFill="1" applyBorder="1"/>
    <xf numFmtId="0" fontId="3" fillId="0" borderId="16" xfId="0" applyFont="1" applyFill="1" applyBorder="1" applyAlignment="1">
      <alignment horizontal="left"/>
    </xf>
    <xf numFmtId="0" fontId="75" fillId="0" borderId="31" xfId="0" applyFont="1" applyFill="1" applyBorder="1" applyAlignment="1">
      <alignment horizontal="left"/>
    </xf>
    <xf numFmtId="0" fontId="50" fillId="0" borderId="3" xfId="0" applyFont="1" applyFill="1" applyBorder="1"/>
    <xf numFmtId="0" fontId="23" fillId="0" borderId="23" xfId="0" applyFont="1" applyFill="1" applyBorder="1" applyAlignment="1">
      <alignment horizontal="left"/>
    </xf>
    <xf numFmtId="0" fontId="75" fillId="0" borderId="7" xfId="0" applyFont="1" applyFill="1" applyBorder="1" applyAlignment="1">
      <alignment horizontal="left"/>
    </xf>
    <xf numFmtId="0" fontId="45" fillId="0" borderId="73" xfId="0" applyFont="1" applyFill="1" applyBorder="1" applyAlignment="1">
      <alignment horizontal="left"/>
    </xf>
    <xf numFmtId="0" fontId="74" fillId="0" borderId="69" xfId="0" applyFont="1" applyFill="1" applyBorder="1" applyAlignment="1">
      <alignment horizontal="left"/>
    </xf>
    <xf numFmtId="0" fontId="145" fillId="0" borderId="50" xfId="0" applyFont="1" applyFill="1" applyBorder="1"/>
    <xf numFmtId="165" fontId="29" fillId="0" borderId="69" xfId="0" applyNumberFormat="1" applyFont="1" applyFill="1" applyBorder="1" applyAlignment="1">
      <alignment horizontal="left"/>
    </xf>
    <xf numFmtId="2" fontId="214" fillId="0" borderId="66" xfId="0" applyNumberFormat="1" applyFont="1" applyFill="1" applyBorder="1" applyAlignment="1">
      <alignment horizontal="center"/>
    </xf>
    <xf numFmtId="165" fontId="214" fillId="0" borderId="73" xfId="0" applyNumberFormat="1" applyFont="1" applyFill="1" applyBorder="1" applyAlignment="1">
      <alignment horizontal="center"/>
    </xf>
    <xf numFmtId="2" fontId="214" fillId="0" borderId="75" xfId="0" applyNumberFormat="1" applyFont="1" applyFill="1" applyBorder="1" applyAlignment="1">
      <alignment horizontal="center"/>
    </xf>
    <xf numFmtId="0" fontId="64" fillId="0" borderId="73" xfId="0" applyFont="1" applyBorder="1" applyAlignment="1">
      <alignment horizontal="left"/>
    </xf>
    <xf numFmtId="0" fontId="6" fillId="0" borderId="3" xfId="0" applyFont="1" applyFill="1" applyBorder="1"/>
    <xf numFmtId="0" fontId="73" fillId="0" borderId="44" xfId="0" applyFont="1" applyFill="1" applyBorder="1"/>
    <xf numFmtId="0" fontId="73" fillId="0" borderId="54" xfId="0" applyFont="1" applyFill="1" applyBorder="1"/>
    <xf numFmtId="2" fontId="213" fillId="0" borderId="74" xfId="0" applyNumberFormat="1" applyFont="1" applyBorder="1" applyAlignment="1">
      <alignment horizontal="center"/>
    </xf>
    <xf numFmtId="165" fontId="176" fillId="0" borderId="73" xfId="0" applyNumberFormat="1" applyFont="1" applyBorder="1" applyAlignment="1">
      <alignment horizontal="center"/>
    </xf>
    <xf numFmtId="2" fontId="228" fillId="0" borderId="73" xfId="0" applyNumberFormat="1" applyFont="1" applyBorder="1" applyAlignment="1">
      <alignment horizontal="center"/>
    </xf>
    <xf numFmtId="2" fontId="176" fillId="0" borderId="69" xfId="0" applyNumberFormat="1" applyFont="1" applyFill="1" applyBorder="1" applyAlignment="1">
      <alignment horizontal="center"/>
    </xf>
    <xf numFmtId="2" fontId="176" fillId="0" borderId="69" xfId="0" applyNumberFormat="1" applyFont="1" applyBorder="1" applyAlignment="1">
      <alignment horizontal="center"/>
    </xf>
    <xf numFmtId="0" fontId="77" fillId="0" borderId="24" xfId="0" applyFont="1" applyFill="1" applyBorder="1" applyAlignment="1">
      <alignment horizontal="left"/>
    </xf>
    <xf numFmtId="0" fontId="75" fillId="0" borderId="78" xfId="0" applyFont="1" applyFill="1" applyBorder="1" applyAlignment="1">
      <alignment horizontal="left"/>
    </xf>
    <xf numFmtId="0" fontId="73" fillId="0" borderId="43" xfId="0" applyFont="1" applyFill="1" applyBorder="1"/>
    <xf numFmtId="0" fontId="23" fillId="0" borderId="60" xfId="0" applyFont="1" applyFill="1" applyBorder="1"/>
    <xf numFmtId="0" fontId="68" fillId="0" borderId="58" xfId="0" applyFont="1" applyFill="1" applyBorder="1"/>
    <xf numFmtId="2" fontId="75" fillId="0" borderId="23" xfId="0" applyNumberFormat="1" applyFont="1" applyFill="1" applyBorder="1" applyAlignment="1">
      <alignment horizontal="left"/>
    </xf>
    <xf numFmtId="0" fontId="3" fillId="0" borderId="23" xfId="0" applyFont="1" applyFill="1" applyBorder="1"/>
    <xf numFmtId="0" fontId="183" fillId="0" borderId="59" xfId="0" applyFont="1" applyFill="1" applyBorder="1"/>
    <xf numFmtId="0" fontId="77" fillId="0" borderId="73" xfId="0" applyFont="1" applyFill="1" applyBorder="1" applyAlignment="1">
      <alignment horizontal="left"/>
    </xf>
    <xf numFmtId="0" fontId="45" fillId="0" borderId="73" xfId="0" applyFont="1" applyFill="1" applyBorder="1"/>
    <xf numFmtId="0" fontId="79" fillId="0" borderId="73" xfId="0" applyFont="1" applyFill="1" applyBorder="1" applyAlignment="1">
      <alignment horizontal="left"/>
    </xf>
    <xf numFmtId="0" fontId="23" fillId="0" borderId="73" xfId="0" applyFont="1" applyFill="1" applyBorder="1"/>
    <xf numFmtId="0" fontId="79" fillId="0" borderId="69" xfId="0" applyFont="1" applyFill="1" applyBorder="1" applyAlignment="1">
      <alignment horizontal="left"/>
    </xf>
    <xf numFmtId="0" fontId="3" fillId="0" borderId="69" xfId="0" applyFont="1" applyFill="1" applyBorder="1"/>
    <xf numFmtId="0" fontId="45" fillId="0" borderId="74" xfId="0" applyFont="1" applyFill="1" applyBorder="1" applyAlignment="1">
      <alignment horizontal="left"/>
    </xf>
    <xf numFmtId="0" fontId="75" fillId="0" borderId="73" xfId="0" applyFont="1" applyFill="1" applyBorder="1" applyAlignment="1">
      <alignment horizontal="left"/>
    </xf>
    <xf numFmtId="0" fontId="34" fillId="0" borderId="43" xfId="0" applyFont="1" applyFill="1" applyBorder="1" applyAlignment="1">
      <alignment horizontal="left"/>
    </xf>
    <xf numFmtId="0" fontId="73" fillId="0" borderId="77" xfId="0" applyFont="1" applyFill="1" applyBorder="1"/>
    <xf numFmtId="0" fontId="149" fillId="0" borderId="30" xfId="0" applyFont="1" applyFill="1" applyBorder="1"/>
    <xf numFmtId="0" fontId="34" fillId="0" borderId="49" xfId="0" applyFont="1" applyFill="1" applyBorder="1"/>
    <xf numFmtId="0" fontId="64" fillId="0" borderId="54" xfId="0" applyFont="1" applyFill="1" applyBorder="1" applyAlignment="1">
      <alignment horizontal="left"/>
    </xf>
    <xf numFmtId="0" fontId="68" fillId="0" borderId="22" xfId="0" applyFont="1" applyFill="1" applyBorder="1"/>
    <xf numFmtId="0" fontId="23" fillId="0" borderId="42" xfId="0" applyFont="1" applyFill="1" applyBorder="1" applyAlignment="1">
      <alignment horizontal="left"/>
    </xf>
    <xf numFmtId="0" fontId="79" fillId="0" borderId="17" xfId="0" applyFont="1" applyFill="1" applyBorder="1" applyAlignment="1">
      <alignment horizontal="left"/>
    </xf>
    <xf numFmtId="0" fontId="34" fillId="0" borderId="49" xfId="0" applyFont="1" applyFill="1" applyBorder="1" applyAlignment="1">
      <alignment horizontal="left"/>
    </xf>
    <xf numFmtId="0" fontId="65" fillId="0" borderId="58" xfId="0" applyFont="1" applyFill="1" applyBorder="1"/>
    <xf numFmtId="165" fontId="0" fillId="0" borderId="31" xfId="0" applyNumberFormat="1" applyFill="1" applyBorder="1"/>
    <xf numFmtId="0" fontId="3" fillId="0" borderId="42" xfId="0" applyFont="1" applyFill="1" applyBorder="1" applyAlignment="1">
      <alignment horizontal="left"/>
    </xf>
    <xf numFmtId="0" fontId="29" fillId="0" borderId="17" xfId="0" applyFont="1" applyFill="1" applyBorder="1" applyAlignment="1">
      <alignment horizontal="left"/>
    </xf>
    <xf numFmtId="0" fontId="34" fillId="0" borderId="54" xfId="0" applyFont="1" applyFill="1" applyBorder="1" applyAlignment="1">
      <alignment horizontal="right"/>
    </xf>
    <xf numFmtId="0" fontId="3" fillId="0" borderId="39" xfId="0" applyFont="1" applyFill="1" applyBorder="1"/>
    <xf numFmtId="0" fontId="46" fillId="0" borderId="58" xfId="0" applyFont="1" applyFill="1" applyBorder="1" applyAlignment="1">
      <alignment horizontal="left"/>
    </xf>
    <xf numFmtId="0" fontId="152" fillId="0" borderId="77" xfId="0" applyFont="1" applyFill="1" applyBorder="1" applyAlignment="1">
      <alignment horizontal="left"/>
    </xf>
    <xf numFmtId="0" fontId="8" fillId="0" borderId="71" xfId="0" applyFont="1" applyFill="1" applyBorder="1"/>
    <xf numFmtId="0" fontId="8" fillId="0" borderId="57" xfId="0" applyFont="1" applyFill="1" applyBorder="1"/>
    <xf numFmtId="0" fontId="79" fillId="0" borderId="56" xfId="0" applyFont="1" applyFill="1" applyBorder="1" applyAlignment="1">
      <alignment horizontal="left"/>
    </xf>
    <xf numFmtId="0" fontId="79" fillId="0" borderId="77" xfId="0" applyFont="1" applyBorder="1" applyAlignment="1">
      <alignment horizontal="left"/>
    </xf>
    <xf numFmtId="0" fontId="34" fillId="0" borderId="66" xfId="0" applyFont="1" applyBorder="1" applyAlignment="1">
      <alignment horizontal="left"/>
    </xf>
    <xf numFmtId="2" fontId="50" fillId="0" borderId="0" xfId="0" applyNumberFormat="1" applyFont="1" applyFill="1" applyBorder="1" applyAlignment="1">
      <alignment horizontal="left"/>
    </xf>
    <xf numFmtId="167" fontId="18" fillId="0" borderId="0" xfId="0" applyNumberFormat="1" applyFont="1" applyFill="1" applyBorder="1" applyAlignment="1">
      <alignment horizontal="center"/>
    </xf>
    <xf numFmtId="2" fontId="15" fillId="0" borderId="69" xfId="0" applyNumberFormat="1" applyFont="1" applyFill="1" applyBorder="1" applyAlignment="1">
      <alignment horizontal="center"/>
    </xf>
    <xf numFmtId="2" fontId="71" fillId="0" borderId="1" xfId="0" applyNumberFormat="1" applyFont="1" applyFill="1" applyBorder="1" applyAlignment="1">
      <alignment horizontal="center"/>
    </xf>
    <xf numFmtId="2" fontId="71" fillId="0" borderId="54" xfId="0" applyNumberFormat="1" applyFont="1" applyFill="1" applyBorder="1" applyAlignment="1">
      <alignment horizontal="center"/>
    </xf>
    <xf numFmtId="165" fontId="18" fillId="0" borderId="1" xfId="0" applyNumberFormat="1" applyFont="1" applyFill="1" applyBorder="1" applyAlignment="1">
      <alignment horizontal="center"/>
    </xf>
    <xf numFmtId="2" fontId="71" fillId="0" borderId="44" xfId="0" applyNumberFormat="1" applyFont="1" applyFill="1" applyBorder="1" applyAlignment="1">
      <alignment horizontal="center"/>
    </xf>
    <xf numFmtId="2" fontId="71" fillId="0" borderId="0" xfId="0" applyNumberFormat="1" applyFont="1" applyFill="1" applyAlignment="1">
      <alignment horizontal="center"/>
    </xf>
    <xf numFmtId="165" fontId="18" fillId="0" borderId="0" xfId="0" applyNumberFormat="1" applyFont="1" applyFill="1" applyAlignment="1">
      <alignment horizontal="center"/>
    </xf>
    <xf numFmtId="0" fontId="18" fillId="0" borderId="73" xfId="0" applyFont="1" applyFill="1" applyBorder="1" applyAlignment="1">
      <alignment horizontal="center"/>
    </xf>
    <xf numFmtId="0" fontId="8" fillId="0" borderId="50" xfId="0" applyFont="1" applyFill="1" applyBorder="1"/>
    <xf numFmtId="0" fontId="47" fillId="0" borderId="10" xfId="0" applyFont="1" applyFill="1" applyBorder="1" applyAlignment="1">
      <alignment horizontal="left"/>
    </xf>
    <xf numFmtId="0" fontId="34" fillId="0" borderId="5" xfId="0" applyFont="1" applyFill="1" applyBorder="1"/>
    <xf numFmtId="0" fontId="45" fillId="0" borderId="30" xfId="0" applyFont="1" applyFill="1" applyBorder="1"/>
    <xf numFmtId="0" fontId="107" fillId="0" borderId="30" xfId="0" applyFont="1" applyFill="1" applyBorder="1"/>
    <xf numFmtId="0" fontId="79" fillId="0" borderId="80" xfId="0" applyFont="1" applyBorder="1" applyAlignment="1">
      <alignment horizontal="left"/>
    </xf>
    <xf numFmtId="2" fontId="79" fillId="0" borderId="75" xfId="0" applyNumberFormat="1" applyFont="1" applyBorder="1" applyAlignment="1">
      <alignment horizontal="left"/>
    </xf>
    <xf numFmtId="0" fontId="0" fillId="0" borderId="22" xfId="0" applyBorder="1"/>
    <xf numFmtId="0" fontId="3" fillId="0" borderId="71" xfId="0" applyFont="1" applyFill="1" applyBorder="1" applyAlignment="1">
      <alignment horizontal="center"/>
    </xf>
    <xf numFmtId="0" fontId="23" fillId="0" borderId="71" xfId="0" applyFont="1" applyFill="1" applyBorder="1" applyAlignment="1">
      <alignment horizontal="center"/>
    </xf>
    <xf numFmtId="165" fontId="23" fillId="0" borderId="11" xfId="0" applyNumberFormat="1" applyFont="1" applyBorder="1" applyAlignment="1">
      <alignment horizontal="left"/>
    </xf>
    <xf numFmtId="1" fontId="75" fillId="0" borderId="29" xfId="0" applyNumberFormat="1" applyFont="1" applyBorder="1" applyAlignment="1">
      <alignment horizontal="left"/>
    </xf>
    <xf numFmtId="0" fontId="77" fillId="0" borderId="69" xfId="0" applyFont="1" applyBorder="1"/>
    <xf numFmtId="0" fontId="218" fillId="0" borderId="69" xfId="0" applyFont="1" applyBorder="1" applyAlignment="1">
      <alignment horizontal="left"/>
    </xf>
    <xf numFmtId="0" fontId="0" fillId="0" borderId="36" xfId="0" applyFill="1" applyBorder="1"/>
    <xf numFmtId="165" fontId="23" fillId="0" borderId="23" xfId="0" applyNumberFormat="1" applyFont="1" applyBorder="1" applyAlignment="1">
      <alignment horizontal="left"/>
    </xf>
    <xf numFmtId="1" fontId="75" fillId="0" borderId="24" xfId="0" applyNumberFormat="1" applyFont="1" applyBorder="1" applyAlignment="1">
      <alignment horizontal="left"/>
    </xf>
    <xf numFmtId="0" fontId="77" fillId="0" borderId="71" xfId="0" applyFont="1" applyBorder="1"/>
    <xf numFmtId="0" fontId="68" fillId="0" borderId="50" xfId="0" applyFont="1" applyFill="1" applyBorder="1"/>
    <xf numFmtId="0" fontId="0" fillId="0" borderId="51" xfId="0" applyFill="1" applyBorder="1"/>
    <xf numFmtId="0" fontId="112" fillId="0" borderId="25" xfId="0" applyFont="1" applyFill="1" applyBorder="1"/>
    <xf numFmtId="2" fontId="79" fillId="0" borderId="78" xfId="0" applyNumberFormat="1" applyFont="1" applyBorder="1" applyAlignment="1">
      <alignment horizontal="left"/>
    </xf>
    <xf numFmtId="165" fontId="79" fillId="0" borderId="0" xfId="0" applyNumberFormat="1" applyFont="1" applyBorder="1" applyAlignment="1">
      <alignment horizontal="left"/>
    </xf>
    <xf numFmtId="0" fontId="65" fillId="0" borderId="15" xfId="0" applyFont="1" applyFill="1" applyBorder="1"/>
    <xf numFmtId="0" fontId="79" fillId="0" borderId="75" xfId="0" applyFont="1" applyFill="1" applyBorder="1" applyAlignment="1">
      <alignment horizontal="left"/>
    </xf>
    <xf numFmtId="1" fontId="3" fillId="0" borderId="73" xfId="0" applyNumberFormat="1" applyFont="1" applyFill="1" applyBorder="1" applyAlignment="1">
      <alignment horizontal="left"/>
    </xf>
    <xf numFmtId="2" fontId="3" fillId="0" borderId="73" xfId="0" applyNumberFormat="1" applyFont="1" applyFill="1" applyBorder="1" applyAlignment="1">
      <alignment horizontal="left"/>
    </xf>
    <xf numFmtId="0" fontId="79" fillId="0" borderId="78" xfId="0" applyFont="1" applyFill="1" applyBorder="1" applyAlignment="1">
      <alignment horizontal="left"/>
    </xf>
    <xf numFmtId="0" fontId="29" fillId="0" borderId="65" xfId="0" applyFont="1" applyFill="1" applyBorder="1" applyAlignment="1">
      <alignment horizontal="left"/>
    </xf>
    <xf numFmtId="0" fontId="107" fillId="0" borderId="25" xfId="0" applyFont="1" applyFill="1" applyBorder="1"/>
    <xf numFmtId="0" fontId="50" fillId="0" borderId="37" xfId="0" applyFont="1" applyFill="1" applyBorder="1"/>
    <xf numFmtId="0" fontId="48" fillId="0" borderId="35" xfId="0" applyFont="1" applyFill="1" applyBorder="1"/>
    <xf numFmtId="0" fontId="77" fillId="0" borderId="34" xfId="0" applyFont="1" applyFill="1" applyBorder="1"/>
    <xf numFmtId="0" fontId="0" fillId="0" borderId="30" xfId="0" applyFill="1" applyBorder="1"/>
    <xf numFmtId="0" fontId="151" fillId="0" borderId="77" xfId="0" applyFont="1" applyFill="1" applyBorder="1"/>
    <xf numFmtId="2" fontId="79" fillId="0" borderId="75" xfId="0" applyNumberFormat="1" applyFont="1" applyFill="1" applyBorder="1" applyAlignment="1">
      <alignment horizontal="left"/>
    </xf>
    <xf numFmtId="2" fontId="77" fillId="0" borderId="75" xfId="0" applyNumberFormat="1" applyFont="1" applyFill="1" applyBorder="1" applyAlignment="1">
      <alignment horizontal="left"/>
    </xf>
    <xf numFmtId="2" fontId="15" fillId="0" borderId="16" xfId="0" applyNumberFormat="1" applyFont="1" applyFill="1" applyBorder="1" applyAlignment="1">
      <alignment horizontal="left"/>
    </xf>
    <xf numFmtId="0" fontId="29" fillId="0" borderId="31" xfId="0" applyFont="1" applyFill="1" applyBorder="1" applyAlignment="1">
      <alignment horizontal="left"/>
    </xf>
    <xf numFmtId="0" fontId="77" fillId="0" borderId="78" xfId="0" applyFont="1" applyFill="1" applyBorder="1" applyAlignment="1">
      <alignment horizontal="left"/>
    </xf>
    <xf numFmtId="0" fontId="23" fillId="0" borderId="81" xfId="0" applyFont="1" applyFill="1" applyBorder="1"/>
    <xf numFmtId="0" fontId="23" fillId="0" borderId="11" xfId="0" applyFont="1" applyFill="1" applyBorder="1" applyAlignment="1">
      <alignment horizontal="left"/>
    </xf>
    <xf numFmtId="0" fontId="79" fillId="0" borderId="29" xfId="0" applyFont="1" applyFill="1" applyBorder="1" applyAlignment="1">
      <alignment horizontal="left"/>
    </xf>
    <xf numFmtId="0" fontId="77" fillId="0" borderId="62" xfId="0" applyFont="1" applyFill="1" applyBorder="1" applyAlignment="1">
      <alignment horizontal="left"/>
    </xf>
    <xf numFmtId="0" fontId="3" fillId="0" borderId="81" xfId="0" applyFont="1" applyFill="1" applyBorder="1"/>
    <xf numFmtId="0" fontId="66" fillId="0" borderId="41" xfId="0" applyFont="1" applyFill="1" applyBorder="1"/>
    <xf numFmtId="0" fontId="193" fillId="0" borderId="16" xfId="0" applyFont="1" applyFill="1" applyBorder="1"/>
    <xf numFmtId="0" fontId="46" fillId="0" borderId="16" xfId="0" applyFont="1" applyFill="1" applyBorder="1"/>
    <xf numFmtId="0" fontId="54" fillId="0" borderId="31" xfId="0" applyFont="1" applyFill="1" applyBorder="1"/>
    <xf numFmtId="0" fontId="77" fillId="0" borderId="2" xfId="0" applyFont="1" applyFill="1" applyBorder="1"/>
    <xf numFmtId="0" fontId="50" fillId="0" borderId="33" xfId="0" applyFont="1" applyFill="1" applyBorder="1"/>
    <xf numFmtId="166" fontId="3" fillId="0" borderId="23" xfId="0" applyNumberFormat="1" applyFont="1" applyFill="1" applyBorder="1" applyAlignment="1">
      <alignment horizontal="left"/>
    </xf>
    <xf numFmtId="165" fontId="79" fillId="0" borderId="23" xfId="0" applyNumberFormat="1" applyFont="1" applyFill="1" applyBorder="1" applyAlignment="1">
      <alignment horizontal="left"/>
    </xf>
    <xf numFmtId="0" fontId="162" fillId="0" borderId="23" xfId="0" applyFont="1" applyFill="1" applyBorder="1"/>
    <xf numFmtId="0" fontId="0" fillId="0" borderId="23" xfId="0" applyFill="1" applyBorder="1"/>
    <xf numFmtId="0" fontId="70" fillId="0" borderId="5" xfId="0" applyFont="1" applyFill="1" applyBorder="1"/>
    <xf numFmtId="0" fontId="15" fillId="0" borderId="59" xfId="0" applyFont="1" applyFill="1" applyBorder="1"/>
    <xf numFmtId="0" fontId="29" fillId="0" borderId="69" xfId="0" applyFont="1" applyFill="1" applyBorder="1" applyAlignment="1">
      <alignment horizontal="left"/>
    </xf>
    <xf numFmtId="165" fontId="75" fillId="0" borderId="71" xfId="0" applyNumberFormat="1" applyFont="1" applyFill="1" applyBorder="1" applyAlignment="1">
      <alignment horizontal="left"/>
    </xf>
    <xf numFmtId="0" fontId="3" fillId="0" borderId="76" xfId="0" applyFont="1" applyFill="1" applyBorder="1" applyAlignment="1">
      <alignment horizontal="left"/>
    </xf>
    <xf numFmtId="0" fontId="79" fillId="0" borderId="71" xfId="0" applyFont="1" applyFill="1" applyBorder="1" applyAlignment="1">
      <alignment horizontal="left"/>
    </xf>
    <xf numFmtId="0" fontId="45" fillId="0" borderId="55" xfId="0" applyFont="1" applyFill="1" applyBorder="1"/>
    <xf numFmtId="0" fontId="3" fillId="0" borderId="54" xfId="0" applyFont="1" applyFill="1" applyBorder="1" applyAlignment="1">
      <alignment horizontal="left"/>
    </xf>
    <xf numFmtId="0" fontId="79" fillId="0" borderId="57" xfId="0" applyFont="1" applyFill="1" applyBorder="1" applyAlignment="1">
      <alignment horizontal="left"/>
    </xf>
    <xf numFmtId="0" fontId="122" fillId="0" borderId="73" xfId="0" applyFont="1" applyFill="1" applyBorder="1"/>
    <xf numFmtId="0" fontId="151" fillId="0" borderId="73" xfId="0" applyFont="1" applyFill="1" applyBorder="1"/>
    <xf numFmtId="165" fontId="0" fillId="0" borderId="74" xfId="0" applyNumberFormat="1" applyFill="1" applyBorder="1"/>
    <xf numFmtId="0" fontId="6" fillId="0" borderId="18" xfId="0" applyFont="1" applyFill="1" applyBorder="1"/>
    <xf numFmtId="0" fontId="98" fillId="0" borderId="3" xfId="0" applyFont="1" applyFill="1" applyBorder="1" applyAlignment="1">
      <alignment horizontal="left"/>
    </xf>
    <xf numFmtId="2" fontId="191" fillId="0" borderId="19" xfId="0" applyNumberFormat="1" applyFont="1" applyFill="1" applyBorder="1" applyAlignment="1">
      <alignment horizontal="left"/>
    </xf>
    <xf numFmtId="0" fontId="50" fillId="0" borderId="58" xfId="0" applyFont="1" applyFill="1" applyBorder="1"/>
    <xf numFmtId="0" fontId="48" fillId="0" borderId="42" xfId="0" applyFont="1" applyFill="1" applyBorder="1"/>
    <xf numFmtId="0" fontId="77" fillId="0" borderId="17" xfId="0" applyFont="1" applyFill="1" applyBorder="1"/>
    <xf numFmtId="0" fontId="6" fillId="0" borderId="33" xfId="0" applyFont="1" applyFill="1" applyBorder="1"/>
    <xf numFmtId="0" fontId="46" fillId="0" borderId="10" xfId="0" applyFont="1" applyFill="1" applyBorder="1"/>
    <xf numFmtId="0" fontId="46" fillId="0" borderId="14" xfId="0" applyFont="1" applyFill="1" applyBorder="1"/>
    <xf numFmtId="165" fontId="15" fillId="0" borderId="73" xfId="0" applyNumberFormat="1" applyFont="1" applyFill="1" applyBorder="1" applyAlignment="1">
      <alignment horizontal="left"/>
    </xf>
    <xf numFmtId="0" fontId="3" fillId="0" borderId="60" xfId="0" applyFont="1" applyFill="1" applyBorder="1" applyAlignment="1">
      <alignment horizontal="left"/>
    </xf>
    <xf numFmtId="0" fontId="79" fillId="0" borderId="62" xfId="0" applyFont="1" applyFill="1" applyBorder="1" applyAlignment="1">
      <alignment horizontal="left"/>
    </xf>
    <xf numFmtId="0" fontId="75" fillId="0" borderId="62" xfId="0" applyFont="1" applyFill="1" applyBorder="1" applyAlignment="1">
      <alignment horizontal="left"/>
    </xf>
    <xf numFmtId="0" fontId="19" fillId="0" borderId="25" xfId="0" applyFont="1" applyBorder="1" applyAlignment="1">
      <alignment horizontal="right"/>
    </xf>
    <xf numFmtId="0" fontId="19" fillId="0" borderId="44" xfId="0" applyFont="1" applyBorder="1" applyAlignment="1">
      <alignment horizontal="right"/>
    </xf>
    <xf numFmtId="0" fontId="19" fillId="0" borderId="0" xfId="0" applyFont="1" applyBorder="1" applyAlignment="1">
      <alignment horizontal="right"/>
    </xf>
    <xf numFmtId="0" fontId="19" fillId="0" borderId="80" xfId="0" applyFont="1" applyBorder="1" applyAlignment="1">
      <alignment horizontal="right"/>
    </xf>
    <xf numFmtId="2" fontId="91" fillId="0" borderId="23" xfId="0" applyNumberFormat="1" applyFont="1" applyBorder="1" applyAlignment="1">
      <alignment horizontal="center"/>
    </xf>
    <xf numFmtId="165" fontId="91" fillId="0" borderId="23" xfId="0" applyNumberFormat="1" applyFont="1" applyBorder="1" applyAlignment="1">
      <alignment horizontal="center"/>
    </xf>
    <xf numFmtId="166" fontId="91" fillId="0" borderId="24" xfId="0" applyNumberFormat="1" applyFont="1" applyBorder="1" applyAlignment="1">
      <alignment horizontal="center"/>
    </xf>
    <xf numFmtId="2" fontId="91" fillId="0" borderId="24" xfId="0" applyNumberFormat="1" applyFont="1" applyBorder="1" applyAlignment="1">
      <alignment horizontal="center"/>
    </xf>
    <xf numFmtId="0" fontId="229" fillId="0" borderId="0" xfId="0" applyFont="1" applyFill="1" applyBorder="1" applyAlignment="1">
      <alignment horizontal="center" vertical="center"/>
    </xf>
    <xf numFmtId="0" fontId="229" fillId="0" borderId="0" xfId="0" applyFont="1" applyFill="1" applyBorder="1" applyAlignment="1">
      <alignment horizontal="center"/>
    </xf>
    <xf numFmtId="2" fontId="230" fillId="0" borderId="0" xfId="0" applyNumberFormat="1" applyFont="1" applyFill="1" applyBorder="1" applyAlignment="1">
      <alignment horizontal="center"/>
    </xf>
    <xf numFmtId="165" fontId="230" fillId="0" borderId="0" xfId="0" applyNumberFormat="1" applyFont="1" applyFill="1" applyBorder="1" applyAlignment="1">
      <alignment horizontal="center"/>
    </xf>
    <xf numFmtId="2" fontId="160" fillId="0" borderId="0" xfId="0" applyNumberFormat="1" applyFont="1" applyFill="1" applyBorder="1" applyAlignment="1">
      <alignment horizontal="center"/>
    </xf>
    <xf numFmtId="165" fontId="160" fillId="0" borderId="0" xfId="0" applyNumberFormat="1" applyFont="1" applyFill="1" applyBorder="1" applyAlignment="1">
      <alignment horizontal="center"/>
    </xf>
    <xf numFmtId="167" fontId="160" fillId="0" borderId="0" xfId="0" applyNumberFormat="1" applyFont="1" applyFill="1" applyBorder="1" applyAlignment="1">
      <alignment horizontal="center"/>
    </xf>
    <xf numFmtId="1" fontId="160" fillId="0" borderId="0" xfId="0" applyNumberFormat="1" applyFont="1" applyFill="1" applyBorder="1" applyAlignment="1">
      <alignment horizontal="center"/>
    </xf>
    <xf numFmtId="2" fontId="19" fillId="0" borderId="51" xfId="0" applyNumberFormat="1" applyFont="1" applyFill="1" applyBorder="1" applyAlignment="1">
      <alignment horizontal="center"/>
    </xf>
    <xf numFmtId="2" fontId="21" fillId="0" borderId="55" xfId="0" applyNumberFormat="1" applyFont="1" applyBorder="1" applyAlignment="1">
      <alignment horizontal="center"/>
    </xf>
    <xf numFmtId="2" fontId="21" fillId="0" borderId="54" xfId="0" applyNumberFormat="1" applyFont="1" applyBorder="1" applyAlignment="1">
      <alignment horizontal="center"/>
    </xf>
    <xf numFmtId="2" fontId="21" fillId="0" borderId="56" xfId="0" applyNumberFormat="1" applyFont="1" applyBorder="1" applyAlignment="1">
      <alignment horizontal="center"/>
    </xf>
    <xf numFmtId="2" fontId="21" fillId="0" borderId="22" xfId="0" applyNumberFormat="1" applyFont="1" applyBorder="1" applyAlignment="1">
      <alignment horizontal="center"/>
    </xf>
    <xf numFmtId="2" fontId="21" fillId="0" borderId="23" xfId="0" applyNumberFormat="1" applyFont="1" applyBorder="1" applyAlignment="1">
      <alignment horizontal="center"/>
    </xf>
    <xf numFmtId="2" fontId="21" fillId="0" borderId="24" xfId="0" applyNumberFormat="1" applyFont="1" applyBorder="1" applyAlignment="1">
      <alignment horizontal="center"/>
    </xf>
    <xf numFmtId="166" fontId="47" fillId="0" borderId="69" xfId="0" applyNumberFormat="1" applyFont="1" applyBorder="1" applyAlignment="1">
      <alignment horizontal="center"/>
    </xf>
    <xf numFmtId="1" fontId="0" fillId="0" borderId="59" xfId="0" applyNumberFormat="1" applyFill="1" applyBorder="1" applyAlignment="1">
      <alignment horizontal="center"/>
    </xf>
    <xf numFmtId="1" fontId="0" fillId="0" borderId="75" xfId="0" applyNumberFormat="1" applyBorder="1" applyAlignment="1">
      <alignment horizontal="center"/>
    </xf>
    <xf numFmtId="1" fontId="0" fillId="0" borderId="73" xfId="0" applyNumberFormat="1" applyFont="1" applyFill="1" applyBorder="1" applyAlignment="1">
      <alignment horizontal="center"/>
    </xf>
    <xf numFmtId="167" fontId="60" fillId="0" borderId="0" xfId="0" applyNumberFormat="1" applyFont="1" applyFill="1" applyBorder="1" applyAlignment="1">
      <alignment horizontal="left"/>
    </xf>
    <xf numFmtId="0" fontId="144" fillId="0" borderId="0" xfId="0" applyFont="1" applyFill="1" applyBorder="1"/>
    <xf numFmtId="169" fontId="60" fillId="0" borderId="0" xfId="0" applyNumberFormat="1" applyFont="1" applyFill="1" applyBorder="1" applyAlignment="1">
      <alignment horizontal="left"/>
    </xf>
    <xf numFmtId="1" fontId="54" fillId="0" borderId="55" xfId="0" applyNumberFormat="1" applyFont="1" applyFill="1" applyBorder="1" applyAlignment="1">
      <alignment horizontal="center"/>
    </xf>
    <xf numFmtId="168" fontId="60" fillId="0" borderId="0" xfId="0" applyNumberFormat="1" applyFont="1" applyFill="1" applyBorder="1" applyAlignment="1">
      <alignment horizontal="left"/>
    </xf>
    <xf numFmtId="0" fontId="70" fillId="0" borderId="0" xfId="0" applyFont="1" applyBorder="1"/>
    <xf numFmtId="0" fontId="144" fillId="0" borderId="0" xfId="0" applyFont="1" applyBorder="1"/>
    <xf numFmtId="2" fontId="169" fillId="0" borderId="71" xfId="0" applyNumberFormat="1" applyFont="1" applyFill="1" applyBorder="1" applyAlignment="1">
      <alignment horizontal="center"/>
    </xf>
    <xf numFmtId="2" fontId="169" fillId="0" borderId="43" xfId="0" applyNumberFormat="1" applyFont="1" applyFill="1" applyBorder="1" applyAlignment="1">
      <alignment horizontal="center"/>
    </xf>
    <xf numFmtId="2" fontId="54" fillId="0" borderId="57" xfId="0" applyNumberFormat="1" applyFont="1" applyFill="1" applyBorder="1" applyAlignment="1">
      <alignment horizontal="center"/>
    </xf>
    <xf numFmtId="2" fontId="0" fillId="0" borderId="57" xfId="0" applyNumberFormat="1" applyFont="1" applyFill="1" applyBorder="1" applyAlignment="1">
      <alignment horizontal="center"/>
    </xf>
    <xf numFmtId="1" fontId="0" fillId="0" borderId="69" xfId="0" applyNumberFormat="1" applyFont="1" applyFill="1" applyBorder="1" applyAlignment="1">
      <alignment horizontal="center"/>
    </xf>
    <xf numFmtId="0" fontId="169" fillId="0" borderId="78" xfId="0" applyFont="1" applyFill="1" applyBorder="1" applyAlignment="1">
      <alignment horizontal="center"/>
    </xf>
    <xf numFmtId="2" fontId="169" fillId="0" borderId="80" xfId="0" applyNumberFormat="1" applyFont="1" applyFill="1" applyBorder="1" applyAlignment="1">
      <alignment horizontal="center"/>
    </xf>
    <xf numFmtId="0" fontId="54" fillId="0" borderId="56" xfId="0" applyFont="1" applyFill="1" applyBorder="1" applyAlignment="1">
      <alignment horizontal="center"/>
    </xf>
    <xf numFmtId="0" fontId="0" fillId="0" borderId="56" xfId="0" applyFill="1" applyBorder="1" applyAlignment="1">
      <alignment horizontal="center"/>
    </xf>
    <xf numFmtId="0" fontId="0" fillId="0" borderId="75" xfId="0" applyFill="1" applyBorder="1" applyAlignment="1">
      <alignment horizontal="center"/>
    </xf>
    <xf numFmtId="165" fontId="0" fillId="0" borderId="69" xfId="0" applyNumberFormat="1" applyFont="1" applyBorder="1" applyAlignment="1">
      <alignment horizontal="center"/>
    </xf>
    <xf numFmtId="2" fontId="222" fillId="0" borderId="71" xfId="0" applyNumberFormat="1" applyFont="1" applyBorder="1" applyAlignment="1">
      <alignment horizontal="center"/>
    </xf>
    <xf numFmtId="2" fontId="222" fillId="0" borderId="43" xfId="0" applyNumberFormat="1" applyFont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78" xfId="0" applyFill="1" applyBorder="1" applyAlignment="1">
      <alignment horizontal="center"/>
    </xf>
    <xf numFmtId="0" fontId="169" fillId="0" borderId="80" xfId="0" applyFont="1" applyFill="1" applyBorder="1" applyAlignment="1">
      <alignment horizontal="center"/>
    </xf>
    <xf numFmtId="1" fontId="34" fillId="0" borderId="62" xfId="0" applyNumberFormat="1" applyFont="1" applyFill="1" applyBorder="1" applyAlignment="1">
      <alignment horizontal="center"/>
    </xf>
    <xf numFmtId="1" fontId="54" fillId="0" borderId="22" xfId="0" applyNumberFormat="1" applyFont="1" applyBorder="1" applyAlignment="1">
      <alignment horizontal="center"/>
    </xf>
    <xf numFmtId="1" fontId="54" fillId="0" borderId="69" xfId="0" applyNumberFormat="1" applyFont="1" applyBorder="1" applyAlignment="1">
      <alignment horizontal="center"/>
    </xf>
    <xf numFmtId="2" fontId="60" fillId="0" borderId="0" xfId="0" applyNumberFormat="1" applyFont="1" applyFill="1" applyBorder="1" applyAlignment="1">
      <alignment horizontal="left"/>
    </xf>
    <xf numFmtId="0" fontId="0" fillId="0" borderId="59" xfId="0" applyFill="1" applyBorder="1" applyAlignment="1">
      <alignment horizontal="center" vertical="center"/>
    </xf>
    <xf numFmtId="0" fontId="0" fillId="0" borderId="76" xfId="0" applyFill="1" applyBorder="1" applyAlignment="1">
      <alignment horizontal="center" vertical="center"/>
    </xf>
    <xf numFmtId="1" fontId="0" fillId="0" borderId="60" xfId="0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9" fillId="0" borderId="0" xfId="0" applyFont="1" applyAlignment="1">
      <alignment horizontal="center"/>
    </xf>
  </cellXfs>
  <cellStyles count="22">
    <cellStyle name="Accent" xfId="3" xr:uid="{00000000-0005-0000-0000-000000000000}"/>
    <cellStyle name="Accent 1" xfId="4" xr:uid="{00000000-0005-0000-0000-000001000000}"/>
    <cellStyle name="Accent 2" xfId="5" xr:uid="{00000000-0005-0000-0000-000002000000}"/>
    <cellStyle name="Accent 3" xfId="6" xr:uid="{00000000-0005-0000-0000-000003000000}"/>
    <cellStyle name="Bad" xfId="7" xr:uid="{00000000-0005-0000-0000-000004000000}"/>
    <cellStyle name="Error" xfId="8" xr:uid="{00000000-0005-0000-0000-000005000000}"/>
    <cellStyle name="Footnote" xfId="9" xr:uid="{00000000-0005-0000-0000-000006000000}"/>
    <cellStyle name="Good" xfId="10" xr:uid="{00000000-0005-0000-0000-000007000000}"/>
    <cellStyle name="Heading" xfId="11" xr:uid="{00000000-0005-0000-0000-000008000000}"/>
    <cellStyle name="Heading 1" xfId="12" xr:uid="{00000000-0005-0000-0000-000009000000}"/>
    <cellStyle name="Heading 2" xfId="13" xr:uid="{00000000-0005-0000-0000-00000A000000}"/>
    <cellStyle name="Hyperlink" xfId="14" xr:uid="{00000000-0005-0000-0000-00000B000000}"/>
    <cellStyle name="Neutral" xfId="15" xr:uid="{00000000-0005-0000-0000-00000C000000}"/>
    <cellStyle name="Note" xfId="16" xr:uid="{00000000-0005-0000-0000-00000D000000}"/>
    <cellStyle name="Result" xfId="17" xr:uid="{00000000-0005-0000-0000-00000E000000}"/>
    <cellStyle name="Status" xfId="18" xr:uid="{00000000-0005-0000-0000-00000F000000}"/>
    <cellStyle name="Text" xfId="19" xr:uid="{00000000-0005-0000-0000-000010000000}"/>
    <cellStyle name="Warning" xfId="20" xr:uid="{00000000-0005-0000-0000-000011000000}"/>
    <cellStyle name="Обычный" xfId="0" builtinId="0"/>
    <cellStyle name="Обычный 2" xfId="2" xr:uid="{00000000-0005-0000-0000-000013000000}"/>
    <cellStyle name="Обычный 3" xfId="21" xr:uid="{00000000-0005-0000-0000-000014000000}"/>
    <cellStyle name="Процентный" xfId="1" builtinId="5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CC00"/>
      <rgbColor rgb="FF0000FF"/>
      <rgbColor rgb="FFFFFF00"/>
      <rgbColor rgb="FFFF00FF"/>
      <rgbColor rgb="FF00FFFF"/>
      <rgbColor rgb="FFC00000"/>
      <rgbColor rgb="FF008000"/>
      <rgbColor rgb="FF000080"/>
      <rgbColor rgb="FFCC9900"/>
      <rgbColor rgb="FF990066"/>
      <rgbColor rgb="FF008080"/>
      <rgbColor rgb="FFC3D69B"/>
      <rgbColor rgb="FF808080"/>
      <rgbColor rgb="FF9999FF"/>
      <rgbColor rgb="FF993366"/>
      <rgbColor rgb="FFEBF1DE"/>
      <rgbColor rgb="FFCCFFFF"/>
      <rgbColor rgb="FF660066"/>
      <rgbColor rgb="FFFF8080"/>
      <rgbColor rgb="FF0066CC"/>
      <rgbColor rgb="FFBDD7EE"/>
      <rgbColor rgb="FF000080"/>
      <rgbColor rgb="FFFF00FF"/>
      <rgbColor rgb="FFFFD966"/>
      <rgbColor rgb="FF00FFFF"/>
      <rgbColor rgb="FF800080"/>
      <rgbColor rgb="FF800000"/>
      <rgbColor rgb="FF008080"/>
      <rgbColor rgb="FF0000FF"/>
      <rgbColor rgb="FF00CCFF"/>
      <rgbColor rgb="FFCCFFFF"/>
      <rgbColor rgb="FFF2DCDB"/>
      <rgbColor rgb="FFFDEADA"/>
      <rgbColor rgb="FF99CCFF"/>
      <rgbColor rgb="FFE6B9B8"/>
      <rgbColor rgb="FFCC99FF"/>
      <rgbColor rgb="FFFAC090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2060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9</xdr:col>
      <xdr:colOff>242618</xdr:colOff>
      <xdr:row>13</xdr:row>
      <xdr:rowOff>128016</xdr:rowOff>
    </xdr:to>
    <xdr:pic>
      <xdr:nvPicPr>
        <xdr:cNvPr id="2" name="Рисунок 1" descr="жваков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486509" y="637995"/>
          <a:ext cx="2956345" cy="18263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I1239"/>
  <sheetViews>
    <sheetView view="pageBreakPreview" topLeftCell="A685" zoomScale="60" zoomScaleNormal="100" workbookViewId="0">
      <selection activeCell="C54" sqref="C54"/>
    </sheetView>
  </sheetViews>
  <sheetFormatPr defaultRowHeight="15"/>
  <cols>
    <col min="1" max="1" width="0.5703125" customWidth="1"/>
    <col min="2" max="2" width="5.5703125" customWidth="1"/>
    <col min="3" max="3" width="24" customWidth="1"/>
    <col min="4" max="4" width="5.7109375" style="1" customWidth="1"/>
    <col min="5" max="5" width="5.140625" style="1" customWidth="1"/>
    <col min="6" max="6" width="4.85546875" style="1" customWidth="1"/>
    <col min="7" max="7" width="5.5703125" style="1" customWidth="1"/>
    <col min="8" max="8" width="7.140625" style="1" customWidth="1"/>
    <col min="9" max="9" width="4.5703125" style="1" customWidth="1"/>
    <col min="10" max="10" width="4.85546875" style="1" customWidth="1"/>
    <col min="11" max="11" width="5" style="1" customWidth="1"/>
    <col min="12" max="12" width="4.85546875" style="1" customWidth="1"/>
    <col min="13" max="13" width="4.42578125" style="1" customWidth="1"/>
    <col min="14" max="14" width="4.28515625" style="1" customWidth="1"/>
    <col min="15" max="15" width="4.42578125" style="1" customWidth="1"/>
    <col min="16" max="16" width="4.85546875" style="1" customWidth="1"/>
    <col min="17" max="17" width="4" customWidth="1"/>
    <col min="18" max="18" width="2.85546875" customWidth="1"/>
    <col min="19" max="19" width="5.5703125" customWidth="1"/>
    <col min="20" max="20" width="4.28515625" customWidth="1"/>
    <col min="21" max="22" width="4.5703125" customWidth="1"/>
    <col min="23" max="23" width="4.140625" customWidth="1"/>
    <col min="24" max="24" width="5" customWidth="1"/>
    <col min="25" max="25" width="4.7109375" customWidth="1"/>
    <col min="26" max="26" width="5.140625" customWidth="1"/>
    <col min="27" max="27" width="7.7109375" customWidth="1"/>
    <col min="28" max="29" width="7.5703125" customWidth="1"/>
    <col min="30" max="30" width="7" customWidth="1"/>
    <col min="31" max="31" width="7.85546875" customWidth="1"/>
    <col min="32" max="32" width="4.85546875" customWidth="1"/>
    <col min="33" max="33" width="5.85546875" customWidth="1"/>
    <col min="34" max="34" width="9.140625" customWidth="1"/>
  </cols>
  <sheetData>
    <row r="1" spans="2:59" ht="7.5" customHeight="1">
      <c r="U1" s="2"/>
      <c r="V1" s="2"/>
      <c r="W1" s="2"/>
      <c r="X1" s="6"/>
      <c r="Y1" s="7"/>
      <c r="Z1" s="3"/>
      <c r="AA1" s="8"/>
      <c r="AB1" s="3"/>
      <c r="AC1" s="1"/>
      <c r="AD1" s="1"/>
      <c r="AE1" s="2"/>
      <c r="AF1" s="1"/>
      <c r="AG1" s="1"/>
      <c r="AH1" s="1"/>
      <c r="AI1" s="1"/>
      <c r="AJ1" s="2"/>
      <c r="AK1" s="2"/>
      <c r="AL1" s="2"/>
      <c r="AM1" s="6"/>
      <c r="AN1" s="9"/>
      <c r="AO1" s="2"/>
      <c r="AP1" s="2"/>
      <c r="AQ1" s="2"/>
      <c r="AR1" s="6"/>
      <c r="AS1" s="4"/>
      <c r="AT1" s="1"/>
    </row>
    <row r="2" spans="2:59">
      <c r="K2" s="5"/>
      <c r="L2" s="5"/>
      <c r="M2" s="5"/>
      <c r="N2" s="5"/>
      <c r="O2" s="5"/>
      <c r="U2" s="2"/>
      <c r="V2" s="2"/>
      <c r="W2" s="2"/>
      <c r="X2" s="9"/>
      <c r="Y2" s="7"/>
      <c r="Z2" s="11"/>
      <c r="AA2" s="8"/>
      <c r="AB2" s="3"/>
      <c r="AD2" s="2"/>
      <c r="AE2" s="2"/>
      <c r="AF2" s="2"/>
      <c r="AG2" s="9"/>
      <c r="AH2" s="9"/>
      <c r="AI2" s="1"/>
      <c r="AJ2" s="2"/>
      <c r="AK2" s="2"/>
      <c r="AL2" s="2"/>
      <c r="AM2" s="9"/>
      <c r="AN2" s="9"/>
      <c r="AO2" s="2"/>
      <c r="AP2" s="2"/>
      <c r="AQ2" s="2"/>
      <c r="AR2" s="9"/>
      <c r="AS2" s="10"/>
      <c r="AT2" s="1"/>
    </row>
    <row r="3" spans="2:59" ht="12.75" customHeight="1">
      <c r="K3" s="3"/>
      <c r="L3" s="11"/>
      <c r="M3" s="11"/>
      <c r="N3" s="11"/>
      <c r="O3" s="3"/>
      <c r="P3" s="285"/>
      <c r="V3" s="1"/>
      <c r="W3" s="1"/>
      <c r="Z3" s="3"/>
      <c r="AA3" s="3"/>
      <c r="AB3" s="3"/>
      <c r="AD3" s="12"/>
      <c r="AE3" s="1"/>
      <c r="AG3" s="1"/>
      <c r="AH3" s="1"/>
      <c r="AI3" s="1"/>
      <c r="AJ3" s="2"/>
      <c r="AK3" s="2"/>
      <c r="AL3" s="2"/>
      <c r="AM3" s="9"/>
      <c r="AN3" s="2"/>
      <c r="AO3" s="12"/>
      <c r="AP3" s="1"/>
      <c r="AR3" s="1"/>
      <c r="AS3" s="1"/>
      <c r="AT3" s="1"/>
    </row>
    <row r="4" spans="2:59">
      <c r="K4" s="5"/>
      <c r="L4" s="11"/>
      <c r="M4" s="11"/>
      <c r="N4" s="11"/>
      <c r="O4" s="11"/>
      <c r="P4" s="285"/>
      <c r="S4" s="11"/>
      <c r="T4" s="5"/>
      <c r="U4" s="5"/>
      <c r="V4" s="11"/>
      <c r="W4" s="5"/>
      <c r="X4" s="11"/>
      <c r="Y4" s="11"/>
      <c r="Z4" s="10"/>
      <c r="AA4" s="11"/>
      <c r="AB4" s="3"/>
      <c r="AD4" s="12"/>
      <c r="AE4" s="1"/>
      <c r="AG4" s="1"/>
      <c r="AH4" s="1"/>
      <c r="AI4" s="1"/>
      <c r="AJ4" s="3"/>
      <c r="AK4" s="11"/>
      <c r="AL4" s="3"/>
      <c r="AM4" s="10"/>
      <c r="AN4" s="3"/>
      <c r="AO4" s="12"/>
      <c r="AP4" s="1"/>
      <c r="AR4" s="1"/>
      <c r="AS4" s="1"/>
      <c r="AT4" s="1"/>
    </row>
    <row r="5" spans="2:59">
      <c r="K5" s="11"/>
      <c r="L5" s="5"/>
      <c r="M5" s="11"/>
      <c r="N5" s="5"/>
      <c r="O5" s="11"/>
      <c r="P5"/>
      <c r="S5" s="11"/>
      <c r="T5" s="87"/>
      <c r="U5" s="11"/>
      <c r="V5" s="11"/>
      <c r="W5" s="5"/>
      <c r="X5" s="11"/>
      <c r="Y5" s="11"/>
      <c r="Z5" s="11"/>
      <c r="AA5" s="3"/>
      <c r="AB5" s="11"/>
      <c r="AC5" s="1"/>
      <c r="AD5" s="2"/>
      <c r="AE5" s="1"/>
      <c r="AF5" s="1"/>
      <c r="AG5" s="1"/>
      <c r="AH5" s="1"/>
      <c r="AI5" s="1"/>
      <c r="AK5" s="1"/>
      <c r="AN5" s="13"/>
      <c r="AO5" s="2"/>
      <c r="AP5" s="1"/>
      <c r="AQ5" s="1"/>
      <c r="AR5" s="1"/>
      <c r="AS5" s="1"/>
      <c r="AT5" s="1"/>
    </row>
    <row r="6" spans="2:59" ht="15.75">
      <c r="F6"/>
      <c r="G6" s="2" t="s">
        <v>129</v>
      </c>
      <c r="J6"/>
      <c r="K6"/>
      <c r="M6"/>
      <c r="O6"/>
      <c r="P6"/>
      <c r="R6" s="11"/>
      <c r="S6" s="11"/>
      <c r="T6" s="87"/>
      <c r="U6" s="11"/>
      <c r="V6" s="11"/>
      <c r="W6" s="5"/>
      <c r="X6" s="11"/>
      <c r="Y6" s="11"/>
      <c r="Z6" s="15"/>
      <c r="AA6" s="7"/>
      <c r="AB6" s="14"/>
      <c r="AC6" s="1"/>
      <c r="AD6" s="1"/>
      <c r="AE6" s="1"/>
      <c r="AF6" s="1"/>
      <c r="AG6" s="1"/>
      <c r="AH6" s="1"/>
      <c r="AI6" s="1"/>
      <c r="AK6" s="16"/>
      <c r="AL6" s="11"/>
      <c r="AM6" s="11"/>
      <c r="AN6" s="11"/>
      <c r="AO6" s="7"/>
      <c r="AP6" s="14"/>
      <c r="AQ6" s="14"/>
      <c r="AR6" s="14"/>
      <c r="AS6" s="14"/>
      <c r="AT6" s="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</row>
    <row r="7" spans="2:59">
      <c r="F7" s="1" t="s">
        <v>130</v>
      </c>
      <c r="G7"/>
      <c r="J7"/>
      <c r="K7"/>
      <c r="M7"/>
      <c r="O7"/>
      <c r="P7"/>
      <c r="R7" s="11"/>
      <c r="S7" s="11"/>
      <c r="T7" s="87"/>
      <c r="U7" s="11"/>
      <c r="V7" s="11"/>
      <c r="W7" s="5"/>
      <c r="X7" s="707"/>
      <c r="Y7" s="11"/>
      <c r="Z7" s="15"/>
      <c r="AA7" s="7"/>
      <c r="AB7" s="14"/>
      <c r="AC7" s="1"/>
      <c r="AD7" s="3"/>
      <c r="AE7" s="11"/>
      <c r="AF7" s="3"/>
      <c r="AG7" s="1"/>
      <c r="AK7" s="18"/>
      <c r="AL7" s="11"/>
      <c r="AM7" s="11"/>
      <c r="AN7" s="11"/>
      <c r="AO7" s="3"/>
      <c r="AP7" s="11"/>
      <c r="AQ7" s="5"/>
      <c r="AR7" s="2"/>
      <c r="AS7" s="10"/>
      <c r="AT7" s="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</row>
    <row r="8" spans="2:59">
      <c r="F8"/>
      <c r="G8"/>
      <c r="H8"/>
      <c r="I8"/>
      <c r="J8"/>
      <c r="K8" s="12"/>
      <c r="M8"/>
      <c r="O8"/>
      <c r="P8"/>
      <c r="R8" s="11"/>
      <c r="S8" s="11"/>
      <c r="T8" s="87"/>
      <c r="U8" s="11"/>
      <c r="V8" s="707"/>
      <c r="W8" s="5"/>
      <c r="X8" s="11"/>
      <c r="Y8" s="11"/>
      <c r="Z8" s="15"/>
      <c r="AA8" s="7"/>
      <c r="AB8" s="14"/>
      <c r="AC8" s="3"/>
      <c r="AD8" s="3"/>
      <c r="AE8" s="4"/>
      <c r="AF8" s="10"/>
      <c r="AG8" s="19"/>
      <c r="AK8" s="18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</row>
    <row r="9" spans="2:59">
      <c r="F9"/>
      <c r="G9"/>
      <c r="I9" s="12"/>
      <c r="K9" s="2"/>
      <c r="L9" s="148"/>
      <c r="M9"/>
      <c r="N9" s="148"/>
      <c r="O9"/>
      <c r="P9"/>
      <c r="R9" s="11"/>
      <c r="S9" s="11"/>
      <c r="T9" s="5"/>
      <c r="U9" s="5"/>
      <c r="V9" s="5"/>
      <c r="W9" s="5"/>
      <c r="X9" s="5"/>
      <c r="Y9" s="5"/>
      <c r="Z9" s="14"/>
      <c r="AA9" s="14"/>
      <c r="AB9" s="14"/>
      <c r="AC9" s="11"/>
      <c r="AD9" s="2"/>
      <c r="AE9" s="2"/>
      <c r="AF9" s="2"/>
      <c r="AG9" s="9"/>
      <c r="AK9" s="3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</row>
    <row r="10" spans="2:59">
      <c r="F10"/>
      <c r="G10"/>
      <c r="H10"/>
      <c r="I10"/>
      <c r="J10"/>
      <c r="K10"/>
      <c r="L10"/>
      <c r="M10"/>
      <c r="O10"/>
      <c r="P10"/>
      <c r="R10" s="11"/>
      <c r="S10" s="11"/>
      <c r="T10" s="5"/>
      <c r="U10" s="5"/>
      <c r="V10" s="11"/>
      <c r="W10" s="5"/>
      <c r="X10" s="11"/>
      <c r="Y10" s="11"/>
      <c r="Z10" s="11"/>
      <c r="AA10" s="24"/>
      <c r="AB10" s="11"/>
      <c r="AC10" s="21"/>
      <c r="AD10" s="12"/>
      <c r="AE10" s="1"/>
      <c r="AG10" s="1"/>
      <c r="AK10" s="3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</row>
    <row r="11" spans="2:59">
      <c r="I11" s="2"/>
      <c r="J11" s="2"/>
      <c r="K11"/>
      <c r="L11"/>
      <c r="N11"/>
      <c r="O11" s="286"/>
      <c r="R11" s="11"/>
      <c r="S11" s="88"/>
      <c r="T11" s="5"/>
      <c r="U11" s="5"/>
      <c r="V11" s="5"/>
      <c r="W11" s="11"/>
      <c r="X11" s="11"/>
      <c r="Y11" s="11"/>
      <c r="Z11" s="11"/>
      <c r="AA11" s="27"/>
      <c r="AB11" s="3"/>
      <c r="AC11" s="3"/>
      <c r="AD11" s="12"/>
      <c r="AE11" s="1"/>
      <c r="AG11" s="1"/>
      <c r="AK11" s="3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</row>
    <row r="12" spans="2:59">
      <c r="F12"/>
      <c r="G12"/>
      <c r="H12"/>
      <c r="I12" s="2"/>
      <c r="J12" s="2"/>
      <c r="K12" s="2"/>
      <c r="L12" s="2"/>
      <c r="M12"/>
      <c r="N12"/>
      <c r="O12"/>
      <c r="P12"/>
      <c r="R12" s="11"/>
      <c r="S12" s="115"/>
      <c r="T12" s="11"/>
      <c r="U12" s="537"/>
      <c r="V12" s="5"/>
      <c r="W12" s="11"/>
      <c r="X12" s="11"/>
      <c r="Y12" s="11"/>
      <c r="Z12" s="11"/>
      <c r="AA12" s="11"/>
      <c r="AB12" s="3"/>
      <c r="AC12" s="3"/>
      <c r="AD12" s="2"/>
      <c r="AE12" s="1"/>
      <c r="AF12" s="1"/>
      <c r="AG12" s="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</row>
    <row r="13" spans="2:59">
      <c r="I13"/>
      <c r="J13"/>
      <c r="K13" s="2"/>
      <c r="L13" s="2"/>
      <c r="M13" s="148"/>
      <c r="N13" s="9"/>
      <c r="O13"/>
      <c r="P13"/>
      <c r="R13" s="11"/>
      <c r="S13" s="115"/>
      <c r="T13" s="101"/>
      <c r="U13" s="100"/>
      <c r="V13" s="11"/>
      <c r="W13" s="11"/>
      <c r="X13" s="11"/>
      <c r="Y13" s="3"/>
      <c r="Z13" s="11"/>
      <c r="AA13" s="20"/>
      <c r="AB13" s="3"/>
      <c r="AC13" s="3"/>
      <c r="AD13" s="14"/>
      <c r="AE13" s="14"/>
      <c r="AF13" s="14"/>
      <c r="AG13" s="14"/>
      <c r="AK13" s="20"/>
      <c r="AL13" s="11"/>
      <c r="AM13" s="11"/>
      <c r="AN13" s="30"/>
      <c r="AO13" s="27"/>
      <c r="AP13" s="3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</row>
    <row r="14" spans="2:59" ht="15.75">
      <c r="F14" s="17"/>
      <c r="G14" s="17"/>
      <c r="H14" s="17"/>
      <c r="I14" t="s">
        <v>139</v>
      </c>
      <c r="K14"/>
      <c r="L14"/>
      <c r="M14"/>
      <c r="N14" s="26"/>
      <c r="O14" s="286"/>
      <c r="P14" s="26"/>
      <c r="Q14" s="26"/>
      <c r="R14" s="11"/>
      <c r="S14" s="115"/>
      <c r="T14" s="101"/>
      <c r="U14" s="100"/>
      <c r="V14" s="11"/>
      <c r="W14" s="11"/>
      <c r="X14" s="11"/>
      <c r="Y14" s="3"/>
      <c r="Z14" s="11"/>
      <c r="AA14" s="20"/>
      <c r="AB14" s="3"/>
      <c r="AC14" s="5"/>
      <c r="AD14" s="3"/>
      <c r="AE14" s="11"/>
      <c r="AF14" s="5"/>
      <c r="AG14" s="2"/>
      <c r="AH14" s="120"/>
      <c r="AI14" s="106"/>
      <c r="AJ14" s="114"/>
      <c r="AK14" s="20"/>
      <c r="AL14" s="11"/>
      <c r="AM14" s="30"/>
      <c r="AN14" s="19"/>
      <c r="AO14" s="19"/>
      <c r="AP14" s="3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</row>
    <row r="15" spans="2:59" ht="18.75" customHeight="1">
      <c r="D15"/>
      <c r="E15"/>
      <c r="F15"/>
      <c r="G15" s="287"/>
      <c r="H15" s="287"/>
      <c r="I15" s="287"/>
      <c r="J15" s="287"/>
      <c r="K15"/>
      <c r="N15" s="287"/>
      <c r="O15" s="287"/>
      <c r="P15" s="287"/>
      <c r="Q15" s="287"/>
      <c r="R15" s="38"/>
      <c r="S15" s="11"/>
      <c r="T15" s="172"/>
      <c r="U15" s="11"/>
      <c r="V15" s="11"/>
      <c r="W15" s="11"/>
      <c r="X15" s="11"/>
      <c r="Y15" s="11"/>
      <c r="Z15" s="11"/>
      <c r="AA15" s="20"/>
      <c r="AB15" s="11"/>
      <c r="AC15" s="5"/>
      <c r="AD15" s="5"/>
      <c r="AE15" s="5"/>
      <c r="AF15" s="5"/>
      <c r="AG15" s="5"/>
      <c r="AH15" s="115"/>
      <c r="AI15" s="101"/>
      <c r="AJ15" s="100"/>
      <c r="AK15" s="20"/>
      <c r="AL15" s="11"/>
      <c r="AM15" s="19"/>
      <c r="AN15" s="19"/>
      <c r="AO15" s="19"/>
      <c r="AP15" s="3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</row>
    <row r="16" spans="2:59" ht="16.5" customHeight="1">
      <c r="B16" s="78"/>
      <c r="C16" s="662"/>
      <c r="D16"/>
      <c r="E16"/>
      <c r="F16"/>
      <c r="G16"/>
      <c r="H16"/>
      <c r="I16"/>
      <c r="J16" s="286"/>
      <c r="K16"/>
      <c r="N16" s="643"/>
      <c r="O16" s="288"/>
      <c r="P16" s="289"/>
      <c r="Q16" s="288"/>
      <c r="R16" s="40"/>
      <c r="S16" s="158"/>
      <c r="T16" s="127"/>
      <c r="U16" s="184"/>
      <c r="V16" s="3"/>
      <c r="W16" s="4"/>
      <c r="X16" s="4"/>
      <c r="Y16" s="10"/>
      <c r="Z16" s="11"/>
      <c r="AA16" s="14"/>
      <c r="AB16" s="11"/>
      <c r="AC16" s="5"/>
      <c r="AD16" s="5"/>
      <c r="AE16" s="5"/>
      <c r="AF16" s="5"/>
      <c r="AG16" s="5"/>
      <c r="AH16" s="116"/>
      <c r="AI16" s="117"/>
      <c r="AJ16" s="100"/>
      <c r="AK16" s="14"/>
      <c r="AL16" s="11"/>
      <c r="AM16" s="19"/>
      <c r="AN16" s="19"/>
      <c r="AO16" s="19"/>
      <c r="AP16" s="3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</row>
    <row r="17" spans="2:61">
      <c r="B17" s="78"/>
      <c r="C17" s="148"/>
      <c r="D17" s="2"/>
      <c r="E17" s="287"/>
      <c r="F17" s="6"/>
      <c r="G17" s="6"/>
      <c r="H17" s="9"/>
      <c r="I17"/>
      <c r="J17" s="148"/>
      <c r="K17"/>
      <c r="L17" s="2"/>
      <c r="M17"/>
      <c r="N17" s="666"/>
      <c r="O17" s="9"/>
      <c r="P17" s="291"/>
      <c r="Q17" s="9"/>
      <c r="R17" s="40"/>
      <c r="S17" s="106"/>
      <c r="T17" s="176"/>
      <c r="U17" s="106"/>
      <c r="V17" s="3"/>
      <c r="W17" s="10"/>
      <c r="X17" s="10"/>
      <c r="Y17" s="10"/>
      <c r="Z17" s="11"/>
      <c r="AA17" s="14"/>
      <c r="AB17" s="11"/>
      <c r="AC17" s="3"/>
      <c r="AD17" s="11"/>
      <c r="AE17" s="3"/>
      <c r="AF17" s="10"/>
      <c r="AG17" s="10"/>
      <c r="AH17" s="118"/>
      <c r="AI17" s="117"/>
      <c r="AJ17" s="106"/>
      <c r="AK17" s="14"/>
      <c r="AL17" s="11"/>
      <c r="AM17" s="19"/>
      <c r="AN17" s="7"/>
      <c r="AO17" s="7"/>
      <c r="AP17" s="3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</row>
    <row r="18" spans="2:61">
      <c r="B18" s="78"/>
      <c r="C18" s="662" t="s">
        <v>248</v>
      </c>
      <c r="D18"/>
      <c r="E18"/>
      <c r="F18"/>
      <c r="G18"/>
      <c r="H18"/>
      <c r="I18"/>
      <c r="J18" s="286"/>
      <c r="K18"/>
      <c r="N18" s="643"/>
      <c r="O18" s="288"/>
      <c r="P18" s="289"/>
      <c r="Q18" s="288"/>
      <c r="R18" s="40"/>
      <c r="S18" s="125"/>
      <c r="T18" s="101"/>
      <c r="U18" s="105"/>
      <c r="V18" s="3"/>
      <c r="W18" s="4"/>
      <c r="X18" s="10"/>
      <c r="Y18" s="3"/>
      <c r="Z18" s="11"/>
      <c r="AA18" s="11"/>
      <c r="AB18" s="11"/>
      <c r="AH18" s="117"/>
      <c r="AI18" s="101"/>
      <c r="AJ18" s="100"/>
      <c r="AK18" s="14"/>
      <c r="AL18" s="11"/>
      <c r="AM18" s="7"/>
      <c r="AN18" s="19"/>
      <c r="AO18" s="19"/>
      <c r="AP18" s="31"/>
      <c r="AQ18" s="11"/>
      <c r="AR18" s="15"/>
      <c r="AS18" s="7"/>
      <c r="AT18" s="7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</row>
    <row r="19" spans="2:61" ht="15.75" customHeight="1">
      <c r="B19" s="78"/>
      <c r="C19" s="148"/>
      <c r="D19" s="2"/>
      <c r="E19" s="287"/>
      <c r="F19" s="6"/>
      <c r="G19" s="6"/>
      <c r="H19" s="9"/>
      <c r="I19"/>
      <c r="J19" s="148"/>
      <c r="K19"/>
      <c r="L19" s="2"/>
      <c r="M19"/>
      <c r="N19" s="666"/>
      <c r="O19" s="9"/>
      <c r="P19" s="291"/>
      <c r="Q19" s="9"/>
      <c r="R19" s="40"/>
      <c r="S19" s="115"/>
      <c r="T19" s="101"/>
      <c r="U19" s="115"/>
      <c r="V19" s="3"/>
      <c r="W19" s="10"/>
      <c r="X19" s="10"/>
      <c r="Y19" s="3"/>
      <c r="Z19" s="11"/>
      <c r="AA19" s="11"/>
      <c r="AB19" s="11"/>
      <c r="AH19" s="118"/>
      <c r="AI19" s="101"/>
      <c r="AJ19" s="100"/>
      <c r="AK19" s="14"/>
      <c r="AL19" s="11"/>
      <c r="AM19" s="19"/>
      <c r="AN19" s="19"/>
      <c r="AO19" s="19"/>
      <c r="AP19" s="3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</row>
    <row r="20" spans="2:61" ht="15.75" customHeight="1">
      <c r="B20" s="78"/>
      <c r="C20" s="290"/>
      <c r="D20" s="2"/>
      <c r="E20" s="2"/>
      <c r="F20" s="9"/>
      <c r="G20"/>
      <c r="H20" s="9"/>
      <c r="I20"/>
      <c r="J20" s="148"/>
      <c r="K20" s="286"/>
      <c r="L20" s="286"/>
      <c r="M20" s="667"/>
      <c r="N20" s="292"/>
      <c r="O20" s="292"/>
      <c r="P20" s="292"/>
      <c r="Q20" s="292"/>
      <c r="R20" s="40"/>
      <c r="S20" s="125"/>
      <c r="T20" s="113"/>
      <c r="U20" s="105"/>
      <c r="V20" s="22"/>
      <c r="W20" s="23"/>
      <c r="X20" s="14"/>
      <c r="Y20" s="11"/>
      <c r="Z20" s="11"/>
      <c r="AA20" s="11"/>
      <c r="AB20" s="11"/>
      <c r="AH20" s="118"/>
      <c r="AI20" s="101"/>
      <c r="AJ20" s="100"/>
      <c r="AK20" s="14"/>
      <c r="AL20" s="11"/>
      <c r="AM20" s="19"/>
      <c r="AN20" s="19"/>
      <c r="AO20" s="19"/>
      <c r="AP20" s="31"/>
      <c r="AQ20" s="11"/>
      <c r="AR20" s="15"/>
      <c r="AS20" s="7"/>
      <c r="AT20" s="7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</row>
    <row r="21" spans="2:61" ht="20.25" customHeight="1">
      <c r="B21" s="78"/>
      <c r="C21" s="12" t="s">
        <v>198</v>
      </c>
      <c r="F21" s="287"/>
      <c r="H21"/>
      <c r="I21" s="26"/>
      <c r="J21" s="26"/>
      <c r="K21" s="287"/>
      <c r="L21" s="287"/>
      <c r="M21" s="287"/>
      <c r="N21"/>
      <c r="O21"/>
      <c r="P21"/>
      <c r="R21" s="30"/>
      <c r="S21" s="115"/>
      <c r="T21" s="101"/>
      <c r="U21" s="100"/>
      <c r="V21" s="160"/>
      <c r="W21" s="159"/>
      <c r="X21" s="159"/>
      <c r="Y21" s="528"/>
      <c r="Z21" s="106"/>
      <c r="AA21" s="106"/>
      <c r="AB21" s="160"/>
      <c r="AC21" s="160"/>
      <c r="AD21" s="160"/>
      <c r="AE21" s="159"/>
      <c r="AF21" s="159"/>
      <c r="AG21" s="121"/>
      <c r="AH21" s="106"/>
      <c r="AI21" s="114"/>
      <c r="AJ21" s="106"/>
      <c r="AK21" s="100"/>
      <c r="AL21" s="106"/>
      <c r="AM21" s="126"/>
      <c r="AN21" s="264"/>
      <c r="AO21" s="126"/>
      <c r="AP21" s="35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</row>
    <row r="22" spans="2:61" ht="15.75" customHeight="1">
      <c r="B22" s="78"/>
      <c r="C22" s="662" t="s">
        <v>414</v>
      </c>
      <c r="D22"/>
      <c r="E22" s="290"/>
      <c r="F22"/>
      <c r="G22" s="287"/>
      <c r="H22" s="287"/>
      <c r="I22" s="287"/>
      <c r="J22" s="287"/>
      <c r="N22"/>
      <c r="O22" s="293"/>
      <c r="Q22" s="1"/>
      <c r="R22" s="40"/>
      <c r="S22" s="115"/>
      <c r="T22" s="101"/>
      <c r="U22" s="100"/>
      <c r="V22" s="106"/>
      <c r="W22" s="106"/>
      <c r="X22" s="528"/>
      <c r="Y22" s="528"/>
      <c r="Z22" s="106"/>
      <c r="AA22" s="106"/>
      <c r="AB22" s="160"/>
      <c r="AC22" s="160"/>
      <c r="AD22" s="160"/>
      <c r="AE22" s="528"/>
      <c r="AF22" s="528"/>
      <c r="AG22" s="121"/>
      <c r="AH22" s="120"/>
      <c r="AI22" s="106"/>
      <c r="AJ22" s="106"/>
      <c r="AK22" s="100"/>
      <c r="AL22" s="106"/>
      <c r="AM22" s="264"/>
      <c r="AN22" s="126"/>
      <c r="AO22" s="126"/>
      <c r="AP22" s="35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</row>
    <row r="23" spans="2:61" ht="13.5" customHeight="1">
      <c r="C23" s="13" t="s">
        <v>246</v>
      </c>
      <c r="D23" s="148"/>
      <c r="E23" s="2"/>
      <c r="F23" s="6"/>
      <c r="G23" s="6"/>
      <c r="H23" s="99"/>
      <c r="J23" s="147"/>
      <c r="K23" s="12"/>
      <c r="M23"/>
      <c r="N23" s="668"/>
      <c r="O23" s="669"/>
      <c r="P23" s="295"/>
      <c r="Q23" s="1"/>
      <c r="R23" s="115"/>
      <c r="S23" s="115"/>
      <c r="T23" s="101"/>
      <c r="U23" s="100"/>
      <c r="V23" s="106"/>
      <c r="W23" s="106"/>
      <c r="X23" s="528"/>
      <c r="Y23" s="160"/>
      <c r="Z23" s="106"/>
      <c r="AA23" s="106"/>
      <c r="AB23" s="134"/>
      <c r="AC23" s="121"/>
      <c r="AD23" s="106"/>
      <c r="AE23" s="121"/>
      <c r="AF23" s="121"/>
      <c r="AG23" s="121"/>
      <c r="AH23" s="119"/>
      <c r="AI23" s="101"/>
      <c r="AJ23" s="100"/>
      <c r="AK23" s="203"/>
      <c r="AL23" s="106"/>
      <c r="AM23" s="126"/>
      <c r="AN23" s="126"/>
      <c r="AO23" s="126"/>
      <c r="AP23" s="35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</row>
    <row r="24" spans="2:61" ht="13.5" customHeight="1">
      <c r="B24" s="294"/>
      <c r="C24" s="78"/>
      <c r="E24"/>
      <c r="F24"/>
      <c r="G24" s="9"/>
      <c r="H24" s="9"/>
      <c r="I24"/>
      <c r="J24" s="147"/>
      <c r="K24"/>
      <c r="L24"/>
      <c r="M24"/>
      <c r="N24" s="65"/>
      <c r="O24" s="78"/>
      <c r="P24" s="297"/>
      <c r="Q24" s="1"/>
      <c r="R24" s="106"/>
      <c r="S24" s="106"/>
      <c r="T24" s="17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21"/>
      <c r="AF24" s="121"/>
      <c r="AG24" s="121"/>
      <c r="AH24" s="115"/>
      <c r="AI24" s="101"/>
      <c r="AJ24" s="100"/>
      <c r="AK24" s="203"/>
      <c r="AL24" s="106"/>
      <c r="AM24" s="264"/>
      <c r="AN24" s="126"/>
      <c r="AO24" s="126"/>
      <c r="AP24" s="35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</row>
    <row r="25" spans="2:61" ht="12.75" customHeight="1">
      <c r="B25" s="296"/>
      <c r="C25" s="387" t="s">
        <v>247</v>
      </c>
      <c r="K25"/>
      <c r="L25"/>
      <c r="N25" s="290"/>
      <c r="O25" s="78"/>
      <c r="P25" s="290"/>
      <c r="Q25" s="1"/>
      <c r="R25" s="106"/>
      <c r="S25" s="117"/>
      <c r="T25" s="101"/>
      <c r="U25" s="100"/>
      <c r="V25" s="106"/>
      <c r="W25" s="106"/>
      <c r="X25" s="106"/>
      <c r="Y25" s="106"/>
      <c r="Z25" s="106"/>
      <c r="AA25" s="106"/>
      <c r="AB25" s="106"/>
      <c r="AC25" s="106"/>
      <c r="AD25" s="121"/>
      <c r="AE25" s="121"/>
      <c r="AF25" s="121"/>
      <c r="AG25" s="121"/>
      <c r="AH25" s="115"/>
      <c r="AI25" s="101"/>
      <c r="AJ25" s="100"/>
      <c r="AK25" s="100"/>
      <c r="AL25" s="106"/>
      <c r="AM25" s="126"/>
      <c r="AN25" s="126"/>
      <c r="AO25" s="126"/>
      <c r="AP25" s="356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6"/>
      <c r="BD25" s="106"/>
      <c r="BE25" s="106"/>
      <c r="BF25" s="106"/>
      <c r="BG25" s="106"/>
    </row>
    <row r="26" spans="2:61" ht="13.5" customHeight="1">
      <c r="B26" s="298"/>
      <c r="K26"/>
      <c r="L26"/>
      <c r="M26"/>
      <c r="N26"/>
      <c r="O26"/>
      <c r="P26"/>
      <c r="Q26" s="1134"/>
      <c r="R26" s="106"/>
      <c r="S26" s="175"/>
      <c r="T26" s="221"/>
      <c r="U26" s="105"/>
      <c r="V26" s="106"/>
      <c r="W26" s="106"/>
      <c r="X26" s="106"/>
      <c r="Y26" s="106"/>
      <c r="Z26" s="106"/>
      <c r="AA26" s="106"/>
      <c r="AB26" s="106"/>
      <c r="AC26" s="106"/>
      <c r="AD26" s="106"/>
      <c r="AE26" s="121"/>
      <c r="AF26" s="106"/>
      <c r="AG26" s="106"/>
      <c r="AH26" s="115"/>
      <c r="AI26" s="101"/>
      <c r="AJ26" s="105"/>
      <c r="AK26" s="100"/>
      <c r="AL26" s="106"/>
      <c r="AM26" s="126"/>
      <c r="AN26" s="126"/>
      <c r="AO26" s="126"/>
      <c r="AP26" s="35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</row>
    <row r="27" spans="2:61" ht="15.75" customHeight="1">
      <c r="C27" s="25" t="s">
        <v>141</v>
      </c>
      <c r="E27"/>
      <c r="G27" s="9"/>
      <c r="H27" s="2"/>
      <c r="I27"/>
      <c r="J27" s="147"/>
      <c r="K27" s="300"/>
      <c r="L27" s="300"/>
      <c r="M27" s="300"/>
      <c r="O27" s="78"/>
      <c r="P27" s="148"/>
      <c r="Q27" s="148"/>
      <c r="R27" s="106"/>
      <c r="S27" s="150"/>
      <c r="T27" s="101"/>
      <c r="U27" s="100"/>
      <c r="V27" s="106"/>
      <c r="W27" s="106"/>
      <c r="X27" s="106"/>
      <c r="Y27" s="115"/>
      <c r="Z27" s="100"/>
      <c r="AA27" s="98"/>
      <c r="AB27" s="116"/>
      <c r="AC27" s="116"/>
      <c r="AD27" s="116"/>
      <c r="AE27" s="179"/>
      <c r="AF27" s="116"/>
      <c r="AG27" s="116"/>
      <c r="AH27" s="116"/>
      <c r="AI27" s="116"/>
      <c r="AJ27" s="116"/>
      <c r="AK27" s="116"/>
      <c r="AL27" s="116"/>
      <c r="AM27" s="116"/>
      <c r="AN27" s="100"/>
      <c r="AO27" s="100"/>
      <c r="AP27" s="356"/>
      <c r="AQ27" s="203"/>
      <c r="AR27" s="203"/>
      <c r="AS27" s="98"/>
      <c r="AT27" s="101"/>
      <c r="AU27" s="101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4"/>
      <c r="BI27" s="11"/>
    </row>
    <row r="28" spans="2:61" ht="17.25" customHeight="1">
      <c r="B28" s="290"/>
      <c r="C28" s="297"/>
      <c r="D28" s="297"/>
      <c r="E28" s="147"/>
      <c r="F28" s="147"/>
      <c r="G28" s="147"/>
      <c r="H28" s="290"/>
      <c r="I28" s="78"/>
      <c r="J28" s="147"/>
      <c r="K28" s="300"/>
      <c r="L28" s="300"/>
      <c r="M28" s="1132"/>
      <c r="N28" s="290"/>
      <c r="O28" s="78"/>
      <c r="P28" s="148"/>
      <c r="Q28" s="147"/>
      <c r="R28" s="106"/>
      <c r="S28" s="115"/>
      <c r="T28" s="101"/>
      <c r="U28" s="100"/>
      <c r="V28" s="106"/>
      <c r="W28" s="106"/>
      <c r="X28" s="106"/>
      <c r="Y28" s="115"/>
      <c r="Z28" s="101"/>
      <c r="AA28" s="98"/>
      <c r="AB28" s="116"/>
      <c r="AC28" s="116"/>
      <c r="AD28" s="482"/>
      <c r="AE28" s="179"/>
      <c r="AF28" s="116"/>
      <c r="AG28" s="178"/>
      <c r="AH28" s="178"/>
      <c r="AI28" s="178"/>
      <c r="AJ28" s="178"/>
      <c r="AK28" s="178"/>
      <c r="AL28" s="178"/>
      <c r="AM28" s="178"/>
      <c r="AN28" s="100"/>
      <c r="AO28" s="100"/>
      <c r="AP28" s="35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</row>
    <row r="29" spans="2:61" ht="13.5" customHeight="1">
      <c r="B29" s="299"/>
      <c r="C29" s="297"/>
      <c r="D29"/>
      <c r="E29"/>
      <c r="F29"/>
      <c r="G29"/>
      <c r="H29" s="299"/>
      <c r="I29" s="78"/>
      <c r="J29" s="147"/>
      <c r="K29" s="300"/>
      <c r="L29" s="300"/>
      <c r="M29" s="300"/>
      <c r="N29" s="290"/>
      <c r="O29" s="78"/>
      <c r="P29" s="148"/>
      <c r="Q29" s="148"/>
      <c r="R29" s="117"/>
      <c r="S29" s="115"/>
      <c r="T29" s="101"/>
      <c r="U29" s="100"/>
      <c r="V29" s="106"/>
      <c r="W29" s="106"/>
      <c r="X29" s="106"/>
      <c r="Y29" s="115"/>
      <c r="Z29" s="101"/>
      <c r="AA29" s="98"/>
      <c r="AB29" s="116"/>
      <c r="AC29" s="116"/>
      <c r="AD29" s="116"/>
      <c r="AE29" s="179"/>
      <c r="AF29" s="116"/>
      <c r="AG29" s="116"/>
      <c r="AH29" s="116"/>
      <c r="AI29" s="482"/>
      <c r="AJ29" s="116"/>
      <c r="AK29" s="329"/>
      <c r="AL29" s="116"/>
      <c r="AM29" s="116"/>
      <c r="AN29" s="100"/>
      <c r="AO29" s="100"/>
      <c r="AP29" s="35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</row>
    <row r="30" spans="2:61" ht="15.75" customHeight="1">
      <c r="C30" s="99" t="s">
        <v>858</v>
      </c>
      <c r="E30"/>
      <c r="H30"/>
      <c r="K30" s="300"/>
      <c r="L30" s="12" t="s">
        <v>506</v>
      </c>
      <c r="N30" s="299"/>
      <c r="O30" s="78"/>
      <c r="P30" s="148"/>
      <c r="Q30" s="148"/>
      <c r="R30" s="118"/>
      <c r="S30" s="106"/>
      <c r="T30" s="176"/>
      <c r="U30" s="106"/>
      <c r="V30" s="98"/>
      <c r="W30" s="98"/>
      <c r="X30" s="98"/>
      <c r="Y30" s="115"/>
      <c r="Z30" s="101"/>
      <c r="AA30" s="98"/>
      <c r="AB30" s="116"/>
      <c r="AC30" s="116"/>
      <c r="AD30" s="116"/>
      <c r="AE30" s="179"/>
      <c r="AF30" s="529"/>
      <c r="AG30" s="116"/>
      <c r="AH30" s="116"/>
      <c r="AI30" s="482"/>
      <c r="AJ30" s="224"/>
      <c r="AK30" s="329"/>
      <c r="AL30" s="116"/>
      <c r="AM30" s="116"/>
      <c r="AN30" s="100"/>
      <c r="AO30" s="100"/>
      <c r="AP30" s="98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</row>
    <row r="31" spans="2:61" ht="15" customHeight="1">
      <c r="C31" s="78"/>
      <c r="D31" s="148"/>
      <c r="E31"/>
      <c r="F31"/>
      <c r="G31"/>
      <c r="H31"/>
      <c r="I31"/>
      <c r="J31"/>
      <c r="K31" s="300"/>
      <c r="L31" s="303"/>
      <c r="M31" s="300"/>
      <c r="N31" s="304"/>
      <c r="O31"/>
      <c r="P31" s="77"/>
      <c r="Q31" s="148"/>
      <c r="R31" s="118"/>
      <c r="S31" s="115"/>
      <c r="T31" s="101"/>
      <c r="U31" s="96"/>
      <c r="V31" s="106"/>
      <c r="W31" s="106"/>
      <c r="X31" s="106"/>
      <c r="Y31" s="150"/>
      <c r="Z31" s="101"/>
      <c r="AA31" s="98"/>
      <c r="AB31" s="116"/>
      <c r="AC31" s="329"/>
      <c r="AD31" s="116"/>
      <c r="AE31" s="179"/>
      <c r="AF31" s="116"/>
      <c r="AG31" s="116"/>
      <c r="AH31" s="116"/>
      <c r="AI31" s="482"/>
      <c r="AJ31" s="224"/>
      <c r="AK31" s="116"/>
      <c r="AL31" s="224"/>
      <c r="AM31" s="116"/>
      <c r="AN31" s="100"/>
      <c r="AO31" s="100"/>
      <c r="AP31" s="530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</row>
    <row r="32" spans="2:61" ht="13.5" customHeight="1">
      <c r="C32" s="77"/>
      <c r="D32"/>
      <c r="E32"/>
      <c r="F32"/>
      <c r="G32"/>
      <c r="H32"/>
      <c r="I32"/>
      <c r="J32" s="148"/>
      <c r="K32" s="1135"/>
      <c r="L32" s="78"/>
      <c r="M32" s="148"/>
      <c r="N32" s="290"/>
      <c r="O32" s="78"/>
      <c r="P32" s="148"/>
      <c r="Q32" s="1134"/>
      <c r="R32" s="118"/>
      <c r="S32" s="175"/>
      <c r="T32" s="221"/>
      <c r="U32" s="96"/>
      <c r="V32" s="106"/>
      <c r="W32" s="106"/>
      <c r="X32" s="106"/>
      <c r="Y32" s="106"/>
      <c r="Z32" s="106"/>
      <c r="AA32" s="106"/>
      <c r="AB32" s="106"/>
      <c r="AC32" s="106"/>
      <c r="AD32" s="106"/>
      <c r="AE32" s="100"/>
      <c r="AF32" s="106"/>
      <c r="AG32" s="106"/>
      <c r="AH32" s="106"/>
      <c r="AI32" s="106"/>
      <c r="AJ32" s="100"/>
      <c r="AK32" s="100"/>
      <c r="AL32" s="100"/>
      <c r="AM32" s="100"/>
      <c r="AN32" s="100"/>
      <c r="AO32" s="100"/>
      <c r="AP32" s="530"/>
      <c r="AQ32" s="106"/>
      <c r="AR32" s="106"/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</row>
    <row r="33" spans="2:59" ht="14.25" customHeight="1">
      <c r="C33" s="302" t="s">
        <v>454</v>
      </c>
      <c r="D33"/>
      <c r="E33"/>
      <c r="F33" s="28"/>
      <c r="G33" s="301"/>
      <c r="H33"/>
      <c r="I33" s="28"/>
      <c r="J33" s="28"/>
      <c r="K33"/>
      <c r="L33" s="642"/>
      <c r="M33"/>
      <c r="N33" s="1136"/>
      <c r="O33" s="78"/>
      <c r="P33" s="148"/>
      <c r="Q33" s="1134"/>
      <c r="R33" s="115"/>
      <c r="S33" s="150"/>
      <c r="T33" s="101"/>
      <c r="U33" s="98"/>
      <c r="V33" s="106"/>
      <c r="W33" s="106"/>
      <c r="X33" s="106"/>
      <c r="Y33" s="106"/>
      <c r="Z33" s="106"/>
      <c r="AA33" s="106"/>
      <c r="AB33" s="106"/>
      <c r="AC33" s="106"/>
      <c r="AD33" s="106"/>
      <c r="AE33" s="100"/>
      <c r="AF33" s="106"/>
      <c r="AG33" s="106"/>
      <c r="AH33" s="106"/>
      <c r="AI33" s="106"/>
      <c r="AJ33" s="100"/>
      <c r="AK33" s="100"/>
      <c r="AL33" s="100"/>
      <c r="AM33" s="100"/>
      <c r="AN33" s="100"/>
      <c r="AO33" s="100"/>
      <c r="AP33" s="35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</row>
    <row r="34" spans="2:59" ht="12.75" customHeight="1">
      <c r="C34" s="1"/>
      <c r="E34"/>
      <c r="G34"/>
      <c r="H34"/>
      <c r="I34"/>
      <c r="J34"/>
      <c r="K34"/>
      <c r="L34"/>
      <c r="M34"/>
      <c r="N34" s="1136"/>
      <c r="O34" s="78"/>
      <c r="P34" s="148"/>
      <c r="Q34" s="148"/>
      <c r="R34" s="115"/>
      <c r="S34" s="106"/>
      <c r="T34" s="114"/>
      <c r="U34" s="106"/>
      <c r="V34" s="106"/>
      <c r="W34" s="106"/>
      <c r="X34" s="106"/>
      <c r="Y34" s="106"/>
      <c r="Z34" s="106"/>
      <c r="AA34" s="100"/>
      <c r="AB34" s="509"/>
      <c r="AC34" s="101"/>
      <c r="AD34" s="100"/>
      <c r="AE34" s="512"/>
      <c r="AF34" s="106"/>
      <c r="AG34" s="106"/>
      <c r="AH34" s="106"/>
      <c r="AI34" s="106"/>
      <c r="AJ34" s="100"/>
      <c r="AK34" s="100"/>
      <c r="AL34" s="100"/>
      <c r="AM34" s="100"/>
      <c r="AN34" s="265"/>
      <c r="AO34" s="100"/>
      <c r="AP34" s="35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</row>
    <row r="35" spans="2:59" ht="16.5" customHeight="1">
      <c r="B35" s="309"/>
      <c r="C35" s="309"/>
      <c r="D35" s="309"/>
      <c r="E35" s="310"/>
      <c r="F35" s="309"/>
      <c r="G35" s="309"/>
      <c r="H35" s="309"/>
      <c r="I35" s="309"/>
      <c r="J35" s="309"/>
      <c r="K35" s="53"/>
      <c r="L35" s="53"/>
      <c r="M35" s="53"/>
      <c r="N35" s="50"/>
      <c r="O35" s="7"/>
      <c r="P35" s="148"/>
      <c r="Q35" s="100"/>
      <c r="R35" s="106"/>
      <c r="S35" s="106"/>
      <c r="T35" s="106"/>
      <c r="U35" s="106"/>
      <c r="V35" s="106"/>
      <c r="W35" s="186"/>
      <c r="X35" s="483"/>
      <c r="Y35" s="106"/>
      <c r="Z35" s="186"/>
      <c r="AA35" s="186"/>
      <c r="AB35" s="106"/>
      <c r="AC35" s="484"/>
      <c r="AD35" s="106"/>
      <c r="AE35" s="106"/>
      <c r="AF35" s="98"/>
      <c r="AG35" s="106"/>
      <c r="AH35" s="106"/>
      <c r="AI35" s="106"/>
      <c r="AJ35" s="106"/>
      <c r="AK35" s="106"/>
      <c r="AL35" s="106"/>
      <c r="AM35" s="100"/>
      <c r="AN35" s="100"/>
      <c r="AO35" s="100"/>
      <c r="AP35" s="35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</row>
    <row r="36" spans="2:59" ht="15" customHeight="1">
      <c r="B36" s="300"/>
      <c r="C36" s="300"/>
      <c r="D36" s="303"/>
      <c r="E36" s="311"/>
      <c r="F36" s="300"/>
      <c r="G36" s="292"/>
      <c r="H36" s="292"/>
      <c r="I36" s="292"/>
      <c r="J36" s="292"/>
      <c r="K36" s="157"/>
      <c r="L36" s="157"/>
      <c r="M36" s="157"/>
      <c r="N36" s="50"/>
      <c r="O36" s="7"/>
      <c r="P36" s="148"/>
      <c r="Q36" s="100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20"/>
      <c r="AI36" s="106"/>
      <c r="AJ36" s="114"/>
      <c r="AK36" s="106"/>
      <c r="AL36" s="106"/>
      <c r="AM36" s="100"/>
      <c r="AN36" s="100"/>
      <c r="AO36" s="100"/>
      <c r="AP36" s="356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</row>
    <row r="37" spans="2:59" ht="16.5" customHeight="1">
      <c r="B37" s="312"/>
      <c r="C37" s="312"/>
      <c r="D37" s="312"/>
      <c r="E37" s="313"/>
      <c r="F37" s="312"/>
      <c r="G37" s="312"/>
      <c r="H37" s="314"/>
      <c r="I37" s="312"/>
      <c r="J37" s="314"/>
      <c r="K37" s="456"/>
      <c r="L37" s="455"/>
      <c r="M37" s="455"/>
      <c r="N37" s="45"/>
      <c r="O37" s="11"/>
      <c r="P37"/>
      <c r="Q37" s="100"/>
      <c r="R37" s="106"/>
      <c r="S37" s="106"/>
      <c r="T37" s="106"/>
      <c r="U37" s="106"/>
      <c r="V37" s="186"/>
      <c r="W37" s="186"/>
      <c r="X37" s="106"/>
      <c r="Y37" s="186"/>
      <c r="Z37" s="186"/>
      <c r="AA37" s="106"/>
      <c r="AB37" s="101"/>
      <c r="AC37" s="106"/>
      <c r="AD37" s="106"/>
      <c r="AE37" s="106"/>
      <c r="AF37" s="106"/>
      <c r="AG37" s="106"/>
      <c r="AH37" s="106"/>
      <c r="AI37" s="176"/>
      <c r="AJ37" s="106"/>
      <c r="AK37" s="106"/>
      <c r="AL37" s="106"/>
      <c r="AM37" s="100"/>
      <c r="AN37" s="100"/>
      <c r="AO37" s="100"/>
      <c r="AP37" s="35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</row>
    <row r="38" spans="2:59" ht="13.5" customHeight="1">
      <c r="D38"/>
      <c r="E38"/>
      <c r="F38"/>
      <c r="G38"/>
      <c r="H38"/>
      <c r="I38"/>
      <c r="J38"/>
      <c r="K38" s="11"/>
      <c r="L38" s="11"/>
      <c r="M38" s="11"/>
      <c r="N38" s="88"/>
      <c r="O38" s="7"/>
      <c r="P38" s="315"/>
      <c r="Q38" s="100"/>
      <c r="R38" s="106"/>
      <c r="S38" s="488"/>
      <c r="T38" s="489"/>
      <c r="U38" s="490"/>
      <c r="V38" s="491"/>
      <c r="W38" s="492"/>
      <c r="X38" s="492"/>
      <c r="Y38" s="492"/>
      <c r="Z38" s="492"/>
      <c r="AA38" s="492"/>
      <c r="AB38" s="492"/>
      <c r="AC38" s="488"/>
      <c r="AD38" s="488"/>
      <c r="AE38" s="493"/>
      <c r="AF38" s="106"/>
      <c r="AG38" s="106"/>
      <c r="AH38" s="115"/>
      <c r="AI38" s="101"/>
      <c r="AJ38" s="100"/>
      <c r="AK38" s="106"/>
      <c r="AL38" s="106"/>
      <c r="AM38" s="508"/>
      <c r="AN38" s="508"/>
      <c r="AO38" s="508"/>
      <c r="AP38" s="35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</row>
    <row r="39" spans="2:59" ht="17.25" customHeight="1">
      <c r="D39"/>
      <c r="E39"/>
      <c r="F39"/>
      <c r="G39"/>
      <c r="H39"/>
      <c r="I39"/>
      <c r="J39"/>
      <c r="K39" s="48"/>
      <c r="L39" s="11"/>
      <c r="M39" s="48"/>
      <c r="N39" s="38"/>
      <c r="O39" s="7"/>
      <c r="P39" s="148"/>
      <c r="Q39" s="106"/>
      <c r="R39" s="106"/>
      <c r="S39" s="208"/>
      <c r="T39" s="208"/>
      <c r="U39" s="208"/>
      <c r="V39" s="494"/>
      <c r="W39" s="208"/>
      <c r="X39" s="208"/>
      <c r="Y39" s="208"/>
      <c r="Z39" s="208"/>
      <c r="AA39" s="208"/>
      <c r="AB39" s="208"/>
      <c r="AC39" s="208"/>
      <c r="AD39" s="208"/>
      <c r="AE39" s="208"/>
      <c r="AF39" s="100"/>
      <c r="AG39" s="106"/>
      <c r="AH39" s="225"/>
      <c r="AI39" s="101"/>
      <c r="AJ39" s="100"/>
      <c r="AK39" s="106"/>
      <c r="AL39" s="106"/>
      <c r="AM39" s="126"/>
      <c r="AN39" s="126"/>
      <c r="AO39" s="126"/>
      <c r="AP39" s="35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</row>
    <row r="40" spans="2:59" ht="13.5" customHeight="1">
      <c r="D40"/>
      <c r="E40" s="149"/>
      <c r="F40"/>
      <c r="G40"/>
      <c r="H40"/>
      <c r="I40"/>
      <c r="J40"/>
      <c r="K40" s="11"/>
      <c r="L40" s="11"/>
      <c r="M40" s="48"/>
      <c r="N40" s="40"/>
      <c r="O40" s="7"/>
      <c r="P40" s="148"/>
      <c r="Q40" s="106"/>
      <c r="R40" s="106"/>
      <c r="S40" s="116"/>
      <c r="T40" s="329"/>
      <c r="U40" s="116"/>
      <c r="V40" s="179"/>
      <c r="W40" s="116"/>
      <c r="X40" s="116"/>
      <c r="Y40" s="116"/>
      <c r="Z40" s="116"/>
      <c r="AA40" s="116"/>
      <c r="AB40" s="116"/>
      <c r="AC40" s="224"/>
      <c r="AD40" s="116"/>
      <c r="AE40" s="345"/>
      <c r="AF40" s="106"/>
      <c r="AG40" s="106"/>
      <c r="AH40" s="118"/>
      <c r="AI40" s="101"/>
      <c r="AJ40" s="113"/>
      <c r="AK40" s="106"/>
      <c r="AL40" s="106"/>
      <c r="AM40" s="264"/>
      <c r="AN40" s="101"/>
      <c r="AO40" s="101"/>
      <c r="AP40" s="98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</row>
    <row r="41" spans="2:59" ht="15" customHeight="1">
      <c r="B41" s="304"/>
      <c r="D41"/>
      <c r="E41"/>
      <c r="F41"/>
      <c r="G41"/>
      <c r="H41"/>
      <c r="I41"/>
      <c r="J41"/>
      <c r="K41" s="11"/>
      <c r="L41" s="11"/>
      <c r="M41" s="11"/>
      <c r="N41" s="40"/>
      <c r="O41" s="7"/>
      <c r="P41" s="148"/>
      <c r="Q41" s="106"/>
      <c r="R41" s="106"/>
      <c r="S41" s="495"/>
      <c r="T41" s="495"/>
      <c r="U41" s="495"/>
      <c r="V41" s="496"/>
      <c r="W41" s="495"/>
      <c r="X41" s="495"/>
      <c r="Y41" s="497"/>
      <c r="Z41" s="495"/>
      <c r="AA41" s="497"/>
      <c r="AB41" s="497"/>
      <c r="AC41" s="495"/>
      <c r="AD41" s="495"/>
      <c r="AE41" s="495"/>
      <c r="AF41" s="106"/>
      <c r="AG41" s="106"/>
      <c r="AH41" s="115"/>
      <c r="AI41" s="101"/>
      <c r="AJ41" s="100"/>
      <c r="AK41" s="106"/>
      <c r="AL41" s="106"/>
      <c r="AM41" s="126"/>
      <c r="AN41" s="126"/>
      <c r="AO41" s="126"/>
      <c r="AP41" s="35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</row>
    <row r="42" spans="2:59" ht="12" customHeight="1">
      <c r="D42" s="315"/>
      <c r="E42"/>
      <c r="F42"/>
      <c r="G42"/>
      <c r="H42"/>
      <c r="I42"/>
      <c r="J42"/>
      <c r="K42" s="11"/>
      <c r="L42" s="11"/>
      <c r="M42" s="11"/>
      <c r="N42" s="40"/>
      <c r="O42" s="7"/>
      <c r="P42" s="297"/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18"/>
      <c r="AI42" s="101"/>
      <c r="AJ42" s="100"/>
      <c r="AK42" s="106"/>
      <c r="AL42" s="106"/>
      <c r="AM42" s="126"/>
      <c r="AN42" s="126"/>
      <c r="AO42" s="126"/>
      <c r="AP42" s="35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</row>
    <row r="43" spans="2:59" ht="12" customHeight="1">
      <c r="B43" s="316"/>
      <c r="C43" s="78"/>
      <c r="D43" s="148"/>
      <c r="E43"/>
      <c r="F43"/>
      <c r="G43" s="148"/>
      <c r="H43" s="148"/>
      <c r="I43" s="148"/>
      <c r="J43" s="148"/>
      <c r="K43" s="14"/>
      <c r="L43" s="14"/>
      <c r="M43" s="14"/>
      <c r="N43" s="40"/>
      <c r="O43" s="7"/>
      <c r="P43" s="148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484"/>
      <c r="AC43" s="106"/>
      <c r="AD43" s="484"/>
      <c r="AE43" s="106"/>
      <c r="AF43" s="106"/>
      <c r="AG43" s="106"/>
      <c r="AH43" s="118"/>
      <c r="AI43" s="101"/>
      <c r="AJ43" s="100"/>
      <c r="AK43" s="106"/>
      <c r="AL43" s="106"/>
      <c r="AM43" s="101"/>
      <c r="AN43" s="126"/>
      <c r="AO43" s="126"/>
      <c r="AP43" s="35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</row>
    <row r="44" spans="2:59" ht="15" customHeight="1">
      <c r="B44" s="290"/>
      <c r="C44" s="78"/>
      <c r="D44" s="148"/>
      <c r="E44"/>
      <c r="F44"/>
      <c r="G44" s="148"/>
      <c r="H44" s="148"/>
      <c r="I44" s="148"/>
      <c r="J44" s="148"/>
      <c r="K44" s="11"/>
      <c r="L44" s="11"/>
      <c r="M44" s="11"/>
      <c r="N44" s="41"/>
      <c r="O44" s="7"/>
      <c r="P44" s="148"/>
      <c r="Q44" s="106"/>
      <c r="R44" s="106"/>
      <c r="S44" s="106"/>
      <c r="T44" s="106"/>
      <c r="U44" s="106"/>
      <c r="V44" s="498"/>
      <c r="W44" s="106"/>
      <c r="X44" s="106"/>
      <c r="Y44" s="106"/>
      <c r="Z44" s="106"/>
      <c r="AA44" s="106"/>
      <c r="AB44" s="106"/>
      <c r="AC44" s="106"/>
      <c r="AD44" s="484"/>
      <c r="AE44" s="106"/>
      <c r="AF44" s="106"/>
      <c r="AG44" s="106"/>
      <c r="AH44" s="106"/>
      <c r="AI44" s="114"/>
      <c r="AJ44" s="106"/>
      <c r="AK44" s="106"/>
      <c r="AL44" s="106"/>
      <c r="AM44" s="126"/>
      <c r="AN44" s="158"/>
      <c r="AO44" s="126"/>
      <c r="AP44" s="35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</row>
    <row r="45" spans="2:59" ht="16.5" customHeight="1">
      <c r="B45" s="290"/>
      <c r="K45" s="14"/>
      <c r="L45" s="14"/>
      <c r="M45" s="11"/>
      <c r="N45" s="11"/>
      <c r="O45" s="11"/>
      <c r="P45" s="77"/>
      <c r="Q45" s="106"/>
      <c r="R45" s="115"/>
      <c r="S45" s="120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14"/>
      <c r="AJ45" s="106"/>
      <c r="AK45" s="106"/>
      <c r="AL45" s="106"/>
      <c r="AM45" s="126"/>
      <c r="AN45" s="126"/>
      <c r="AO45" s="126"/>
      <c r="AP45" s="35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</row>
    <row r="46" spans="2:59" ht="16.5" customHeight="1">
      <c r="K46" s="5"/>
      <c r="L46" s="5"/>
      <c r="M46" s="5"/>
      <c r="N46" s="5"/>
      <c r="O46" s="5"/>
      <c r="Q46" s="106"/>
      <c r="R46" s="120"/>
      <c r="S46" s="115"/>
      <c r="T46" s="101"/>
      <c r="U46" s="100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26"/>
      <c r="AN46" s="126"/>
      <c r="AO46" s="126"/>
      <c r="AP46" s="35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</row>
    <row r="47" spans="2:59" ht="15.75" customHeight="1">
      <c r="K47" s="5"/>
      <c r="L47" s="5"/>
      <c r="M47" s="5"/>
      <c r="N47" s="5"/>
      <c r="O47" s="5"/>
      <c r="Q47" s="106"/>
      <c r="R47" s="120"/>
      <c r="S47" s="115"/>
      <c r="T47" s="101"/>
      <c r="U47" s="100"/>
      <c r="V47" s="106"/>
      <c r="W47" s="106"/>
      <c r="X47" s="100"/>
      <c r="Y47" s="100"/>
      <c r="Z47" s="100"/>
      <c r="AA47" s="100"/>
      <c r="AB47" s="100"/>
      <c r="AC47" s="100"/>
      <c r="AD47" s="100"/>
      <c r="AE47" s="100"/>
      <c r="AF47" s="106"/>
      <c r="AG47" s="106"/>
      <c r="AH47" s="117"/>
      <c r="AI47" s="101"/>
      <c r="AJ47" s="100"/>
      <c r="AK47" s="106"/>
      <c r="AL47" s="106"/>
      <c r="AM47" s="126"/>
      <c r="AN47" s="101"/>
      <c r="AO47" s="101"/>
      <c r="AP47" s="100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</row>
    <row r="48" spans="2:59" ht="12.75" customHeight="1">
      <c r="B48" s="11"/>
      <c r="C48" s="11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Q48" s="106"/>
      <c r="R48" s="119"/>
      <c r="S48" s="118"/>
      <c r="T48" s="101"/>
      <c r="U48" s="215"/>
      <c r="V48" s="106"/>
      <c r="W48" s="106"/>
      <c r="X48" s="100"/>
      <c r="Y48" s="100"/>
      <c r="Z48" s="100"/>
      <c r="AA48" s="100"/>
      <c r="AB48" s="106"/>
      <c r="AC48" s="106"/>
      <c r="AD48" s="106"/>
      <c r="AE48" s="106"/>
      <c r="AF48" s="106"/>
      <c r="AG48" s="106"/>
      <c r="AH48" s="115"/>
      <c r="AI48" s="101"/>
      <c r="AJ48" s="100"/>
      <c r="AK48" s="106"/>
      <c r="AL48" s="106"/>
      <c r="AM48" s="126"/>
      <c r="AN48" s="101"/>
      <c r="AO48" s="101"/>
      <c r="AP48" s="105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</row>
    <row r="49" spans="1:59" ht="15" customHeight="1">
      <c r="Q49" s="106"/>
      <c r="R49" s="115"/>
      <c r="S49" s="115"/>
      <c r="T49" s="101"/>
      <c r="U49" s="100"/>
      <c r="V49" s="106"/>
      <c r="W49" s="106"/>
      <c r="X49" s="100"/>
      <c r="Y49" s="100"/>
      <c r="Z49" s="100"/>
      <c r="AA49" s="100"/>
      <c r="AB49" s="100"/>
      <c r="AC49" s="100"/>
      <c r="AD49" s="100"/>
      <c r="AE49" s="100"/>
      <c r="AF49" s="106"/>
      <c r="AG49" s="106"/>
      <c r="AH49" s="106"/>
      <c r="AI49" s="114"/>
      <c r="AJ49" s="106"/>
      <c r="AK49" s="106"/>
      <c r="AL49" s="106"/>
      <c r="AM49" s="106"/>
      <c r="AN49" s="126"/>
      <c r="AO49" s="126"/>
      <c r="AP49" s="35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</row>
    <row r="50" spans="1:59" ht="16.5" customHeight="1">
      <c r="C50" s="1" t="s">
        <v>142</v>
      </c>
      <c r="D50"/>
      <c r="E50"/>
      <c r="F50"/>
      <c r="G50" t="s">
        <v>105</v>
      </c>
      <c r="H50"/>
      <c r="I50"/>
      <c r="Q50" s="106"/>
      <c r="R50" s="115"/>
      <c r="S50" s="118"/>
      <c r="T50" s="101"/>
      <c r="U50" s="100"/>
      <c r="V50" s="106"/>
      <c r="W50" s="106"/>
      <c r="X50" s="106"/>
      <c r="Y50" s="100"/>
      <c r="Z50" s="100"/>
      <c r="AA50" s="100"/>
      <c r="AB50" s="100"/>
      <c r="AC50" s="100"/>
      <c r="AD50" s="100"/>
      <c r="AE50" s="100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</row>
    <row r="51" spans="1:59" ht="15" customHeight="1">
      <c r="Q51" s="106"/>
      <c r="R51" s="115"/>
      <c r="S51" s="118"/>
      <c r="T51" s="101"/>
      <c r="U51" s="100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</row>
    <row r="52" spans="1:59" ht="15.75" customHeight="1">
      <c r="E52" t="s">
        <v>513</v>
      </c>
      <c r="Q52" s="106"/>
      <c r="R52" s="115"/>
      <c r="S52" s="106"/>
      <c r="T52" s="114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</row>
    <row r="53" spans="1:59" ht="14.25" customHeight="1">
      <c r="Q53" s="106"/>
      <c r="R53" s="122"/>
      <c r="S53" s="106"/>
      <c r="T53" s="114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</row>
    <row r="54" spans="1:59" ht="15" customHeight="1">
      <c r="Q54" s="106"/>
      <c r="R54" s="115"/>
      <c r="U54" s="106"/>
      <c r="V54" s="116"/>
      <c r="W54" s="116"/>
      <c r="X54" s="116"/>
      <c r="Y54" s="179"/>
      <c r="Z54" s="116"/>
      <c r="AA54" s="116"/>
      <c r="AB54" s="116"/>
      <c r="AC54" s="116"/>
      <c r="AD54" s="116"/>
      <c r="AE54" s="116"/>
      <c r="AF54" s="116"/>
      <c r="AG54" s="116"/>
      <c r="AH54" s="178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</row>
    <row r="55" spans="1:59" ht="18" customHeight="1">
      <c r="D55" s="5"/>
      <c r="E55" s="5"/>
      <c r="F55" s="5"/>
      <c r="G55" s="5"/>
      <c r="Q55" s="106"/>
      <c r="R55" s="106"/>
      <c r="S55" s="175"/>
      <c r="T55" s="105"/>
      <c r="U55" s="105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</row>
    <row r="56" spans="1:59" ht="15" customHeight="1">
      <c r="D56" s="5"/>
      <c r="E56" s="157"/>
      <c r="F56" s="157"/>
      <c r="G56" s="157"/>
      <c r="M56" s="2212"/>
      <c r="N56" s="2212"/>
      <c r="O56" s="709"/>
      <c r="P56" s="709"/>
      <c r="Q56" s="106"/>
      <c r="R56" s="115"/>
      <c r="S56" s="106"/>
      <c r="T56" s="105"/>
      <c r="U56" s="106"/>
      <c r="V56" s="512"/>
      <c r="W56" s="100"/>
      <c r="X56" s="100"/>
      <c r="Y56" s="100"/>
      <c r="Z56" s="100"/>
      <c r="AA56" s="100"/>
      <c r="AB56" s="100"/>
      <c r="AC56" s="100"/>
      <c r="AD56" s="100"/>
      <c r="AE56" s="203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</row>
    <row r="57" spans="1:59" ht="12.75" customHeight="1">
      <c r="I57" s="709"/>
      <c r="J57" s="737"/>
      <c r="K57" s="737"/>
      <c r="L57" s="709"/>
      <c r="M57" s="709"/>
      <c r="N57" s="709"/>
      <c r="O57" s="709"/>
      <c r="P57" s="737"/>
      <c r="Q57" s="106"/>
      <c r="R57" s="115"/>
      <c r="S57" s="115"/>
      <c r="T57" s="101"/>
      <c r="U57" s="105"/>
      <c r="V57" s="100"/>
      <c r="W57" s="100"/>
      <c r="X57" s="100"/>
      <c r="Y57" s="100"/>
      <c r="Z57" s="100"/>
      <c r="AA57" s="100"/>
      <c r="AB57" s="100"/>
      <c r="AC57" s="100"/>
      <c r="AD57" s="100"/>
      <c r="AE57" s="100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</row>
    <row r="58" spans="1:59" ht="12.75" customHeight="1">
      <c r="C58" s="662"/>
      <c r="D58" s="12" t="s">
        <v>174</v>
      </c>
      <c r="E58" s="290"/>
      <c r="I58" s="297"/>
      <c r="J58" s="297"/>
      <c r="K58" s="297"/>
      <c r="L58" s="297"/>
      <c r="M58" s="297"/>
      <c r="N58" s="297"/>
      <c r="O58" s="297"/>
      <c r="P58" s="297"/>
      <c r="R58" s="106"/>
      <c r="S58" s="150"/>
      <c r="T58" s="101"/>
      <c r="U58" s="100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</row>
    <row r="59" spans="1:59" ht="15.75" customHeight="1">
      <c r="C59" s="13" t="s">
        <v>412</v>
      </c>
      <c r="D59" s="148"/>
      <c r="E59" s="2"/>
      <c r="F59"/>
      <c r="I59"/>
      <c r="J59"/>
      <c r="K59" s="26"/>
      <c r="L59" s="26"/>
      <c r="M59"/>
      <c r="N59"/>
      <c r="O59"/>
      <c r="P59"/>
      <c r="Q59" s="106"/>
      <c r="R59" s="106"/>
      <c r="S59" s="106"/>
      <c r="T59" s="114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</row>
    <row r="60" spans="1:59" ht="14.25" customHeight="1">
      <c r="C60" s="25" t="s">
        <v>273</v>
      </c>
      <c r="I60" s="741" t="s">
        <v>285</v>
      </c>
      <c r="N60" s="5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</row>
    <row r="61" spans="1:59" ht="15" customHeight="1">
      <c r="C61" s="662" t="s">
        <v>413</v>
      </c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60"/>
      <c r="AO61" s="160"/>
      <c r="AP61" s="208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</row>
    <row r="62" spans="1:59" ht="18" customHeight="1" thickBot="1">
      <c r="A62" s="63"/>
      <c r="B62" s="2" t="s">
        <v>450</v>
      </c>
      <c r="C62" s="26"/>
      <c r="D62"/>
      <c r="F62" s="32" t="s">
        <v>411</v>
      </c>
      <c r="I62" s="29" t="s">
        <v>0</v>
      </c>
      <c r="J62"/>
      <c r="K62" s="2" t="s">
        <v>857</v>
      </c>
      <c r="L62" s="26"/>
      <c r="M62" s="26"/>
      <c r="N62" s="33"/>
      <c r="P62" s="119"/>
      <c r="R62" s="106"/>
      <c r="S62" s="106"/>
      <c r="T62" s="207"/>
      <c r="U62" s="563"/>
      <c r="V62" s="346"/>
      <c r="W62" s="346"/>
      <c r="X62" s="346"/>
      <c r="Y62" s="346"/>
      <c r="Z62" s="346"/>
      <c r="AA62" s="346"/>
      <c r="AB62" s="346"/>
      <c r="AC62" s="346"/>
      <c r="AD62" s="106"/>
      <c r="AE62" s="106"/>
      <c r="AF62" s="106"/>
      <c r="AG62" s="106"/>
      <c r="AH62" s="106"/>
      <c r="AI62" s="106"/>
      <c r="AJ62" s="106"/>
      <c r="AK62" s="106"/>
      <c r="AL62" s="106"/>
      <c r="AM62" s="158"/>
      <c r="AN62" s="126"/>
      <c r="AO62" s="356"/>
      <c r="AP62" s="35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</row>
    <row r="63" spans="1:59" ht="18" customHeight="1" thickBot="1">
      <c r="B63" s="764" t="s">
        <v>269</v>
      </c>
      <c r="C63" s="790" t="s">
        <v>281</v>
      </c>
      <c r="D63" s="762" t="s">
        <v>144</v>
      </c>
      <c r="E63" s="769" t="s">
        <v>145</v>
      </c>
      <c r="F63" s="332"/>
      <c r="G63" s="332"/>
      <c r="H63" s="659"/>
      <c r="I63" s="542" t="s">
        <v>249</v>
      </c>
      <c r="J63" s="39"/>
      <c r="K63" s="671"/>
      <c r="L63" s="447"/>
      <c r="M63" s="771" t="s">
        <v>280</v>
      </c>
      <c r="N63" s="39"/>
      <c r="O63" s="39"/>
      <c r="P63" s="58"/>
      <c r="Q63" s="708" t="s">
        <v>277</v>
      </c>
      <c r="R63" s="159"/>
      <c r="S63" s="106"/>
      <c r="T63" s="3365"/>
      <c r="U63" s="98"/>
      <c r="V63" s="329"/>
      <c r="W63" s="329"/>
      <c r="X63" s="329"/>
      <c r="Y63" s="179"/>
      <c r="Z63" s="513"/>
      <c r="AA63" s="513"/>
      <c r="AB63" s="329"/>
      <c r="AC63" s="151"/>
      <c r="AD63" s="106"/>
      <c r="AE63" s="115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26"/>
      <c r="BB63" s="126"/>
      <c r="BC63" s="356"/>
      <c r="BD63" s="356"/>
      <c r="BE63" s="106"/>
      <c r="BF63" s="106"/>
      <c r="BG63" s="106"/>
    </row>
    <row r="64" spans="1:59" ht="16.5" customHeight="1" thickBot="1">
      <c r="B64" s="765" t="s">
        <v>251</v>
      </c>
      <c r="C64" s="394"/>
      <c r="D64" s="766" t="s">
        <v>151</v>
      </c>
      <c r="E64" s="573"/>
      <c r="F64" s="768"/>
      <c r="G64" s="1291" t="s">
        <v>423</v>
      </c>
      <c r="H64" s="1230" t="s">
        <v>392</v>
      </c>
      <c r="I64" s="423"/>
      <c r="J64" s="675"/>
      <c r="K64" s="675"/>
      <c r="L64" s="430"/>
      <c r="M64" s="1240" t="s">
        <v>279</v>
      </c>
      <c r="N64" s="675"/>
      <c r="O64" s="675"/>
      <c r="P64" s="430"/>
      <c r="Q64" s="746" t="s">
        <v>275</v>
      </c>
      <c r="R64" s="106"/>
      <c r="S64" s="176"/>
      <c r="T64" s="2992"/>
      <c r="U64" s="96"/>
      <c r="V64" s="151"/>
      <c r="W64" s="151"/>
      <c r="X64" s="151"/>
      <c r="Y64" s="3366"/>
      <c r="Z64" s="513"/>
      <c r="AA64" s="513"/>
      <c r="AB64" s="151"/>
      <c r="AC64" s="151"/>
      <c r="AD64" s="159"/>
      <c r="AE64" s="159"/>
      <c r="AF64" s="159"/>
      <c r="AG64" s="159"/>
      <c r="AH64" s="106"/>
      <c r="AI64" s="106"/>
      <c r="AJ64" s="186"/>
      <c r="AK64" s="186"/>
      <c r="AL64" s="106"/>
      <c r="AM64" s="186"/>
      <c r="AN64" s="186"/>
      <c r="AO64" s="106"/>
      <c r="AP64" s="101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11"/>
      <c r="BB64" s="126"/>
      <c r="BC64" s="356"/>
      <c r="BD64" s="106"/>
      <c r="BE64" s="106"/>
      <c r="BF64" s="106"/>
      <c r="BG64" s="106"/>
    </row>
    <row r="65" spans="2:59" ht="14.25" customHeight="1">
      <c r="B65" s="765" t="s">
        <v>260</v>
      </c>
      <c r="C65" s="394" t="s">
        <v>150</v>
      </c>
      <c r="D65" s="641"/>
      <c r="E65" s="766" t="s">
        <v>152</v>
      </c>
      <c r="F65" s="763" t="s">
        <v>55</v>
      </c>
      <c r="G65" s="1291" t="s">
        <v>424</v>
      </c>
      <c r="H65" s="1232" t="s">
        <v>155</v>
      </c>
      <c r="I65" s="573"/>
      <c r="J65" s="1241"/>
      <c r="K65" s="39"/>
      <c r="L65" s="1241"/>
      <c r="M65" s="1242" t="s">
        <v>261</v>
      </c>
      <c r="N65" s="1243" t="s">
        <v>262</v>
      </c>
      <c r="O65" s="1244" t="s">
        <v>263</v>
      </c>
      <c r="P65" s="1245" t="s">
        <v>264</v>
      </c>
      <c r="Q65" s="1200" t="s">
        <v>241</v>
      </c>
      <c r="R65" s="98"/>
      <c r="S65" s="106"/>
      <c r="T65" s="101"/>
      <c r="U65" s="98"/>
      <c r="V65" s="151"/>
      <c r="W65" s="151"/>
      <c r="X65" s="151"/>
      <c r="Y65" s="3366"/>
      <c r="Z65" s="513"/>
      <c r="AA65" s="513"/>
      <c r="AB65" s="151"/>
      <c r="AC65" s="151"/>
      <c r="AD65" s="96"/>
      <c r="AE65" s="96"/>
      <c r="AF65" s="96"/>
      <c r="AG65" s="96"/>
      <c r="AH65" s="489"/>
      <c r="AI65" s="490"/>
      <c r="AJ65" s="491"/>
      <c r="AK65" s="492"/>
      <c r="AL65" s="492"/>
      <c r="AM65" s="492"/>
      <c r="AN65" s="492"/>
      <c r="AO65" s="492"/>
      <c r="AP65" s="492"/>
      <c r="AQ65" s="488"/>
      <c r="AR65" s="488"/>
      <c r="AS65" s="493"/>
      <c r="AT65" s="98"/>
      <c r="AU65" s="106"/>
      <c r="AV65" s="106"/>
      <c r="AW65" s="106"/>
      <c r="AX65" s="106"/>
      <c r="AY65" s="106"/>
      <c r="AZ65" s="106"/>
      <c r="BA65" s="126"/>
      <c r="BB65" s="126"/>
      <c r="BC65" s="356"/>
      <c r="BD65" s="106"/>
      <c r="BE65" s="106"/>
      <c r="BF65" s="106"/>
      <c r="BG65" s="106"/>
    </row>
    <row r="66" spans="2:59" ht="18.75" customHeight="1" thickBot="1">
      <c r="B66" s="60"/>
      <c r="C66" s="663"/>
      <c r="D66" s="423"/>
      <c r="E66" s="767" t="s">
        <v>6</v>
      </c>
      <c r="F66" s="402" t="s">
        <v>7</v>
      </c>
      <c r="G66" s="452" t="s">
        <v>8</v>
      </c>
      <c r="H66" s="1231" t="s">
        <v>344</v>
      </c>
      <c r="I66" s="1246" t="s">
        <v>252</v>
      </c>
      <c r="J66" s="1247" t="s">
        <v>253</v>
      </c>
      <c r="K66" s="1248" t="s">
        <v>254</v>
      </c>
      <c r="L66" s="1247" t="s">
        <v>255</v>
      </c>
      <c r="M66" s="1249" t="s">
        <v>256</v>
      </c>
      <c r="N66" s="1247" t="s">
        <v>257</v>
      </c>
      <c r="O66" s="1248" t="s">
        <v>258</v>
      </c>
      <c r="P66" s="1250" t="s">
        <v>259</v>
      </c>
      <c r="Q66" s="74"/>
      <c r="R66" s="98"/>
      <c r="S66" s="106"/>
      <c r="T66" s="513"/>
      <c r="U66" s="513"/>
      <c r="V66" s="116"/>
      <c r="W66" s="116"/>
      <c r="X66" s="116"/>
      <c r="Y66" s="554"/>
      <c r="Z66" s="159"/>
      <c r="AA66" s="106"/>
      <c r="AB66" s="568"/>
      <c r="AC66" s="568"/>
      <c r="AD66" s="568"/>
      <c r="AE66" s="568"/>
      <c r="AF66" s="568"/>
      <c r="AG66" s="568"/>
      <c r="AH66" s="208"/>
      <c r="AI66" s="208"/>
      <c r="AJ66" s="494"/>
      <c r="AK66" s="208"/>
      <c r="AL66" s="208"/>
      <c r="AM66" s="208"/>
      <c r="AN66" s="208"/>
      <c r="AO66" s="208"/>
      <c r="AP66" s="208"/>
      <c r="AQ66" s="208"/>
      <c r="AR66" s="208"/>
      <c r="AS66" s="208"/>
      <c r="AT66" s="106"/>
      <c r="AU66" s="106"/>
      <c r="AV66" s="106"/>
      <c r="AW66" s="106"/>
      <c r="AX66" s="106"/>
      <c r="AY66" s="106"/>
      <c r="AZ66" s="106"/>
      <c r="BA66" s="101"/>
      <c r="BB66" s="101"/>
      <c r="BC66" s="98"/>
      <c r="BD66" s="106"/>
      <c r="BE66" s="106"/>
      <c r="BF66" s="106"/>
      <c r="BG66" s="106"/>
    </row>
    <row r="67" spans="2:59" ht="15.75" customHeight="1">
      <c r="B67" s="1137"/>
      <c r="C67" s="1252" t="s">
        <v>131</v>
      </c>
      <c r="D67" s="1152"/>
      <c r="E67" s="676"/>
      <c r="F67" s="408"/>
      <c r="G67" s="408"/>
      <c r="H67" s="409"/>
      <c r="I67" s="408"/>
      <c r="J67" s="408"/>
      <c r="K67" s="408"/>
      <c r="L67" s="677"/>
      <c r="M67" s="1228"/>
      <c r="N67" s="692"/>
      <c r="O67" s="1227"/>
      <c r="P67" s="749"/>
      <c r="Q67" s="744"/>
      <c r="R67" s="96"/>
      <c r="S67" s="565"/>
      <c r="T67" s="469"/>
      <c r="U67" s="98"/>
      <c r="V67" s="116"/>
      <c r="W67" s="116"/>
      <c r="X67" s="116"/>
      <c r="Y67" s="3367"/>
      <c r="Z67" s="522"/>
      <c r="AA67" s="106"/>
      <c r="AB67" s="224"/>
      <c r="AC67" s="116"/>
      <c r="AD67" s="116"/>
      <c r="AE67" s="178"/>
      <c r="AF67" s="104"/>
      <c r="AG67" s="116"/>
      <c r="AH67" s="116"/>
      <c r="AI67" s="116"/>
      <c r="AJ67" s="179"/>
      <c r="AK67" s="116"/>
      <c r="AL67" s="116"/>
      <c r="AM67" s="116"/>
      <c r="AN67" s="116"/>
      <c r="AO67" s="116"/>
      <c r="AP67" s="116"/>
      <c r="AQ67" s="116"/>
      <c r="AR67" s="116"/>
      <c r="AS67" s="178"/>
      <c r="AT67" s="106"/>
      <c r="AU67" s="106"/>
      <c r="AV67" s="106"/>
      <c r="AW67" s="106"/>
      <c r="AX67" s="106"/>
      <c r="AY67" s="106"/>
      <c r="AZ67" s="106"/>
      <c r="BA67" s="101"/>
      <c r="BB67" s="101"/>
      <c r="BC67" s="98"/>
      <c r="BD67" s="106"/>
      <c r="BE67" s="106"/>
      <c r="BF67" s="106"/>
      <c r="BG67" s="106"/>
    </row>
    <row r="68" spans="2:59" ht="21" customHeight="1">
      <c r="B68" s="756" t="str">
        <f>'12-18л. МЕНЮ '!J65</f>
        <v>54-3з/22</v>
      </c>
      <c r="C68" s="241" t="str">
        <f>'12-18л. МЕНЮ '!C65</f>
        <v>Помидор в нарезке</v>
      </c>
      <c r="D68" s="247">
        <f>'12-18л. МЕНЮ '!D65</f>
        <v>100</v>
      </c>
      <c r="E68" s="1730">
        <f>'12-18л. МЕНЮ '!E65</f>
        <v>1.167</v>
      </c>
      <c r="F68" s="1158">
        <f>'12-18л. МЕНЮ '!F65</f>
        <v>0.16700000000000001</v>
      </c>
      <c r="G68" s="1158">
        <f>'12-18л. МЕНЮ '!G65</f>
        <v>3.8330000000000002</v>
      </c>
      <c r="H68" s="680">
        <f>'12-18л. МЕНЮ '!H65</f>
        <v>21.332999999999998</v>
      </c>
      <c r="I68" s="1158">
        <v>25</v>
      </c>
      <c r="J68" s="1158">
        <v>6.7000000000000004E-2</v>
      </c>
      <c r="K68" s="1158">
        <v>3.3300000000000003E-2</v>
      </c>
      <c r="L68" s="680">
        <v>133</v>
      </c>
      <c r="M68" s="1292">
        <v>14</v>
      </c>
      <c r="N68" s="1292">
        <v>26</v>
      </c>
      <c r="O68" s="1158">
        <v>20</v>
      </c>
      <c r="P68" s="1158">
        <v>0.9</v>
      </c>
      <c r="Q68" s="1448">
        <f>'12-18л. МЕНЮ '!I65</f>
        <v>2</v>
      </c>
      <c r="R68" s="200"/>
      <c r="S68" s="484"/>
      <c r="T68" s="106"/>
      <c r="U68" s="596"/>
      <c r="V68" s="501"/>
      <c r="W68" s="789"/>
      <c r="X68" s="3368"/>
      <c r="Y68" s="3369"/>
      <c r="Z68" s="213"/>
      <c r="AA68" s="356"/>
      <c r="AB68" s="116"/>
      <c r="AC68" s="116"/>
      <c r="AD68" s="116"/>
      <c r="AE68" s="178"/>
      <c r="AF68" s="100"/>
      <c r="AG68" s="495"/>
      <c r="AH68" s="495"/>
      <c r="AI68" s="495"/>
      <c r="AJ68" s="496"/>
      <c r="AK68" s="495"/>
      <c r="AL68" s="495"/>
      <c r="AM68" s="497"/>
      <c r="AN68" s="495"/>
      <c r="AO68" s="497"/>
      <c r="AP68" s="497"/>
      <c r="AQ68" s="495"/>
      <c r="AR68" s="495"/>
      <c r="AS68" s="495"/>
      <c r="AT68" s="106"/>
      <c r="AU68" s="106"/>
      <c r="AV68" s="106"/>
      <c r="AW68" s="106"/>
      <c r="AX68" s="106"/>
      <c r="AY68" s="106"/>
      <c r="AZ68" s="106"/>
      <c r="BA68" s="126"/>
      <c r="BB68" s="126"/>
      <c r="BC68" s="356"/>
      <c r="BD68" s="106"/>
      <c r="BE68" s="106"/>
      <c r="BF68" s="106"/>
      <c r="BG68" s="106"/>
    </row>
    <row r="69" spans="2:59" ht="13.5" customHeight="1">
      <c r="B69" s="756" t="str">
        <f>'12-18л. МЕНЮ '!J66</f>
        <v>291/17</v>
      </c>
      <c r="C69" s="241" t="str">
        <f>'12-18л. МЕНЮ '!C66</f>
        <v>Плов из птицы</v>
      </c>
      <c r="D69" s="247">
        <f>'12-18л. МЕНЮ '!D66</f>
        <v>200</v>
      </c>
      <c r="E69" s="1730">
        <f>'12-18л. МЕНЮ '!E66</f>
        <v>15.327</v>
      </c>
      <c r="F69" s="1158">
        <f>'12-18л. МЕНЮ '!F66</f>
        <v>13.58</v>
      </c>
      <c r="G69" s="1158">
        <f>'12-18л. МЕНЮ '!G66</f>
        <v>37.61</v>
      </c>
      <c r="H69" s="680">
        <f>'12-18л. МЕНЮ '!H66</f>
        <v>320.66800000000001</v>
      </c>
      <c r="I69" s="1411">
        <v>1.99</v>
      </c>
      <c r="J69" s="1411">
        <v>6.5100000000000005E-2</v>
      </c>
      <c r="K69" s="1411">
        <v>5.0999999999999997E-2</v>
      </c>
      <c r="L69" s="742">
        <v>17.4481</v>
      </c>
      <c r="M69" s="3528">
        <v>22.201699999999999</v>
      </c>
      <c r="N69" s="1421">
        <v>29.044699999999999</v>
      </c>
      <c r="O69" s="3529">
        <v>12.3447</v>
      </c>
      <c r="P69" s="2110">
        <v>1.1890000000000001</v>
      </c>
      <c r="Q69" s="1448">
        <f>'12-18л. МЕНЮ '!I66</f>
        <v>57</v>
      </c>
      <c r="R69" s="106"/>
      <c r="S69" s="151"/>
      <c r="T69" s="351"/>
      <c r="U69" s="351"/>
      <c r="V69" s="351"/>
      <c r="W69" s="351"/>
      <c r="X69" s="351"/>
      <c r="Y69" s="351"/>
      <c r="Z69" s="351"/>
      <c r="AA69" s="351"/>
      <c r="AB69" s="218"/>
      <c r="AC69" s="105"/>
      <c r="AD69" s="105"/>
      <c r="AE69" s="178"/>
      <c r="AF69" s="119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0"/>
      <c r="AU69" s="98"/>
      <c r="AV69" s="106"/>
      <c r="AW69" s="106"/>
      <c r="AX69" s="106"/>
      <c r="AY69" s="106"/>
      <c r="AZ69" s="106"/>
      <c r="BA69" s="126"/>
      <c r="BB69" s="126"/>
      <c r="BC69" s="356"/>
      <c r="BD69" s="106"/>
      <c r="BE69" s="106"/>
      <c r="BF69" s="106"/>
      <c r="BG69" s="106"/>
    </row>
    <row r="70" spans="2:59" ht="15.75">
      <c r="B70" s="756" t="str">
        <f>'12-18л. МЕНЮ '!J67</f>
        <v>459 / 21</v>
      </c>
      <c r="C70" s="241" t="str">
        <f>'12-18л. МЕНЮ '!C67</f>
        <v>Чай с лимоном</v>
      </c>
      <c r="D70" s="247">
        <f>'12-18л. МЕНЮ '!D67</f>
        <v>200</v>
      </c>
      <c r="E70" s="1730">
        <f>'12-18л. МЕНЮ '!E67</f>
        <v>0.50700000000000001</v>
      </c>
      <c r="F70" s="1158">
        <f>'12-18л. МЕНЮ '!F67</f>
        <v>0</v>
      </c>
      <c r="G70" s="1158">
        <f>'12-18л. МЕНЮ '!G67</f>
        <v>6.8140000000000001</v>
      </c>
      <c r="H70" s="680">
        <f>'12-18л. МЕНЮ '!H67</f>
        <v>29.379000000000001</v>
      </c>
      <c r="I70" s="323">
        <v>1.28</v>
      </c>
      <c r="J70" s="323">
        <v>0</v>
      </c>
      <c r="K70" s="323">
        <v>0.02</v>
      </c>
      <c r="L70" s="680">
        <v>0.68600000000000005</v>
      </c>
      <c r="M70" s="1294">
        <v>11.579000000000001</v>
      </c>
      <c r="N70" s="1158">
        <v>15.792999999999999</v>
      </c>
      <c r="O70" s="1158">
        <v>8.35</v>
      </c>
      <c r="P70" s="1734">
        <v>1.4830000000000001</v>
      </c>
      <c r="Q70" s="1448">
        <f>'12-18л. МЕНЮ '!I67</f>
        <v>69</v>
      </c>
      <c r="R70" s="355"/>
      <c r="S70" s="256"/>
      <c r="T70" s="151"/>
      <c r="U70" s="151"/>
      <c r="V70" s="151"/>
      <c r="W70" s="179"/>
      <c r="X70" s="151"/>
      <c r="Y70" s="151"/>
      <c r="Z70" s="151"/>
      <c r="AA70" s="151"/>
      <c r="AB70" s="121"/>
      <c r="AC70" s="121"/>
      <c r="AD70" s="121"/>
      <c r="AE70" s="178"/>
      <c r="AF70" s="123"/>
      <c r="AG70" s="106"/>
      <c r="AH70" s="106"/>
      <c r="AI70" s="106"/>
      <c r="AJ70" s="106"/>
      <c r="AK70" s="106"/>
      <c r="AL70" s="106"/>
      <c r="AM70" s="106"/>
      <c r="AN70" s="106"/>
      <c r="AO70" s="106"/>
      <c r="AP70" s="484"/>
      <c r="AQ70" s="106"/>
      <c r="AR70" s="484"/>
      <c r="AS70" s="106"/>
      <c r="AT70" s="106"/>
      <c r="AU70" s="98"/>
      <c r="AV70" s="106"/>
      <c r="AW70" s="106"/>
      <c r="AX70" s="106"/>
      <c r="AY70" s="106"/>
      <c r="AZ70" s="106"/>
      <c r="BA70" s="126"/>
      <c r="BB70" s="126"/>
      <c r="BC70" s="356"/>
      <c r="BD70" s="106"/>
      <c r="BE70" s="106"/>
      <c r="BF70" s="106"/>
      <c r="BG70" s="106"/>
    </row>
    <row r="71" spans="2:59">
      <c r="B71" s="756" t="str">
        <f>'12-18л. МЕНЮ '!J68</f>
        <v>Пром.пр.</v>
      </c>
      <c r="C71" s="241" t="str">
        <f>'12-18л. МЕНЮ '!C68</f>
        <v>Хлеб пшеничный</v>
      </c>
      <c r="D71" s="247">
        <f>'12-18л. МЕНЮ '!D68</f>
        <v>60</v>
      </c>
      <c r="E71" s="1730">
        <f>'12-18л. МЕНЮ '!E68</f>
        <v>1.2036</v>
      </c>
      <c r="F71" s="1158">
        <f>'12-18л. МЕНЮ '!F68</f>
        <v>0.78</v>
      </c>
      <c r="G71" s="1158">
        <f>'12-18л. МЕНЮ '!G68</f>
        <v>32.520000000000003</v>
      </c>
      <c r="H71" s="680">
        <f>'12-18л. МЕНЮ '!H68</f>
        <v>141.9144</v>
      </c>
      <c r="I71" s="2898">
        <v>0</v>
      </c>
      <c r="J71" s="2898">
        <v>6.6000000000000003E-2</v>
      </c>
      <c r="K71" s="2898">
        <v>2.4E-2</v>
      </c>
      <c r="L71" s="2896">
        <v>0</v>
      </c>
      <c r="M71" s="2897">
        <v>12</v>
      </c>
      <c r="N71" s="2898">
        <v>3.9</v>
      </c>
      <c r="O71" s="2898">
        <v>0.84</v>
      </c>
      <c r="P71" s="2778">
        <v>6.6000000000000003E-2</v>
      </c>
      <c r="Q71" s="1448">
        <f>'12-18л. МЕНЮ '!I68</f>
        <v>16</v>
      </c>
      <c r="R71" s="106"/>
      <c r="S71" s="1670"/>
      <c r="T71" s="176"/>
      <c r="U71" s="176"/>
      <c r="V71" s="3418"/>
      <c r="W71" s="176"/>
      <c r="X71" s="176"/>
      <c r="Y71" s="176"/>
      <c r="Z71" s="176"/>
      <c r="AA71" s="176"/>
      <c r="AB71" s="224"/>
      <c r="AC71" s="116"/>
      <c r="AD71" s="116"/>
      <c r="AE71" s="178"/>
      <c r="AF71" s="106"/>
      <c r="AG71" s="106"/>
      <c r="AH71" s="106"/>
      <c r="AI71" s="106"/>
      <c r="AJ71" s="498"/>
      <c r="AK71" s="106"/>
      <c r="AL71" s="106"/>
      <c r="AM71" s="106"/>
      <c r="AN71" s="106"/>
      <c r="AO71" s="106"/>
      <c r="AP71" s="106"/>
      <c r="AQ71" s="106"/>
      <c r="AR71" s="484"/>
      <c r="AS71" s="106"/>
      <c r="AT71" s="106"/>
      <c r="AU71" s="98"/>
      <c r="AV71" s="100"/>
      <c r="AW71" s="100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</row>
    <row r="72" spans="2:59" ht="15.75" thickBot="1">
      <c r="B72" s="759" t="str">
        <f>'12-18л. МЕНЮ '!J69</f>
        <v>Пром.пр.</v>
      </c>
      <c r="C72" s="1264" t="str">
        <f>'12-18л. МЕНЮ '!C69</f>
        <v>Хлеб ржаной</v>
      </c>
      <c r="D72" s="341">
        <f>'12-18л. МЕНЮ '!D69</f>
        <v>30</v>
      </c>
      <c r="E72" s="1730">
        <f>'12-18л. МЕНЮ '!E69</f>
        <v>1.4</v>
      </c>
      <c r="F72" s="1158">
        <f>'12-18л. МЕНЮ '!F69</f>
        <v>0.495</v>
      </c>
      <c r="G72" s="1158">
        <f>'12-18л. МЕНЮ '!G69</f>
        <v>13.031000000000001</v>
      </c>
      <c r="H72" s="680">
        <f>'12-18л. МЕНЮ '!H69</f>
        <v>62.174999999999997</v>
      </c>
      <c r="I72" s="1158">
        <v>0</v>
      </c>
      <c r="J72" s="1158">
        <v>7.4999999999999997E-2</v>
      </c>
      <c r="K72" s="1158">
        <v>7.4999999999999997E-2</v>
      </c>
      <c r="L72" s="680">
        <v>0</v>
      </c>
      <c r="M72" s="1294">
        <v>9.9</v>
      </c>
      <c r="N72" s="1158">
        <v>7.02</v>
      </c>
      <c r="O72" s="1158">
        <v>1.98</v>
      </c>
      <c r="P72" s="1734">
        <v>4.2000000000000003E-2</v>
      </c>
      <c r="Q72" s="1448">
        <f>'12-18л. МЕНЮ '!I69</f>
        <v>17</v>
      </c>
      <c r="R72" s="116"/>
      <c r="S72" s="176"/>
      <c r="T72" s="3370"/>
      <c r="U72" s="3370"/>
      <c r="V72" s="3370"/>
      <c r="W72" s="3370"/>
      <c r="X72" s="3370"/>
      <c r="Y72" s="3370"/>
      <c r="Z72" s="3370"/>
      <c r="AA72" s="3370"/>
      <c r="AB72" s="3371"/>
      <c r="AC72" s="178"/>
      <c r="AD72" s="500"/>
      <c r="AE72" s="96"/>
      <c r="AF72" s="106"/>
      <c r="AG72" s="119"/>
      <c r="AH72" s="101"/>
      <c r="AI72" s="100"/>
      <c r="AJ72" s="98"/>
      <c r="AK72" s="98"/>
      <c r="AL72" s="98"/>
      <c r="AM72" s="97"/>
      <c r="AN72" s="152"/>
      <c r="AO72" s="155"/>
      <c r="AP72" s="155"/>
      <c r="AQ72" s="155"/>
      <c r="AR72" s="129"/>
      <c r="AS72" s="155"/>
      <c r="AT72" s="155"/>
      <c r="AU72" s="155"/>
      <c r="AV72" s="100"/>
      <c r="AW72" s="100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</row>
    <row r="73" spans="2:59" ht="15.75">
      <c r="B73" s="420" t="s">
        <v>172</v>
      </c>
      <c r="C73" s="91"/>
      <c r="D73" s="2750">
        <f>'12-18л. МЕНЮ '!D70</f>
        <v>590</v>
      </c>
      <c r="E73" s="1788">
        <f>'12-18л. МЕНЮ '!E70</f>
        <v>19.604600000000001</v>
      </c>
      <c r="F73" s="1789">
        <f>'12-18л. МЕНЮ '!F70</f>
        <v>15.021999999999998</v>
      </c>
      <c r="G73" s="1789">
        <f>'12-18л. МЕНЮ '!G70</f>
        <v>93.808000000000007</v>
      </c>
      <c r="H73" s="1790">
        <f>'12-18л. МЕНЮ '!H70</f>
        <v>575.46939999999995</v>
      </c>
      <c r="I73" s="1789">
        <f t="shared" ref="I73:P73" si="0">SUM(I68:I72)</f>
        <v>28.27</v>
      </c>
      <c r="J73" s="1789">
        <f>SUM(J68:J72)</f>
        <v>0.27310000000000001</v>
      </c>
      <c r="K73" s="1789">
        <f t="shared" si="0"/>
        <v>0.20329999999999998</v>
      </c>
      <c r="L73" s="2748">
        <f t="shared" si="0"/>
        <v>151.13410000000002</v>
      </c>
      <c r="M73" s="2749">
        <f t="shared" si="0"/>
        <v>69.680700000000002</v>
      </c>
      <c r="N73" s="2748">
        <f t="shared" si="0"/>
        <v>81.7577</v>
      </c>
      <c r="O73" s="2210">
        <f t="shared" si="0"/>
        <v>43.514700000000005</v>
      </c>
      <c r="P73" s="1860">
        <f t="shared" si="0"/>
        <v>3.6799999999999997</v>
      </c>
      <c r="Q73" s="1200"/>
      <c r="R73" s="115"/>
      <c r="S73" s="106"/>
      <c r="T73" s="346"/>
      <c r="U73" s="346"/>
      <c r="V73" s="346"/>
      <c r="W73" s="346"/>
      <c r="X73" s="346"/>
      <c r="Y73" s="346"/>
      <c r="Z73" s="346"/>
      <c r="AA73" s="346"/>
      <c r="AB73" s="178"/>
      <c r="AC73" s="178"/>
      <c r="AD73" s="178"/>
      <c r="AE73" s="106"/>
      <c r="AF73" s="106"/>
      <c r="AG73" s="120"/>
      <c r="AH73" s="106"/>
      <c r="AI73" s="114"/>
      <c r="AJ73" s="98"/>
      <c r="AK73" s="98"/>
      <c r="AL73" s="98"/>
      <c r="AM73" s="485"/>
      <c r="AN73" s="499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06"/>
      <c r="BC73" s="106"/>
      <c r="BD73" s="106"/>
      <c r="BE73" s="106"/>
      <c r="BF73" s="106"/>
      <c r="BG73" s="106"/>
    </row>
    <row r="74" spans="2:59">
      <c r="B74" s="712"/>
      <c r="C74" s="1807" t="s">
        <v>11</v>
      </c>
      <c r="D74" s="1118">
        <v>0.25</v>
      </c>
      <c r="E74" s="1785">
        <f>'12-18л. МЕНЮ '!E71</f>
        <v>22.5</v>
      </c>
      <c r="F74" s="1786">
        <f>'12-18л. МЕНЮ '!F71</f>
        <v>23</v>
      </c>
      <c r="G74" s="1786">
        <f>'12-18л. МЕНЮ '!G71</f>
        <v>95.75</v>
      </c>
      <c r="H74" s="1787">
        <f>'12-18л. МЕНЮ '!H71</f>
        <v>680</v>
      </c>
      <c r="I74" s="1886">
        <f t="shared" ref="I74:P74" si="1">I621</f>
        <v>17.5</v>
      </c>
      <c r="J74" s="1886">
        <f t="shared" si="1"/>
        <v>0.35</v>
      </c>
      <c r="K74" s="1886">
        <f t="shared" si="1"/>
        <v>0.4</v>
      </c>
      <c r="L74" s="1886">
        <f t="shared" si="1"/>
        <v>225</v>
      </c>
      <c r="M74" s="1887">
        <f t="shared" si="1"/>
        <v>300</v>
      </c>
      <c r="N74" s="1887">
        <f t="shared" si="1"/>
        <v>300</v>
      </c>
      <c r="O74" s="1886">
        <f t="shared" si="1"/>
        <v>75</v>
      </c>
      <c r="P74" s="1888">
        <f t="shared" si="1"/>
        <v>4.5</v>
      </c>
      <c r="Q74" s="1200"/>
      <c r="R74" s="115"/>
      <c r="S74" s="3372"/>
      <c r="T74" s="116"/>
      <c r="U74" s="116"/>
      <c r="V74" s="116"/>
      <c r="W74" s="179"/>
      <c r="X74" s="178"/>
      <c r="Y74" s="178"/>
      <c r="Z74" s="116"/>
      <c r="AA74" s="178"/>
      <c r="AB74" s="116"/>
      <c r="AC74" s="554"/>
      <c r="AD74" s="178"/>
      <c r="AE74" s="124"/>
      <c r="AF74" s="106"/>
      <c r="AG74" s="106"/>
      <c r="AH74" s="176"/>
      <c r="AI74" s="106"/>
      <c r="AJ74" s="98"/>
      <c r="AK74" s="98"/>
      <c r="AL74" s="98"/>
      <c r="AM74" s="115"/>
      <c r="AN74" s="356"/>
      <c r="AO74" s="356"/>
      <c r="AP74" s="126"/>
      <c r="AQ74" s="126"/>
      <c r="AR74" s="126"/>
      <c r="AS74" s="203"/>
      <c r="AT74" s="203"/>
      <c r="AU74" s="487"/>
      <c r="AV74" s="126"/>
      <c r="AW74" s="126"/>
      <c r="AX74" s="203"/>
      <c r="AY74" s="126"/>
      <c r="AZ74" s="126"/>
      <c r="BA74" s="126"/>
      <c r="BB74" s="126"/>
      <c r="BC74" s="106"/>
      <c r="BD74" s="106"/>
      <c r="BE74" s="106"/>
      <c r="BF74" s="106"/>
      <c r="BG74" s="106"/>
    </row>
    <row r="75" spans="2:59" ht="12.75" customHeight="1" thickBot="1">
      <c r="B75" s="229"/>
      <c r="C75" s="1809" t="s">
        <v>349</v>
      </c>
      <c r="D75" s="733"/>
      <c r="E75" s="721">
        <f>'12-18л. МЕНЮ '!E72</f>
        <v>-3.2171111111111124</v>
      </c>
      <c r="F75" s="722">
        <f>'12-18л. МЕНЮ '!F72</f>
        <v>-8.6717391304347835</v>
      </c>
      <c r="G75" s="722">
        <f>'12-18л. МЕНЮ '!G72</f>
        <v>-0.50704960835508928</v>
      </c>
      <c r="H75" s="755">
        <f>'12-18л. МЕНЮ '!H72</f>
        <v>-3.8430367647058858</v>
      </c>
      <c r="I75" s="722">
        <f t="shared" ref="I75:P75" si="2">(I73*100/I619)-25</f>
        <v>15.385714285714286</v>
      </c>
      <c r="J75" s="722">
        <f t="shared" si="2"/>
        <v>-5.4928571428571402</v>
      </c>
      <c r="K75" s="722">
        <f t="shared" si="2"/>
        <v>-12.293750000000001</v>
      </c>
      <c r="L75" s="722">
        <f t="shared" si="2"/>
        <v>-8.2073222222222206</v>
      </c>
      <c r="M75" s="722">
        <f t="shared" si="2"/>
        <v>-19.193275</v>
      </c>
      <c r="N75" s="722">
        <f t="shared" si="2"/>
        <v>-18.186858333333333</v>
      </c>
      <c r="O75" s="722">
        <f t="shared" si="2"/>
        <v>-10.495099999999999</v>
      </c>
      <c r="P75" s="727">
        <f t="shared" si="2"/>
        <v>-4.5555555555555571</v>
      </c>
      <c r="Q75" s="1200"/>
      <c r="R75" s="115"/>
      <c r="S75" s="3373"/>
      <c r="T75" s="106"/>
      <c r="U75" s="596"/>
      <c r="V75" s="501"/>
      <c r="W75" s="789"/>
      <c r="X75" s="3368"/>
      <c r="Y75" s="3369"/>
      <c r="Z75" s="213"/>
      <c r="AA75" s="356"/>
      <c r="AB75" s="329"/>
      <c r="AC75" s="329"/>
      <c r="AD75" s="329"/>
      <c r="AE75" s="178"/>
      <c r="AF75" s="106"/>
      <c r="AG75" s="106"/>
      <c r="AH75" s="106"/>
      <c r="AI75" s="106"/>
      <c r="AJ75" s="106"/>
      <c r="AK75" s="106"/>
      <c r="AL75" s="106"/>
      <c r="AM75" s="115"/>
      <c r="AN75" s="106"/>
      <c r="AO75" s="356"/>
      <c r="AP75" s="356"/>
      <c r="AQ75" s="356"/>
      <c r="AR75" s="356"/>
      <c r="AS75" s="356"/>
      <c r="AT75" s="356"/>
      <c r="AU75" s="356"/>
      <c r="AV75" s="356"/>
      <c r="AW75" s="356"/>
      <c r="AX75" s="356"/>
      <c r="AY75" s="356"/>
      <c r="AZ75" s="356"/>
      <c r="BA75" s="356"/>
      <c r="BB75" s="356"/>
      <c r="BC75" s="106"/>
      <c r="BD75" s="106"/>
      <c r="BE75" s="106"/>
      <c r="BF75" s="106"/>
      <c r="BG75" s="106"/>
    </row>
    <row r="76" spans="2:59" ht="13.5" customHeight="1">
      <c r="B76" s="82"/>
      <c r="C76" s="3469" t="s">
        <v>109</v>
      </c>
      <c r="D76" s="58"/>
      <c r="E76" s="3146"/>
      <c r="F76" s="1861"/>
      <c r="G76" s="1861"/>
      <c r="H76" s="1862"/>
      <c r="I76" s="1863"/>
      <c r="J76" s="1863"/>
      <c r="K76" s="1863"/>
      <c r="L76" s="1863"/>
      <c r="M76" s="1864"/>
      <c r="N76" s="1863"/>
      <c r="O76" s="1863"/>
      <c r="P76" s="1862"/>
      <c r="Q76" s="744"/>
      <c r="R76" s="119"/>
      <c r="S76" s="3374"/>
      <c r="T76" s="351"/>
      <c r="U76" s="351"/>
      <c r="V76" s="351"/>
      <c r="W76" s="351"/>
      <c r="X76" s="351"/>
      <c r="Y76" s="351"/>
      <c r="Z76" s="351"/>
      <c r="AA76" s="351"/>
      <c r="AB76" s="116"/>
      <c r="AC76" s="116"/>
      <c r="AD76" s="116"/>
      <c r="AE76" s="178"/>
      <c r="AF76" s="106"/>
      <c r="AG76" s="106"/>
      <c r="AH76" s="106"/>
      <c r="AI76" s="106"/>
      <c r="AJ76" s="106"/>
      <c r="AK76" s="106"/>
      <c r="AL76" s="9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0"/>
      <c r="BD76" s="106"/>
      <c r="BE76" s="106"/>
      <c r="BF76" s="106"/>
      <c r="BG76" s="106"/>
    </row>
    <row r="77" spans="2:59" ht="13.5" customHeight="1">
      <c r="B77" s="1449" t="str">
        <f>'12-18л. МЕНЮ '!J74</f>
        <v>54-20з/22</v>
      </c>
      <c r="C77" s="259" t="str">
        <f>'12-18л. МЕНЮ '!C74</f>
        <v xml:space="preserve">Горошек зелёный </v>
      </c>
      <c r="D77" s="249">
        <f>'12-18л. МЕНЮ '!D74</f>
        <v>100</v>
      </c>
      <c r="E77" s="1293">
        <f>'12-18л. МЕНЮ '!E74</f>
        <v>2.8333300000000001</v>
      </c>
      <c r="F77" s="1222">
        <f>'12-18л. МЕНЮ '!F74</f>
        <v>0.16667000000000001</v>
      </c>
      <c r="G77" s="324">
        <f>'12-18л. МЕНЮ '!G74</f>
        <v>5.8333300000000001</v>
      </c>
      <c r="H77" s="1156">
        <f>'12-18л. МЕНЮ '!H74</f>
        <v>36.833329999999997</v>
      </c>
      <c r="I77" s="1158">
        <v>4</v>
      </c>
      <c r="J77" s="1158">
        <v>0.08</v>
      </c>
      <c r="K77" s="1158">
        <v>0.03</v>
      </c>
      <c r="L77" s="680">
        <v>30</v>
      </c>
      <c r="M77" s="1158">
        <v>18.329999999999998</v>
      </c>
      <c r="N77" s="1158">
        <v>53.33</v>
      </c>
      <c r="O77" s="1158">
        <v>18.329999999999998</v>
      </c>
      <c r="P77" s="1734">
        <v>0.62</v>
      </c>
      <c r="Q77" s="1466">
        <f>'12-18л. МЕНЮ '!I74</f>
        <v>5</v>
      </c>
      <c r="R77" s="119"/>
      <c r="AA77" s="151"/>
      <c r="AB77" s="116"/>
      <c r="AC77" s="116"/>
      <c r="AD77" s="116"/>
      <c r="AE77" s="178"/>
      <c r="AF77" s="178"/>
      <c r="AG77" s="151"/>
      <c r="AH77" s="106"/>
      <c r="AI77" s="106"/>
      <c r="AJ77" s="106"/>
      <c r="AK77" s="106"/>
      <c r="AL77" s="105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</row>
    <row r="78" spans="2:59">
      <c r="B78" s="1161" t="str">
        <f>'12-18л. МЕНЮ '!J75</f>
        <v>100 / 21</v>
      </c>
      <c r="C78" s="259" t="str">
        <f>'12-18л. МЕНЮ '!C75</f>
        <v>Рассольник ленинградский со сметаной</v>
      </c>
      <c r="D78" s="249">
        <f>'12-18л. МЕНЮ '!D75</f>
        <v>250</v>
      </c>
      <c r="E78" s="1293">
        <f>'12-18л. МЕНЮ '!E75</f>
        <v>2.8290000000000002</v>
      </c>
      <c r="F78" s="1222">
        <f>'12-18л. МЕНЮ '!F75</f>
        <v>6.2220000000000004</v>
      </c>
      <c r="G78" s="324">
        <f>'12-18л. МЕНЮ '!G75</f>
        <v>13.522</v>
      </c>
      <c r="H78" s="1156">
        <f>'12-18л. МЕНЮ '!H75</f>
        <v>121.536</v>
      </c>
      <c r="I78" s="324">
        <v>7.1130000000000004</v>
      </c>
      <c r="J78" s="324">
        <v>9.1999999999999998E-2</v>
      </c>
      <c r="K78" s="324">
        <v>7.0999999999999994E-2</v>
      </c>
      <c r="L78" s="715">
        <v>5.4569999999999999</v>
      </c>
      <c r="M78" s="1400">
        <v>23.38</v>
      </c>
      <c r="N78" s="728">
        <v>65.42</v>
      </c>
      <c r="O78" s="324">
        <v>26.163</v>
      </c>
      <c r="P78" s="1237">
        <v>0.872</v>
      </c>
      <c r="Q78" s="1466">
        <f>'12-18л. МЕНЮ '!I75</f>
        <v>23</v>
      </c>
      <c r="R78" s="115"/>
      <c r="AA78" s="176"/>
      <c r="AB78" s="116"/>
      <c r="AC78" s="224"/>
      <c r="AD78" s="116"/>
      <c r="AE78" s="178"/>
      <c r="AF78" s="106"/>
      <c r="AG78" s="106"/>
      <c r="AH78" s="106"/>
      <c r="AI78" s="106"/>
      <c r="AJ78" s="121"/>
      <c r="AK78" s="121"/>
      <c r="AL78" s="121"/>
      <c r="AM78" s="106"/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/>
    </row>
    <row r="79" spans="2:59" ht="13.5" customHeight="1">
      <c r="B79" s="1161" t="str">
        <f>'12-18л. МЕНЮ '!J76</f>
        <v>275/21</v>
      </c>
      <c r="C79" s="259" t="str">
        <f>'12-18л. МЕНЮ '!C76</f>
        <v>Омлет с сыром   и маслом сливочным</v>
      </c>
      <c r="D79" s="249">
        <f>'12-18л. МЕНЮ '!D76</f>
        <v>220</v>
      </c>
      <c r="E79" s="1406">
        <f>'12-18л. МЕНЮ '!E76</f>
        <v>23.209</v>
      </c>
      <c r="F79" s="324">
        <f>'12-18л. МЕНЮ '!F76</f>
        <v>34.308</v>
      </c>
      <c r="G79" s="1222">
        <f>'12-18л. МЕНЮ '!G76</f>
        <v>4.1130000000000004</v>
      </c>
      <c r="H79" s="686">
        <f>'12-18л. МЕНЮ '!H76</f>
        <v>418.06</v>
      </c>
      <c r="I79" s="1419">
        <v>0.52200000000000002</v>
      </c>
      <c r="J79" s="1418">
        <v>9.5000000000000001E-2</v>
      </c>
      <c r="K79" s="1993">
        <v>6.4799999999999996E-2</v>
      </c>
      <c r="L79" s="2941">
        <v>307.23099999999999</v>
      </c>
      <c r="M79" s="2237">
        <v>393.00599999999997</v>
      </c>
      <c r="N79" s="1420">
        <v>301.05500000000001</v>
      </c>
      <c r="O79" s="1993">
        <v>36.429000000000002</v>
      </c>
      <c r="P79" s="1419">
        <v>1.157</v>
      </c>
      <c r="Q79" s="1466">
        <f>'12-18л. МЕНЮ '!I76</f>
        <v>43</v>
      </c>
      <c r="R79" s="88"/>
      <c r="AA79" s="3263"/>
      <c r="AB79" s="106"/>
      <c r="AC79" s="106"/>
      <c r="AD79" s="106"/>
      <c r="AE79" s="178"/>
      <c r="AF79" s="106"/>
      <c r="AG79" s="106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82"/>
      <c r="BD79" s="356"/>
      <c r="BE79" s="106"/>
      <c r="BF79" s="106"/>
      <c r="BG79" s="106"/>
    </row>
    <row r="80" spans="2:59" ht="16.5" customHeight="1">
      <c r="B80" s="1095" t="str">
        <f>'12-18л. МЕНЮ '!J77</f>
        <v>465 / 21</v>
      </c>
      <c r="C80" s="241" t="str">
        <f>'12-18л. МЕНЮ '!C77</f>
        <v>Кофейный напиток  с молоком</v>
      </c>
      <c r="D80" s="247">
        <f>'12-18л. МЕНЮ '!D77</f>
        <v>200</v>
      </c>
      <c r="E80" s="1233">
        <f>'12-18л. МЕНЮ '!E77</f>
        <v>6.17</v>
      </c>
      <c r="F80" s="2211">
        <f>'12-18л. МЕНЮ '!F77</f>
        <v>4.8899999999999997</v>
      </c>
      <c r="G80" s="323">
        <f>'12-18л. МЕНЮ '!G77</f>
        <v>22.8</v>
      </c>
      <c r="H80" s="3267">
        <f>'12-18л. МЕНЮ '!H77</f>
        <v>159.53</v>
      </c>
      <c r="I80" s="1158">
        <v>1.04</v>
      </c>
      <c r="J80" s="1158">
        <v>0.06</v>
      </c>
      <c r="K80" s="1158">
        <v>0.247</v>
      </c>
      <c r="L80" s="680">
        <v>26.463000000000001</v>
      </c>
      <c r="M80" s="3528">
        <v>216.13399999999999</v>
      </c>
      <c r="N80" s="1421">
        <v>175.6</v>
      </c>
      <c r="O80" s="1738">
        <v>36.6</v>
      </c>
      <c r="P80" s="2110">
        <v>0.89500000000000002</v>
      </c>
      <c r="Q80" s="1451">
        <f>'12-18л. МЕНЮ '!I77</f>
        <v>80</v>
      </c>
      <c r="R80" s="38"/>
      <c r="AA80" s="346"/>
      <c r="AB80" s="502"/>
      <c r="AC80" s="501"/>
      <c r="AD80" s="501"/>
      <c r="AE80" s="178"/>
      <c r="AF80" s="106"/>
      <c r="AG80" s="106"/>
      <c r="AH80" s="106"/>
      <c r="AI80" s="106"/>
      <c r="AJ80" s="106"/>
      <c r="AK80" s="106"/>
      <c r="AL80" s="106"/>
      <c r="AM80" s="115"/>
      <c r="AN80" s="326"/>
      <c r="AO80" s="98"/>
      <c r="AP80" s="178"/>
      <c r="AQ80" s="345"/>
      <c r="AR80" s="178"/>
      <c r="AS80" s="179"/>
      <c r="AT80" s="178"/>
      <c r="AU80" s="327"/>
      <c r="AV80" s="151"/>
      <c r="AW80" s="345"/>
      <c r="AX80" s="178"/>
      <c r="AY80" s="151"/>
      <c r="AZ80" s="178"/>
      <c r="BA80" s="178"/>
      <c r="BB80" s="178"/>
      <c r="BC80" s="126"/>
      <c r="BD80" s="356"/>
      <c r="BE80" s="106"/>
      <c r="BF80" s="106"/>
      <c r="BG80" s="106"/>
    </row>
    <row r="81" spans="2:59">
      <c r="B81" s="1449" t="str">
        <f>'12-18л. МЕНЮ '!J78</f>
        <v>Пром.пр.</v>
      </c>
      <c r="C81" s="2760" t="str">
        <f>'12-18л. МЕНЮ '!C78</f>
        <v>Кондитерские изделия (мармелад)***</v>
      </c>
      <c r="D81" s="249">
        <f>'12-18л. МЕНЮ '!D78</f>
        <v>22.5</v>
      </c>
      <c r="E81" s="1293">
        <f>'12-18л. МЕНЮ '!E78</f>
        <v>1.9239999999999999</v>
      </c>
      <c r="F81" s="1222">
        <f>'12-18л. МЕНЮ '!F78</f>
        <v>0.15075</v>
      </c>
      <c r="G81" s="324">
        <f>'12-18л. МЕНЮ '!G78</f>
        <v>29.82375</v>
      </c>
      <c r="H81" s="1156">
        <f>'12-18л. МЕНЮ '!H78</f>
        <v>111.614</v>
      </c>
      <c r="I81" s="1158">
        <v>0</v>
      </c>
      <c r="J81" s="1158">
        <v>2.9000000000000001E-2</v>
      </c>
      <c r="K81" s="1158">
        <v>0</v>
      </c>
      <c r="L81" s="680">
        <v>3.38</v>
      </c>
      <c r="M81" s="1739">
        <v>9.7899999999999991</v>
      </c>
      <c r="N81" s="1292">
        <v>0</v>
      </c>
      <c r="O81" s="1158">
        <v>0.68</v>
      </c>
      <c r="P81" s="685">
        <v>7.0000000000000007E-2</v>
      </c>
      <c r="Q81" s="1451">
        <f>'12-18л. МЕНЮ '!I78</f>
        <v>14</v>
      </c>
      <c r="R81" s="88"/>
      <c r="AA81" s="121"/>
      <c r="AB81" s="347"/>
      <c r="AC81" s="352"/>
      <c r="AD81" s="352"/>
      <c r="AE81" s="178"/>
      <c r="AF81" s="106"/>
      <c r="AG81" s="106"/>
      <c r="AH81" s="114"/>
      <c r="AI81" s="106"/>
      <c r="AJ81" s="106"/>
      <c r="AK81" s="106"/>
      <c r="AL81" s="106"/>
      <c r="AM81" s="115"/>
      <c r="AN81" s="101"/>
      <c r="AO81" s="98"/>
      <c r="AP81" s="116"/>
      <c r="AQ81" s="116"/>
      <c r="AR81" s="329"/>
      <c r="AS81" s="179"/>
      <c r="AT81" s="116"/>
      <c r="AU81" s="178"/>
      <c r="AV81" s="178"/>
      <c r="AW81" s="178"/>
      <c r="AX81" s="178"/>
      <c r="AY81" s="178"/>
      <c r="AZ81" s="178"/>
      <c r="BA81" s="178"/>
      <c r="BB81" s="178"/>
      <c r="BC81" s="126"/>
      <c r="BD81" s="356"/>
      <c r="BE81" s="106"/>
      <c r="BF81" s="106"/>
      <c r="BG81" s="106"/>
    </row>
    <row r="82" spans="2:59">
      <c r="B82" s="1449" t="str">
        <f>'12-18л. МЕНЮ '!J79</f>
        <v>Пром.пр.</v>
      </c>
      <c r="C82" s="246" t="str">
        <f>'12-18л. МЕНЮ '!C79</f>
        <v>Хлеб пшеничный</v>
      </c>
      <c r="D82" s="249">
        <f>'12-18л. МЕНЮ '!D79</f>
        <v>50</v>
      </c>
      <c r="E82" s="1293">
        <f>'12-18л. МЕНЮ '!E79</f>
        <v>1.0029999999999999</v>
      </c>
      <c r="F82" s="1222">
        <f>'12-18л. МЕНЮ '!F79</f>
        <v>0.65</v>
      </c>
      <c r="G82" s="324">
        <f>'12-18л. МЕНЮ '!G79</f>
        <v>27.1</v>
      </c>
      <c r="H82" s="1156">
        <f>'12-18л. МЕНЮ '!H79</f>
        <v>118.262</v>
      </c>
      <c r="I82" s="1158">
        <v>0</v>
      </c>
      <c r="J82" s="1158">
        <v>5.5E-2</v>
      </c>
      <c r="K82" s="1158">
        <v>0.02</v>
      </c>
      <c r="L82" s="680">
        <v>0</v>
      </c>
      <c r="M82" s="1294">
        <v>10</v>
      </c>
      <c r="N82" s="1158">
        <v>3.25</v>
      </c>
      <c r="O82" s="1158">
        <v>0.7</v>
      </c>
      <c r="P82" s="1158">
        <v>5.5E-2</v>
      </c>
      <c r="Q82" s="1451">
        <f>'12-18л. МЕНЮ '!I79</f>
        <v>16</v>
      </c>
      <c r="R82" s="11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4"/>
      <c r="AF82" s="106"/>
      <c r="AG82" s="106"/>
      <c r="AH82" s="114"/>
      <c r="AI82" s="106"/>
      <c r="AJ82" s="106"/>
      <c r="AK82" s="106"/>
      <c r="AL82" s="100"/>
      <c r="AM82" s="115"/>
      <c r="AN82" s="101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1"/>
      <c r="BD82" s="356"/>
      <c r="BE82" s="106"/>
      <c r="BF82" s="106"/>
      <c r="BG82" s="106"/>
    </row>
    <row r="83" spans="2:59">
      <c r="B83" s="1259" t="str">
        <f>'12-18л. МЕНЮ '!J80</f>
        <v>Пром.пр.</v>
      </c>
      <c r="C83" s="232" t="str">
        <f>'12-18л. МЕНЮ '!C80</f>
        <v>Хлеб ржаной</v>
      </c>
      <c r="D83" s="247">
        <f>'12-18л. МЕНЮ '!D80</f>
        <v>30</v>
      </c>
      <c r="E83" s="1293">
        <f>'12-18л. МЕНЮ '!E80</f>
        <v>1.4</v>
      </c>
      <c r="F83" s="1222">
        <f>'12-18л. МЕНЮ '!F80</f>
        <v>0.495</v>
      </c>
      <c r="G83" s="324">
        <f>'12-18л. МЕНЮ '!G80</f>
        <v>13.031000000000001</v>
      </c>
      <c r="H83" s="1156">
        <f>'12-18л. МЕНЮ '!H80</f>
        <v>62.174999999999997</v>
      </c>
      <c r="I83" s="1158">
        <v>0</v>
      </c>
      <c r="J83" s="1158">
        <v>7.4999999999999997E-2</v>
      </c>
      <c r="K83" s="1158">
        <v>7.4999999999999997E-2</v>
      </c>
      <c r="L83" s="680">
        <v>0</v>
      </c>
      <c r="M83" s="1294">
        <v>9.9</v>
      </c>
      <c r="N83" s="1158">
        <v>7.02</v>
      </c>
      <c r="O83" s="1158">
        <v>1.98</v>
      </c>
      <c r="P83" s="1734">
        <v>4.2000000000000003E-2</v>
      </c>
      <c r="Q83" s="1451">
        <f>'12-18л. МЕНЮ '!I80</f>
        <v>17</v>
      </c>
      <c r="R83" s="40"/>
      <c r="S83" s="151"/>
      <c r="T83" s="3591"/>
      <c r="U83" s="151"/>
      <c r="V83" s="179"/>
      <c r="W83" s="151"/>
      <c r="X83" s="513"/>
      <c r="Y83" s="151"/>
      <c r="Z83" s="151"/>
      <c r="AA83" s="106"/>
      <c r="AB83" s="106"/>
      <c r="AC83" s="121"/>
      <c r="AD83" s="121"/>
      <c r="AE83" s="501"/>
      <c r="AF83" s="106"/>
      <c r="AG83" s="125"/>
      <c r="AH83" s="176"/>
      <c r="AI83" s="106"/>
      <c r="AJ83" s="106"/>
      <c r="AK83" s="106"/>
      <c r="AL83" s="106"/>
      <c r="AM83" s="115"/>
      <c r="AN83" s="101"/>
      <c r="AO83" s="98"/>
      <c r="AP83" s="116"/>
      <c r="AQ83" s="116"/>
      <c r="AR83" s="116"/>
      <c r="AS83" s="179"/>
      <c r="AT83" s="116"/>
      <c r="AU83" s="116"/>
      <c r="AV83" s="116"/>
      <c r="AW83" s="116"/>
      <c r="AX83" s="116"/>
      <c r="AY83" s="116"/>
      <c r="AZ83" s="116"/>
      <c r="BA83" s="116"/>
      <c r="BB83" s="178"/>
      <c r="BC83" s="126"/>
      <c r="BD83" s="356"/>
      <c r="BE83" s="106"/>
      <c r="BF83" s="106"/>
      <c r="BG83" s="106"/>
    </row>
    <row r="84" spans="2:59" ht="17.25" customHeight="1" thickBot="1">
      <c r="B84" s="1479" t="str">
        <f>'12-18л. МЕНЮ '!J81</f>
        <v xml:space="preserve">338 / 17 </v>
      </c>
      <c r="C84" s="1253" t="str">
        <f>'12-18л. МЕНЮ '!C81</f>
        <v>Фрукты свежие (яблоко)</v>
      </c>
      <c r="D84" s="1217">
        <f>'12-18л. МЕНЮ '!D81</f>
        <v>105</v>
      </c>
      <c r="E84" s="1293">
        <f>'12-18л. МЕНЮ '!E81</f>
        <v>0.42</v>
      </c>
      <c r="F84" s="1222">
        <f>'12-18л. МЕНЮ '!F81</f>
        <v>0.42</v>
      </c>
      <c r="G84" s="324">
        <f>'12-18л. МЕНЮ '!G81</f>
        <v>10.29</v>
      </c>
      <c r="H84" s="1156">
        <f>'12-18л. МЕНЮ '!H81</f>
        <v>49.35</v>
      </c>
      <c r="I84" s="1158">
        <v>10.5</v>
      </c>
      <c r="J84" s="1158">
        <v>3.15E-2</v>
      </c>
      <c r="K84" s="1158">
        <v>2.1000000000000001E-2</v>
      </c>
      <c r="L84" s="680">
        <v>0</v>
      </c>
      <c r="M84" s="1294">
        <v>16.8</v>
      </c>
      <c r="N84" s="1292">
        <v>11.55</v>
      </c>
      <c r="O84" s="1158">
        <v>9.4499999999999993</v>
      </c>
      <c r="P84" s="1734">
        <v>2.31</v>
      </c>
      <c r="Q84" s="1451">
        <f>'12-18л. МЕНЮ '!I81</f>
        <v>85</v>
      </c>
      <c r="R84" s="11"/>
      <c r="S84" s="563"/>
      <c r="T84" s="151"/>
      <c r="U84" s="346"/>
      <c r="V84" s="346"/>
      <c r="W84" s="346"/>
      <c r="X84" s="346"/>
      <c r="Y84" s="346"/>
      <c r="Z84" s="346"/>
      <c r="AA84" s="346"/>
      <c r="AB84" s="346"/>
      <c r="AC84" s="121"/>
      <c r="AD84" s="121"/>
      <c r="AE84" s="353"/>
      <c r="AF84" s="106"/>
      <c r="AG84" s="359"/>
      <c r="AH84" s="101"/>
      <c r="AI84" s="328"/>
      <c r="AJ84" s="106"/>
      <c r="AK84" s="106"/>
      <c r="AL84" s="106"/>
      <c r="AM84" s="115"/>
      <c r="AN84" s="101"/>
      <c r="AO84" s="98"/>
      <c r="AP84" s="116"/>
      <c r="AQ84" s="116"/>
      <c r="AR84" s="116"/>
      <c r="AS84" s="179"/>
      <c r="AT84" s="116"/>
      <c r="AU84" s="116"/>
      <c r="AV84" s="116"/>
      <c r="AW84" s="116"/>
      <c r="AX84" s="116"/>
      <c r="AY84" s="116"/>
      <c r="AZ84" s="116"/>
      <c r="BA84" s="116"/>
      <c r="BB84" s="178"/>
      <c r="BC84" s="126"/>
      <c r="BD84" s="356"/>
      <c r="BE84" s="106"/>
      <c r="BF84" s="106"/>
      <c r="BG84" s="106"/>
    </row>
    <row r="85" spans="2:59" ht="16.5" customHeight="1">
      <c r="B85" s="420" t="s">
        <v>160</v>
      </c>
      <c r="C85" s="558"/>
      <c r="D85" s="2751">
        <f>'12-18л. МЕНЮ '!D82</f>
        <v>977.5</v>
      </c>
      <c r="E85" s="1865">
        <f>'12-18л. МЕНЮ '!E82</f>
        <v>39.788330000000002</v>
      </c>
      <c r="F85" s="1800">
        <f>'12-18л. МЕНЮ '!F82</f>
        <v>47.302419999999998</v>
      </c>
      <c r="G85" s="1799">
        <f>'12-18л. МЕНЮ '!G82</f>
        <v>126.51308</v>
      </c>
      <c r="H85" s="1792">
        <f>'12-18л. МЕНЮ '!H82</f>
        <v>1077.3603299999997</v>
      </c>
      <c r="I85" s="1789">
        <f>SUM(I77:I84)</f>
        <v>23.175000000000001</v>
      </c>
      <c r="J85" s="1789">
        <f t="shared" ref="J85:P85" si="3">SUM(J77:J84)</f>
        <v>0.51750000000000007</v>
      </c>
      <c r="K85" s="696">
        <f t="shared" si="3"/>
        <v>0.52880000000000005</v>
      </c>
      <c r="L85" s="2210">
        <f t="shared" si="3"/>
        <v>372.53100000000001</v>
      </c>
      <c r="M85" s="2210">
        <f t="shared" si="3"/>
        <v>697.3399999999998</v>
      </c>
      <c r="N85" s="2210">
        <f t="shared" si="3"/>
        <v>617.22499999999991</v>
      </c>
      <c r="O85" s="2210">
        <f t="shared" si="3"/>
        <v>130.33199999999999</v>
      </c>
      <c r="P85" s="3419">
        <f t="shared" si="3"/>
        <v>6.0209999999999999</v>
      </c>
      <c r="Q85" s="745"/>
      <c r="R85" s="88"/>
      <c r="S85" s="176"/>
      <c r="T85" s="126"/>
      <c r="U85" s="329"/>
      <c r="V85" s="329"/>
      <c r="W85" s="329"/>
      <c r="X85" s="179"/>
      <c r="Y85" s="151"/>
      <c r="Z85" s="151"/>
      <c r="AA85" s="329"/>
      <c r="AB85" s="151"/>
      <c r="AC85" s="126"/>
      <c r="AD85" s="126"/>
      <c r="AE85" s="106"/>
      <c r="AF85" s="106"/>
      <c r="AG85" s="504"/>
      <c r="AH85" s="101"/>
      <c r="AI85" s="98"/>
      <c r="AJ85" s="106"/>
      <c r="AK85" s="106"/>
      <c r="AL85" s="356"/>
      <c r="AM85" s="106"/>
      <c r="AN85" s="176"/>
      <c r="AO85" s="106"/>
      <c r="AP85" s="116"/>
      <c r="AQ85" s="116"/>
      <c r="AR85" s="116"/>
      <c r="AS85" s="179"/>
      <c r="AT85" s="116"/>
      <c r="AU85" s="116"/>
      <c r="AV85" s="116"/>
      <c r="AW85" s="116"/>
      <c r="AX85" s="116"/>
      <c r="AY85" s="116"/>
      <c r="AZ85" s="116"/>
      <c r="BA85" s="116"/>
      <c r="BB85" s="178"/>
      <c r="BC85" s="126"/>
      <c r="BD85" s="356"/>
      <c r="BE85" s="106"/>
      <c r="BF85" s="106"/>
      <c r="BG85" s="106"/>
    </row>
    <row r="86" spans="2:59" ht="15" customHeight="1">
      <c r="B86" s="712"/>
      <c r="C86" s="713" t="s">
        <v>11</v>
      </c>
      <c r="D86" s="1118">
        <v>0.35</v>
      </c>
      <c r="E86" s="1866">
        <f>'12-18л. МЕНЮ '!E83</f>
        <v>31.5</v>
      </c>
      <c r="F86" s="1803">
        <f>'12-18л. МЕНЮ '!F83</f>
        <v>32.200000000000003</v>
      </c>
      <c r="G86" s="1802">
        <f>'12-18л. МЕНЮ '!G83</f>
        <v>134.05000000000001</v>
      </c>
      <c r="H86" s="1793">
        <f>'12-18л. МЕНЮ '!H83</f>
        <v>952</v>
      </c>
      <c r="I86" s="1886">
        <f t="shared" ref="I86:P86" si="4">I625</f>
        <v>24.5</v>
      </c>
      <c r="J86" s="1886">
        <f t="shared" si="4"/>
        <v>0.49</v>
      </c>
      <c r="K86" s="1886">
        <f t="shared" si="4"/>
        <v>0.56000000000000005</v>
      </c>
      <c r="L86" s="1886">
        <f t="shared" si="4"/>
        <v>315</v>
      </c>
      <c r="M86" s="1887">
        <f t="shared" si="4"/>
        <v>420</v>
      </c>
      <c r="N86" s="1887">
        <f t="shared" si="4"/>
        <v>420</v>
      </c>
      <c r="O86" s="1887">
        <f t="shared" si="4"/>
        <v>105</v>
      </c>
      <c r="P86" s="3273">
        <f t="shared" si="4"/>
        <v>6.3</v>
      </c>
      <c r="Q86" s="745"/>
      <c r="R86" s="40"/>
      <c r="S86" s="3378"/>
      <c r="T86" s="113"/>
      <c r="U86" s="3379"/>
      <c r="V86" s="3379"/>
      <c r="W86" s="3379"/>
      <c r="X86" s="3379"/>
      <c r="Y86" s="3378"/>
      <c r="Z86" s="3378"/>
      <c r="AA86" s="3378"/>
      <c r="AB86" s="3378"/>
      <c r="AC86" s="356"/>
      <c r="AD86" s="356"/>
      <c r="AE86" s="106"/>
      <c r="AF86" s="106"/>
      <c r="AG86" s="118"/>
      <c r="AH86" s="101"/>
      <c r="AI86" s="98"/>
      <c r="AJ86" s="100"/>
      <c r="AK86" s="100"/>
      <c r="AL86" s="100"/>
      <c r="AM86" s="117"/>
      <c r="AN86" s="101"/>
      <c r="AO86" s="98"/>
      <c r="AP86" s="116"/>
      <c r="AQ86" s="116"/>
      <c r="AR86" s="116"/>
      <c r="AS86" s="179"/>
      <c r="AT86" s="116"/>
      <c r="AU86" s="116"/>
      <c r="AV86" s="329"/>
      <c r="AW86" s="116"/>
      <c r="AX86" s="116"/>
      <c r="AY86" s="116"/>
      <c r="AZ86" s="116"/>
      <c r="BA86" s="116"/>
      <c r="BB86" s="178"/>
      <c r="BC86" s="126"/>
      <c r="BD86" s="356"/>
      <c r="BE86" s="106"/>
      <c r="BF86" s="106"/>
      <c r="BG86" s="106"/>
    </row>
    <row r="87" spans="2:59" ht="13.5" customHeight="1" thickBot="1">
      <c r="B87" s="229"/>
      <c r="C87" s="710" t="s">
        <v>349</v>
      </c>
      <c r="D87" s="733"/>
      <c r="E87" s="1443">
        <f>'12-18л. МЕНЮ '!E84</f>
        <v>9.2092555555555577</v>
      </c>
      <c r="F87" s="1797">
        <f>'12-18л. МЕНЮ '!F84</f>
        <v>16.415673913043477</v>
      </c>
      <c r="G87" s="435">
        <f>'12-18л. МЕНЮ '!G84</f>
        <v>-1.9678642297650129</v>
      </c>
      <c r="H87" s="1791">
        <f>'12-18л. МЕНЮ '!H84</f>
        <v>4.6088356617647008</v>
      </c>
      <c r="I87" s="1891">
        <f t="shared" ref="I87:P87" si="5">(I85*100/I619)-35</f>
        <v>-1.8928571428571459</v>
      </c>
      <c r="J87" s="1891">
        <f t="shared" si="5"/>
        <v>1.9642857142857224</v>
      </c>
      <c r="K87" s="1891">
        <f t="shared" si="5"/>
        <v>-1.9500000000000028</v>
      </c>
      <c r="L87" s="1892">
        <f t="shared" si="5"/>
        <v>6.3923333333333332</v>
      </c>
      <c r="M87" s="1891">
        <f t="shared" si="5"/>
        <v>23.111666666666657</v>
      </c>
      <c r="N87" s="1891">
        <f t="shared" si="5"/>
        <v>16.435416666666661</v>
      </c>
      <c r="O87" s="1891">
        <f t="shared" si="5"/>
        <v>8.4439999999999955</v>
      </c>
      <c r="P87" s="3420">
        <f t="shared" si="5"/>
        <v>-1.5499999999999972</v>
      </c>
      <c r="Q87" s="3421"/>
      <c r="R87" s="11"/>
      <c r="S87" s="106"/>
      <c r="T87" s="256"/>
      <c r="U87" s="3380"/>
      <c r="V87" s="3380"/>
      <c r="W87" s="3380"/>
      <c r="X87" s="3380"/>
      <c r="Y87" s="3380"/>
      <c r="Z87" s="3380"/>
      <c r="AA87" s="3380"/>
      <c r="AB87" s="3380"/>
      <c r="AC87" s="121"/>
      <c r="AD87" s="121"/>
      <c r="AE87" s="106"/>
      <c r="AF87" s="106"/>
      <c r="AG87" s="106"/>
      <c r="AH87" s="106"/>
      <c r="AI87" s="106"/>
      <c r="AJ87" s="100"/>
      <c r="AK87" s="100"/>
      <c r="AL87" s="100"/>
      <c r="AM87" s="175"/>
      <c r="AN87" s="105"/>
      <c r="AO87" s="96"/>
      <c r="AP87" s="116"/>
      <c r="AQ87" s="116"/>
      <c r="AR87" s="116"/>
      <c r="AS87" s="179"/>
      <c r="AT87" s="116"/>
      <c r="AU87" s="116"/>
      <c r="AV87" s="329"/>
      <c r="AW87" s="116"/>
      <c r="AX87" s="116"/>
      <c r="AY87" s="116"/>
      <c r="AZ87" s="116"/>
      <c r="BA87" s="116"/>
      <c r="BB87" s="178"/>
      <c r="BC87" s="126"/>
      <c r="BD87" s="356"/>
      <c r="BE87" s="106"/>
      <c r="BF87" s="106"/>
      <c r="BG87" s="106"/>
    </row>
    <row r="88" spans="2:59" ht="12.75" customHeight="1">
      <c r="B88" s="664"/>
      <c r="C88" s="541" t="s">
        <v>199</v>
      </c>
      <c r="D88" s="58"/>
      <c r="E88" s="1119"/>
      <c r="F88" s="1867"/>
      <c r="G88" s="1867"/>
      <c r="H88" s="1543"/>
      <c r="I88" s="1543"/>
      <c r="J88" s="1543"/>
      <c r="K88" s="1543"/>
      <c r="L88" s="1543"/>
      <c r="M88" s="1543"/>
      <c r="N88" s="1543"/>
      <c r="O88" s="1543"/>
      <c r="P88" s="1904"/>
      <c r="Q88" s="3139"/>
      <c r="R88" s="40"/>
      <c r="S88" s="329"/>
      <c r="T88" s="329"/>
      <c r="U88" s="329"/>
      <c r="V88" s="179"/>
      <c r="W88" s="151"/>
      <c r="X88" s="151"/>
      <c r="Y88" s="329"/>
      <c r="Z88" s="151"/>
      <c r="AA88" s="106"/>
      <c r="AB88" s="106"/>
      <c r="AC88" s="116"/>
      <c r="AD88" s="116"/>
      <c r="AE88" s="126"/>
      <c r="AF88" s="106"/>
      <c r="AG88" s="106"/>
      <c r="AH88" s="106"/>
      <c r="AI88" s="106"/>
      <c r="AJ88" s="98"/>
      <c r="AK88" s="98"/>
      <c r="AL88" s="98"/>
      <c r="AM88" s="150"/>
      <c r="AN88" s="101"/>
      <c r="AO88" s="98"/>
      <c r="AP88" s="116"/>
      <c r="AQ88" s="329"/>
      <c r="AR88" s="116"/>
      <c r="AS88" s="179"/>
      <c r="AT88" s="116"/>
      <c r="AU88" s="116"/>
      <c r="AV88" s="116"/>
      <c r="AW88" s="116"/>
      <c r="AX88" s="116"/>
      <c r="AY88" s="116"/>
      <c r="AZ88" s="224"/>
      <c r="BA88" s="116"/>
      <c r="BB88" s="178"/>
      <c r="BC88" s="126"/>
      <c r="BD88" s="356"/>
      <c r="BE88" s="106"/>
      <c r="BF88" s="106"/>
      <c r="BG88" s="106"/>
    </row>
    <row r="89" spans="2:59" ht="16.5" customHeight="1">
      <c r="B89" s="1769" t="str">
        <f>'12-18л. МЕНЮ '!J86</f>
        <v>501 /21</v>
      </c>
      <c r="C89" s="232" t="str">
        <f>'12-18л. МЕНЮ '!C86</f>
        <v>Сок  фруктовый (абрикосовый)</v>
      </c>
      <c r="D89" s="247">
        <f>'12-18л. МЕНЮ '!D86</f>
        <v>200</v>
      </c>
      <c r="E89" s="1233">
        <f>'12-18л. МЕНЮ '!E86</f>
        <v>1</v>
      </c>
      <c r="F89" s="323">
        <f>'12-18л. МЕНЮ '!F86</f>
        <v>0</v>
      </c>
      <c r="G89" s="323">
        <f>'12-18л. МЕНЮ '!G86</f>
        <v>25.4</v>
      </c>
      <c r="H89" s="680">
        <f>'12-18л. МЕНЮ '!H86</f>
        <v>105.6</v>
      </c>
      <c r="I89" s="323">
        <v>2.25</v>
      </c>
      <c r="J89" s="323">
        <v>4.3999999999999997E-2</v>
      </c>
      <c r="K89" s="323">
        <v>0.08</v>
      </c>
      <c r="L89" s="685">
        <v>0</v>
      </c>
      <c r="M89" s="1158">
        <v>40</v>
      </c>
      <c r="N89" s="1158">
        <v>36</v>
      </c>
      <c r="O89" s="1158">
        <v>20</v>
      </c>
      <c r="P89" s="1373">
        <v>0.4</v>
      </c>
      <c r="Q89" s="3144">
        <f>'12-18л. МЕНЮ '!I86</f>
        <v>84</v>
      </c>
      <c r="R89" s="40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78"/>
      <c r="AD89" s="500"/>
      <c r="AE89" s="356"/>
      <c r="AF89" s="106"/>
      <c r="AG89" s="106"/>
      <c r="AH89" s="106"/>
      <c r="AI89" s="106"/>
      <c r="AJ89" s="100"/>
      <c r="AK89" s="100"/>
      <c r="AL89" s="100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6"/>
      <c r="BC89" s="126"/>
      <c r="BD89" s="356"/>
      <c r="BE89" s="106"/>
      <c r="BF89" s="106"/>
      <c r="BG89" s="106"/>
    </row>
    <row r="90" spans="2:59" ht="16.5" customHeight="1">
      <c r="B90" s="1452" t="str">
        <f>'12-18л. МЕНЮ '!J87</f>
        <v>525 /22</v>
      </c>
      <c r="C90" s="232" t="str">
        <f>'12-18л. МЕНЮ '!C87</f>
        <v>Голубцы с соусом</v>
      </c>
      <c r="D90" s="247">
        <f>'12-18л. МЕНЮ '!D87</f>
        <v>120</v>
      </c>
      <c r="E90" s="1233">
        <f>'12-18л. МЕНЮ '!E87</f>
        <v>5.9269999999999996</v>
      </c>
      <c r="F90" s="323">
        <f>'12-18л. МЕНЮ '!F87</f>
        <v>9.7040000000000006</v>
      </c>
      <c r="G90" s="323">
        <f>'12-18л. МЕНЮ '!G87</f>
        <v>6.0010000000000003</v>
      </c>
      <c r="H90" s="680">
        <f>'12-18л. МЕНЮ '!H87</f>
        <v>105.19199999999999</v>
      </c>
      <c r="I90" s="1158">
        <v>1.2154</v>
      </c>
      <c r="J90" s="1158">
        <v>3.7499999999999999E-2</v>
      </c>
      <c r="K90" s="1158">
        <v>0.09</v>
      </c>
      <c r="L90" s="2220">
        <v>18.762799999999999</v>
      </c>
      <c r="M90" s="1292">
        <v>46.215400000000002</v>
      </c>
      <c r="N90" s="1292">
        <v>10.61725</v>
      </c>
      <c r="O90" s="1158">
        <v>18.5931</v>
      </c>
      <c r="P90" s="1373">
        <v>1.9305000000000001</v>
      </c>
      <c r="Q90" s="3144">
        <f>'12-18л. МЕНЮ '!I87</f>
        <v>53</v>
      </c>
      <c r="R90" s="11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78"/>
      <c r="AD90" s="178"/>
      <c r="AE90" s="106"/>
      <c r="AF90" s="106"/>
      <c r="AG90" s="106"/>
      <c r="AH90" s="106"/>
      <c r="AI90" s="106"/>
      <c r="AJ90" s="100"/>
      <c r="AK90" s="100"/>
      <c r="AL90" s="100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356"/>
      <c r="BE90" s="106"/>
      <c r="BF90" s="106"/>
      <c r="BG90" s="106"/>
    </row>
    <row r="91" spans="2:59" ht="16.5" customHeight="1" thickBot="1">
      <c r="B91" s="1281" t="str">
        <f>'12-18л. МЕНЮ '!J88</f>
        <v>Пром.пр.</v>
      </c>
      <c r="C91" s="189" t="str">
        <f>'12-18л. МЕНЮ '!C88</f>
        <v>Хлеб пшеничный</v>
      </c>
      <c r="D91" s="341">
        <f>'12-18л. МЕНЮ '!D88</f>
        <v>30</v>
      </c>
      <c r="E91" s="1293">
        <f>'12-18л. МЕНЮ '!E88</f>
        <v>0.6018</v>
      </c>
      <c r="F91" s="324">
        <f>'12-18л. МЕНЮ '!F88</f>
        <v>0.39</v>
      </c>
      <c r="G91" s="324">
        <f>'12-18л. МЕНЮ '!G88</f>
        <v>16.260000000000002</v>
      </c>
      <c r="H91" s="715">
        <f>'12-18л. МЕНЮ '!H88</f>
        <v>70.9572</v>
      </c>
      <c r="I91" s="1158">
        <v>0</v>
      </c>
      <c r="J91" s="1158">
        <v>3.3000000000000002E-2</v>
      </c>
      <c r="K91" s="1158">
        <v>1.2E-2</v>
      </c>
      <c r="L91" s="680">
        <v>0</v>
      </c>
      <c r="M91" s="1294">
        <v>6</v>
      </c>
      <c r="N91" s="1158">
        <v>1.95</v>
      </c>
      <c r="O91" s="1158">
        <v>0.45200000000000001</v>
      </c>
      <c r="P91" s="1373">
        <v>3.3000000000000002E-2</v>
      </c>
      <c r="Q91" s="3145">
        <f>'12-18л. МЕНЮ '!I88</f>
        <v>16</v>
      </c>
      <c r="R91" s="11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19"/>
      <c r="AG91" s="106"/>
      <c r="AH91" s="106"/>
      <c r="AI91" s="106"/>
      <c r="AJ91" s="100"/>
      <c r="AK91" s="100"/>
      <c r="AL91" s="100"/>
      <c r="AM91" s="100"/>
      <c r="AN91" s="100"/>
      <c r="AO91" s="100"/>
      <c r="AP91" s="100"/>
      <c r="AQ91" s="100"/>
      <c r="AR91" s="100"/>
      <c r="AS91" s="100"/>
      <c r="AT91" s="106"/>
      <c r="AU91" s="106"/>
      <c r="AV91" s="106"/>
      <c r="AW91" s="106"/>
      <c r="AX91" s="100"/>
      <c r="AY91" s="100"/>
      <c r="AZ91" s="106"/>
      <c r="BA91" s="106"/>
      <c r="BB91" s="126"/>
      <c r="BC91" s="126"/>
      <c r="BD91" s="356"/>
      <c r="BE91" s="106"/>
      <c r="BF91" s="106"/>
      <c r="BG91" s="106"/>
    </row>
    <row r="92" spans="2:59" ht="17.25" customHeight="1">
      <c r="B92" s="420" t="s">
        <v>207</v>
      </c>
      <c r="C92" s="558"/>
      <c r="D92" s="2750">
        <f>'12-18л. МЕНЮ '!D89</f>
        <v>350</v>
      </c>
      <c r="E92" s="695">
        <f>'12-18л. МЕНЮ '!E89</f>
        <v>7.5287999999999995</v>
      </c>
      <c r="F92" s="696">
        <f>'12-18л. МЕНЮ '!F89</f>
        <v>10.094000000000001</v>
      </c>
      <c r="G92" s="696">
        <f>'12-18л. МЕНЮ '!G89</f>
        <v>47.661000000000001</v>
      </c>
      <c r="H92" s="1790">
        <f>'12-18л. МЕНЮ '!H89</f>
        <v>281.74919999999997</v>
      </c>
      <c r="I92" s="1789">
        <f>SUM(I89:I91)</f>
        <v>3.4653999999999998</v>
      </c>
      <c r="J92" s="1789">
        <f>SUM(J89:J91)</f>
        <v>0.11449999999999999</v>
      </c>
      <c r="K92" s="696">
        <f t="shared" ref="K92:P92" si="6">SUM(K89:K91)</f>
        <v>0.182</v>
      </c>
      <c r="L92" s="1789">
        <f t="shared" si="6"/>
        <v>18.762799999999999</v>
      </c>
      <c r="M92" s="2210">
        <f t="shared" si="6"/>
        <v>92.215400000000002</v>
      </c>
      <c r="N92" s="2210">
        <f t="shared" si="6"/>
        <v>48.567250000000001</v>
      </c>
      <c r="O92" s="1789">
        <f t="shared" si="6"/>
        <v>39.045099999999998</v>
      </c>
      <c r="P92" s="1860">
        <f t="shared" si="6"/>
        <v>2.3635000000000002</v>
      </c>
      <c r="Q92" s="3145"/>
      <c r="R92" s="11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15"/>
      <c r="AG92" s="359"/>
      <c r="AH92" s="105"/>
      <c r="AI92" s="159"/>
      <c r="AJ92" s="179"/>
      <c r="AK92" s="116"/>
      <c r="AL92" s="116"/>
      <c r="AM92" s="116"/>
      <c r="AN92" s="116"/>
      <c r="AO92" s="116"/>
      <c r="AP92" s="116"/>
      <c r="AQ92" s="116"/>
      <c r="AR92" s="116"/>
      <c r="AS92" s="106"/>
      <c r="AT92" s="106"/>
      <c r="AU92" s="106"/>
      <c r="AV92" s="106"/>
      <c r="AW92" s="106"/>
      <c r="AX92" s="184"/>
      <c r="AY92" s="100"/>
      <c r="AZ92" s="106"/>
      <c r="BA92" s="106"/>
      <c r="BB92" s="101"/>
      <c r="BC92" s="101"/>
      <c r="BD92" s="100"/>
      <c r="BE92" s="106"/>
      <c r="BF92" s="106"/>
      <c r="BG92" s="106"/>
    </row>
    <row r="93" spans="2:59" ht="15" customHeight="1">
      <c r="B93" s="712"/>
      <c r="C93" s="713" t="s">
        <v>11</v>
      </c>
      <c r="D93" s="1118">
        <v>0.1</v>
      </c>
      <c r="E93" s="1794">
        <f>'12-18л. МЕНЮ '!E90</f>
        <v>9</v>
      </c>
      <c r="F93" s="1795">
        <f>'12-18л. МЕНЮ '!F90</f>
        <v>9.1999999999999993</v>
      </c>
      <c r="G93" s="1795">
        <f>'12-18л. МЕНЮ '!G90</f>
        <v>38.299999999999997</v>
      </c>
      <c r="H93" s="1787">
        <f>'12-18л. МЕНЮ '!H90</f>
        <v>272</v>
      </c>
      <c r="I93" s="1886">
        <f t="shared" ref="I93:P93" si="7">I629</f>
        <v>7</v>
      </c>
      <c r="J93" s="1886">
        <f t="shared" si="7"/>
        <v>0.14000000000000001</v>
      </c>
      <c r="K93" s="1886">
        <f t="shared" si="7"/>
        <v>0.16</v>
      </c>
      <c r="L93" s="1886">
        <f t="shared" si="7"/>
        <v>90</v>
      </c>
      <c r="M93" s="1887">
        <f t="shared" si="7"/>
        <v>120</v>
      </c>
      <c r="N93" s="1887">
        <f t="shared" si="7"/>
        <v>120</v>
      </c>
      <c r="O93" s="1886">
        <f t="shared" si="7"/>
        <v>30</v>
      </c>
      <c r="P93" s="1888">
        <f t="shared" si="7"/>
        <v>1.8</v>
      </c>
      <c r="Q93" s="1200"/>
      <c r="R93" s="11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0"/>
      <c r="AG93" s="118"/>
      <c r="AH93" s="101"/>
      <c r="AI93" s="96"/>
      <c r="AJ93" s="181"/>
      <c r="AK93" s="181"/>
      <c r="AL93" s="181"/>
      <c r="AM93" s="181"/>
      <c r="AN93" s="181"/>
      <c r="AO93" s="181"/>
      <c r="AP93" s="181"/>
      <c r="AQ93" s="181"/>
      <c r="AR93" s="181"/>
      <c r="AS93" s="106"/>
      <c r="AT93" s="106"/>
      <c r="AU93" s="106"/>
      <c r="AV93" s="106"/>
      <c r="AW93" s="106"/>
      <c r="AX93" s="184"/>
      <c r="AY93" s="100"/>
      <c r="AZ93" s="106"/>
      <c r="BA93" s="106"/>
      <c r="BB93" s="101"/>
      <c r="BC93" s="101"/>
      <c r="BD93" s="356"/>
      <c r="BE93" s="106"/>
      <c r="BF93" s="106"/>
      <c r="BG93" s="106"/>
    </row>
    <row r="94" spans="2:59" ht="15.75" customHeight="1" thickBot="1">
      <c r="B94" s="229"/>
      <c r="C94" s="710" t="s">
        <v>349</v>
      </c>
      <c r="D94" s="733"/>
      <c r="E94" s="1443">
        <f>'12-18л. МЕНЮ '!E91</f>
        <v>-1.634666666666666</v>
      </c>
      <c r="F94" s="435">
        <f>'12-18л. МЕНЮ '!F91</f>
        <v>0.97173913043478422</v>
      </c>
      <c r="G94" s="435">
        <f>'12-18л. МЕНЮ '!G91</f>
        <v>2.4441253263707576</v>
      </c>
      <c r="H94" s="755">
        <f>'12-18л. МЕНЮ '!H91</f>
        <v>0.35842647058823474</v>
      </c>
      <c r="I94" s="722">
        <f t="shared" ref="I94:P94" si="8">(I92*100/I619)-10</f>
        <v>-5.0494285714285718</v>
      </c>
      <c r="J94" s="722">
        <f t="shared" si="8"/>
        <v>-1.8214285714285712</v>
      </c>
      <c r="K94" s="722">
        <f t="shared" si="8"/>
        <v>1.3749999999999982</v>
      </c>
      <c r="L94" s="722">
        <f t="shared" si="8"/>
        <v>-7.9152444444444452</v>
      </c>
      <c r="M94" s="722">
        <f t="shared" si="8"/>
        <v>-2.3153833333333322</v>
      </c>
      <c r="N94" s="722">
        <f t="shared" si="8"/>
        <v>-5.952729166666666</v>
      </c>
      <c r="O94" s="723">
        <f t="shared" si="8"/>
        <v>3.0150333333333332</v>
      </c>
      <c r="P94" s="727">
        <f t="shared" si="8"/>
        <v>3.1305555555555564</v>
      </c>
      <c r="Q94" s="3143"/>
      <c r="R94" s="88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15"/>
      <c r="AG94" s="504"/>
      <c r="AH94" s="101"/>
      <c r="AI94" s="98"/>
      <c r="AJ94" s="181"/>
      <c r="AK94" s="181"/>
      <c r="AL94" s="181"/>
      <c r="AM94" s="181"/>
      <c r="AN94" s="181"/>
      <c r="AO94" s="181"/>
      <c r="AP94" s="181"/>
      <c r="AQ94" s="181"/>
      <c r="AR94" s="181"/>
      <c r="AS94" s="181"/>
      <c r="AT94" s="106"/>
      <c r="AU94" s="106"/>
      <c r="AV94" s="106"/>
      <c r="AW94" s="106"/>
      <c r="AX94" s="100"/>
      <c r="AY94" s="100"/>
      <c r="AZ94" s="106"/>
      <c r="BA94" s="106"/>
      <c r="BB94" s="126"/>
      <c r="BC94" s="126"/>
      <c r="BD94" s="356"/>
      <c r="BE94" s="106"/>
      <c r="BF94" s="106"/>
      <c r="BG94" s="106"/>
    </row>
    <row r="95" spans="2:59" ht="16.5" customHeight="1" thickBot="1">
      <c r="R95" s="40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15"/>
      <c r="AG95" s="178"/>
      <c r="AH95" s="178"/>
      <c r="AI95" s="178"/>
      <c r="AJ95" s="179"/>
      <c r="AK95" s="178"/>
      <c r="AL95" s="178"/>
      <c r="AM95" s="178"/>
      <c r="AN95" s="178"/>
      <c r="AO95" s="178"/>
      <c r="AP95" s="178"/>
      <c r="AQ95" s="178"/>
      <c r="AR95" s="178"/>
      <c r="AS95" s="178"/>
      <c r="AT95" s="106"/>
      <c r="AU95" s="106"/>
      <c r="AV95" s="106"/>
      <c r="AW95" s="106"/>
      <c r="AX95" s="100"/>
      <c r="AY95" s="100"/>
      <c r="AZ95" s="106"/>
      <c r="BA95" s="106"/>
      <c r="BB95" s="126"/>
      <c r="BC95" s="126"/>
      <c r="BD95" s="356"/>
      <c r="BE95" s="106"/>
      <c r="BF95" s="106"/>
      <c r="BG95" s="106"/>
    </row>
    <row r="96" spans="2:59" ht="17.25" customHeight="1">
      <c r="B96" s="637"/>
      <c r="C96" s="42" t="s">
        <v>239</v>
      </c>
      <c r="D96" s="43"/>
      <c r="E96" s="146">
        <f t="shared" ref="E96:P96" si="9">E73+E85</f>
        <v>59.392930000000007</v>
      </c>
      <c r="F96" s="235">
        <f t="shared" si="9"/>
        <v>62.324419999999996</v>
      </c>
      <c r="G96" s="235">
        <f t="shared" si="9"/>
        <v>220.32107999999999</v>
      </c>
      <c r="H96" s="235">
        <f t="shared" si="9"/>
        <v>1652.8297299999997</v>
      </c>
      <c r="I96" s="235">
        <f t="shared" si="9"/>
        <v>51.445</v>
      </c>
      <c r="J96" s="235">
        <f t="shared" si="9"/>
        <v>0.79060000000000008</v>
      </c>
      <c r="K96" s="235">
        <f t="shared" si="9"/>
        <v>0.73209999999999997</v>
      </c>
      <c r="L96" s="683">
        <f t="shared" si="9"/>
        <v>523.66510000000005</v>
      </c>
      <c r="M96" s="683">
        <f t="shared" si="9"/>
        <v>767.02069999999981</v>
      </c>
      <c r="N96" s="683">
        <f t="shared" si="9"/>
        <v>698.98269999999991</v>
      </c>
      <c r="O96" s="683">
        <f t="shared" si="9"/>
        <v>173.8467</v>
      </c>
      <c r="P96" s="638">
        <f t="shared" si="9"/>
        <v>9.7010000000000005</v>
      </c>
      <c r="R96" s="59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15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0"/>
      <c r="AY96" s="100"/>
      <c r="AZ96" s="106"/>
      <c r="BA96" s="106"/>
      <c r="BB96" s="158"/>
      <c r="BC96" s="126"/>
      <c r="BD96" s="356"/>
      <c r="BE96" s="106"/>
      <c r="BF96" s="106"/>
      <c r="BG96" s="106"/>
    </row>
    <row r="97" spans="2:59" ht="14.25" customHeight="1">
      <c r="B97" s="386"/>
      <c r="C97" s="660" t="s">
        <v>11</v>
      </c>
      <c r="D97" s="1118">
        <v>0.6</v>
      </c>
      <c r="E97" s="1889">
        <f t="shared" ref="E97:P97" si="10">E633</f>
        <v>54</v>
      </c>
      <c r="F97" s="1886">
        <f t="shared" si="10"/>
        <v>55.2</v>
      </c>
      <c r="G97" s="1886">
        <f t="shared" si="10"/>
        <v>229.8</v>
      </c>
      <c r="H97" s="1886">
        <f t="shared" si="10"/>
        <v>1632</v>
      </c>
      <c r="I97" s="1886">
        <f t="shared" si="10"/>
        <v>42</v>
      </c>
      <c r="J97" s="1886">
        <f t="shared" si="10"/>
        <v>0.84</v>
      </c>
      <c r="K97" s="1886">
        <f t="shared" si="10"/>
        <v>0.96</v>
      </c>
      <c r="L97" s="1886">
        <f t="shared" si="10"/>
        <v>540</v>
      </c>
      <c r="M97" s="1887">
        <f t="shared" si="10"/>
        <v>720</v>
      </c>
      <c r="N97" s="1887">
        <f t="shared" si="10"/>
        <v>720</v>
      </c>
      <c r="O97" s="1887">
        <f t="shared" si="10"/>
        <v>180</v>
      </c>
      <c r="P97" s="1888">
        <f t="shared" si="10"/>
        <v>10.8</v>
      </c>
      <c r="Q97" s="536"/>
      <c r="R97" s="49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19"/>
      <c r="AG97" s="198"/>
      <c r="AH97" s="198"/>
      <c r="AI97" s="198"/>
      <c r="AJ97" s="186"/>
      <c r="AK97" s="483"/>
      <c r="AL97" s="198"/>
      <c r="AM97" s="186"/>
      <c r="AN97" s="186"/>
      <c r="AO97" s="198"/>
      <c r="AP97" s="484"/>
      <c r="AQ97" s="198"/>
      <c r="AR97" s="198"/>
      <c r="AS97" s="106"/>
      <c r="AT97" s="184"/>
      <c r="AU97" s="106"/>
      <c r="AV97" s="106"/>
      <c r="AW97" s="106"/>
      <c r="AX97" s="100"/>
      <c r="AY97" s="100"/>
      <c r="AZ97" s="106"/>
      <c r="BA97" s="106"/>
      <c r="BB97" s="126"/>
      <c r="BC97" s="126"/>
      <c r="BD97" s="356"/>
      <c r="BE97" s="106"/>
      <c r="BF97" s="106"/>
      <c r="BG97" s="106"/>
    </row>
    <row r="98" spans="2:59" ht="14.25" customHeight="1" thickBot="1">
      <c r="B98" s="229"/>
      <c r="C98" s="710" t="s">
        <v>349</v>
      </c>
      <c r="D98" s="733"/>
      <c r="E98" s="1890">
        <f t="shared" ref="E98:P98" si="11">(E96*100/E619)-60</f>
        <v>5.9921444444444489</v>
      </c>
      <c r="F98" s="1891">
        <f t="shared" si="11"/>
        <v>7.7439347826086902</v>
      </c>
      <c r="G98" s="1891">
        <f t="shared" si="11"/>
        <v>-2.4749138381201021</v>
      </c>
      <c r="H98" s="1891">
        <f t="shared" si="11"/>
        <v>0.76579889705881499</v>
      </c>
      <c r="I98" s="1891">
        <f t="shared" si="11"/>
        <v>13.492857142857147</v>
      </c>
      <c r="J98" s="1891">
        <f t="shared" si="11"/>
        <v>-3.5285714285714249</v>
      </c>
      <c r="K98" s="1891">
        <f t="shared" si="11"/>
        <v>-14.243750000000006</v>
      </c>
      <c r="L98" s="1892">
        <f t="shared" si="11"/>
        <v>-1.8149888888888839</v>
      </c>
      <c r="M98" s="1892">
        <f t="shared" si="11"/>
        <v>3.9183916666666505</v>
      </c>
      <c r="N98" s="1891">
        <f t="shared" si="11"/>
        <v>-1.7514416666666719</v>
      </c>
      <c r="O98" s="1891">
        <f t="shared" si="11"/>
        <v>-2.0511000000000053</v>
      </c>
      <c r="P98" s="1894">
        <f t="shared" si="11"/>
        <v>-6.1055555555555543</v>
      </c>
      <c r="Q98" s="536"/>
      <c r="R98" s="38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06"/>
      <c r="AT98" s="184"/>
      <c r="AU98" s="106"/>
      <c r="AV98" s="106"/>
      <c r="AW98" s="106"/>
      <c r="AX98" s="100"/>
      <c r="AY98" s="100"/>
      <c r="AZ98" s="106"/>
      <c r="BA98" s="106"/>
      <c r="BB98" s="126"/>
      <c r="BC98" s="126"/>
      <c r="BD98" s="356"/>
      <c r="BE98" s="106"/>
      <c r="BF98" s="106"/>
      <c r="BG98" s="106"/>
    </row>
    <row r="99" spans="2:59" ht="13.5" customHeight="1" thickBot="1">
      <c r="E99" s="1896"/>
      <c r="F99" s="1896"/>
      <c r="G99" s="1896"/>
      <c r="H99" s="1896"/>
      <c r="I99" s="1896"/>
      <c r="J99" s="1896"/>
      <c r="K99" s="1896"/>
      <c r="L99" s="1896"/>
      <c r="M99" s="1896"/>
      <c r="N99" s="1896"/>
      <c r="O99" s="1896"/>
      <c r="P99" s="1896"/>
      <c r="Q99" s="536"/>
      <c r="R99" s="98"/>
      <c r="S99" s="329"/>
      <c r="T99" s="329"/>
      <c r="U99" s="482"/>
      <c r="V99" s="179"/>
      <c r="W99" s="327"/>
      <c r="X99" s="327"/>
      <c r="Y99" s="327"/>
      <c r="Z99" s="327"/>
      <c r="AA99" s="116"/>
      <c r="AB99" s="224"/>
      <c r="AC99" s="116"/>
      <c r="AD99" s="116"/>
      <c r="AE99" s="124"/>
      <c r="AF99" s="123"/>
      <c r="AG99" s="106"/>
      <c r="AH99" s="106"/>
      <c r="AI99" s="106"/>
      <c r="AJ99" s="186"/>
      <c r="AK99" s="186"/>
      <c r="AL99" s="106"/>
      <c r="AM99" s="186"/>
      <c r="AN99" s="186"/>
      <c r="AO99" s="106"/>
      <c r="AP99" s="101"/>
      <c r="AQ99" s="106"/>
      <c r="AR99" s="106"/>
      <c r="AS99" s="106"/>
      <c r="AT99" s="100"/>
      <c r="AU99" s="106"/>
      <c r="AV99" s="106"/>
      <c r="AW99" s="106"/>
      <c r="AX99" s="203"/>
      <c r="AY99" s="203"/>
      <c r="AZ99" s="106"/>
      <c r="BA99" s="106"/>
      <c r="BB99" s="126"/>
      <c r="BC99" s="126"/>
      <c r="BD99" s="531"/>
      <c r="BE99" s="106"/>
      <c r="BF99" s="106"/>
      <c r="BG99" s="106"/>
    </row>
    <row r="100" spans="2:59" ht="15" customHeight="1">
      <c r="B100" s="637"/>
      <c r="C100" s="42" t="s">
        <v>238</v>
      </c>
      <c r="D100" s="43"/>
      <c r="E100" s="146">
        <f t="shared" ref="E100:P100" si="12">E85+E92</f>
        <v>47.317129999999999</v>
      </c>
      <c r="F100" s="235">
        <f t="shared" si="12"/>
        <v>57.396419999999999</v>
      </c>
      <c r="G100" s="235">
        <f t="shared" si="12"/>
        <v>174.17408</v>
      </c>
      <c r="H100" s="235">
        <f t="shared" si="12"/>
        <v>1359.1095299999997</v>
      </c>
      <c r="I100" s="235">
        <f t="shared" si="12"/>
        <v>26.6404</v>
      </c>
      <c r="J100" s="235">
        <f t="shared" si="12"/>
        <v>0.63200000000000012</v>
      </c>
      <c r="K100" s="235">
        <f t="shared" si="12"/>
        <v>0.7108000000000001</v>
      </c>
      <c r="L100" s="683">
        <f t="shared" si="12"/>
        <v>391.29380000000003</v>
      </c>
      <c r="M100" s="683">
        <f t="shared" si="12"/>
        <v>789.55539999999985</v>
      </c>
      <c r="N100" s="683">
        <f t="shared" si="12"/>
        <v>665.79224999999997</v>
      </c>
      <c r="O100" s="683">
        <f t="shared" si="12"/>
        <v>169.37709999999998</v>
      </c>
      <c r="P100" s="638">
        <f t="shared" si="12"/>
        <v>8.3844999999999992</v>
      </c>
      <c r="Q100" s="536"/>
      <c r="R100" s="98"/>
      <c r="S100" s="116"/>
      <c r="T100" s="116"/>
      <c r="U100" s="116"/>
      <c r="V100" s="179"/>
      <c r="W100" s="116"/>
      <c r="X100" s="116"/>
      <c r="Y100" s="116"/>
      <c r="Z100" s="116"/>
      <c r="AA100" s="116"/>
      <c r="AB100" s="116"/>
      <c r="AC100" s="116"/>
      <c r="AD100" s="116"/>
      <c r="AE100" s="124"/>
      <c r="AF100" s="122"/>
      <c r="AG100" s="488"/>
      <c r="AH100" s="489"/>
      <c r="AI100" s="490"/>
      <c r="AJ100" s="491"/>
      <c r="AK100" s="492"/>
      <c r="AL100" s="492"/>
      <c r="AM100" s="492"/>
      <c r="AN100" s="492"/>
      <c r="AO100" s="492"/>
      <c r="AP100" s="492"/>
      <c r="AQ100" s="488"/>
      <c r="AR100" s="488"/>
      <c r="AS100" s="493"/>
      <c r="AT100" s="105"/>
      <c r="AU100" s="106"/>
      <c r="AV100" s="106"/>
      <c r="AW100" s="106"/>
      <c r="AX100" s="203"/>
      <c r="AY100" s="203"/>
      <c r="AZ100" s="106"/>
      <c r="BA100" s="106"/>
      <c r="BB100" s="126"/>
      <c r="BC100" s="126"/>
      <c r="BD100" s="356"/>
      <c r="BE100" s="106"/>
      <c r="BF100" s="106"/>
      <c r="BG100" s="106"/>
    </row>
    <row r="101" spans="2:59" ht="15" customHeight="1">
      <c r="B101" s="386"/>
      <c r="C101" s="660" t="s">
        <v>11</v>
      </c>
      <c r="D101" s="1118">
        <v>0.45</v>
      </c>
      <c r="E101" s="1889">
        <f t="shared" ref="E101:P101" si="13">E637</f>
        <v>40.5</v>
      </c>
      <c r="F101" s="1886">
        <f t="shared" si="13"/>
        <v>41.4</v>
      </c>
      <c r="G101" s="1886">
        <f t="shared" si="13"/>
        <v>172.35</v>
      </c>
      <c r="H101" s="1886">
        <f t="shared" si="13"/>
        <v>1224</v>
      </c>
      <c r="I101" s="1886">
        <f t="shared" si="13"/>
        <v>31.5</v>
      </c>
      <c r="J101" s="1886">
        <f t="shared" si="13"/>
        <v>0.63</v>
      </c>
      <c r="K101" s="1886">
        <f t="shared" si="13"/>
        <v>0.72</v>
      </c>
      <c r="L101" s="1886">
        <f t="shared" si="13"/>
        <v>405</v>
      </c>
      <c r="M101" s="1887">
        <f t="shared" si="13"/>
        <v>540</v>
      </c>
      <c r="N101" s="1887">
        <f t="shared" si="13"/>
        <v>540</v>
      </c>
      <c r="O101" s="1887">
        <f t="shared" si="13"/>
        <v>135</v>
      </c>
      <c r="P101" s="1888">
        <f t="shared" si="13"/>
        <v>8.1</v>
      </c>
      <c r="Q101" s="536"/>
      <c r="R101" s="98"/>
      <c r="S101" s="116"/>
      <c r="T101" s="116"/>
      <c r="U101" s="116"/>
      <c r="V101" s="179"/>
      <c r="W101" s="116"/>
      <c r="X101" s="116"/>
      <c r="Y101" s="116"/>
      <c r="Z101" s="116"/>
      <c r="AA101" s="116"/>
      <c r="AB101" s="116"/>
      <c r="AC101" s="116"/>
      <c r="AD101" s="116"/>
      <c r="AE101" s="345"/>
      <c r="AF101" s="115"/>
      <c r="AG101" s="208"/>
      <c r="AH101" s="208"/>
      <c r="AI101" s="208"/>
      <c r="AJ101" s="494"/>
      <c r="AK101" s="208"/>
      <c r="AL101" s="208"/>
      <c r="AM101" s="208"/>
      <c r="AN101" s="208"/>
      <c r="AO101" s="208"/>
      <c r="AP101" s="208"/>
      <c r="AQ101" s="208"/>
      <c r="AR101" s="208"/>
      <c r="AS101" s="208"/>
      <c r="AT101" s="100"/>
      <c r="AU101" s="106"/>
      <c r="AV101" s="106"/>
      <c r="AW101" s="106"/>
      <c r="AX101" s="100"/>
      <c r="AY101" s="100"/>
      <c r="AZ101" s="106"/>
      <c r="BA101" s="106"/>
      <c r="BB101" s="126"/>
      <c r="BC101" s="126"/>
      <c r="BD101" s="356"/>
      <c r="BE101" s="106"/>
      <c r="BF101" s="106"/>
      <c r="BG101" s="106"/>
    </row>
    <row r="102" spans="2:59" ht="18" customHeight="1" thickBot="1">
      <c r="B102" s="229"/>
      <c r="C102" s="710" t="s">
        <v>349</v>
      </c>
      <c r="D102" s="733"/>
      <c r="E102" s="721">
        <f t="shared" ref="E102:P102" si="14">(E100*100/E619)-45</f>
        <v>7.5745888888888828</v>
      </c>
      <c r="F102" s="722">
        <f t="shared" si="14"/>
        <v>17.387413043478261</v>
      </c>
      <c r="G102" s="722">
        <f t="shared" si="14"/>
        <v>0.47626109660573945</v>
      </c>
      <c r="H102" s="722">
        <f t="shared" si="14"/>
        <v>4.9672621323529356</v>
      </c>
      <c r="I102" s="722">
        <f t="shared" si="14"/>
        <v>-6.9422857142857168</v>
      </c>
      <c r="J102" s="722">
        <f t="shared" si="14"/>
        <v>0.14285714285715301</v>
      </c>
      <c r="K102" s="722">
        <f t="shared" si="14"/>
        <v>-0.57499999999999574</v>
      </c>
      <c r="L102" s="722">
        <f t="shared" si="14"/>
        <v>-1.5229111111111067</v>
      </c>
      <c r="M102" s="722">
        <f t="shared" si="14"/>
        <v>20.796283333333321</v>
      </c>
      <c r="N102" s="722">
        <f t="shared" si="14"/>
        <v>10.48268749999999</v>
      </c>
      <c r="O102" s="722">
        <f t="shared" si="14"/>
        <v>11.459033333333331</v>
      </c>
      <c r="P102" s="727">
        <f t="shared" si="14"/>
        <v>1.5805555555555486</v>
      </c>
      <c r="Q102" s="536"/>
      <c r="R102" s="98"/>
      <c r="S102" s="116"/>
      <c r="T102" s="116"/>
      <c r="U102" s="116"/>
      <c r="V102" s="179"/>
      <c r="W102" s="116"/>
      <c r="X102" s="116"/>
      <c r="Y102" s="116"/>
      <c r="Z102" s="116"/>
      <c r="AA102" s="116"/>
      <c r="AB102" s="116"/>
      <c r="AC102" s="116"/>
      <c r="AD102" s="116"/>
      <c r="AE102" s="345"/>
      <c r="AF102" s="115"/>
      <c r="AG102" s="178"/>
      <c r="AH102" s="345"/>
      <c r="AI102" s="178"/>
      <c r="AJ102" s="179"/>
      <c r="AK102" s="178"/>
      <c r="AL102" s="178"/>
      <c r="AM102" s="345"/>
      <c r="AN102" s="345"/>
      <c r="AO102" s="178"/>
      <c r="AP102" s="151"/>
      <c r="AQ102" s="178"/>
      <c r="AR102" s="178"/>
      <c r="AS102" s="178"/>
      <c r="AT102" s="106"/>
      <c r="AU102" s="106"/>
      <c r="AV102" s="106"/>
      <c r="AW102" s="106"/>
      <c r="AX102" s="203"/>
      <c r="AY102" s="203"/>
      <c r="AZ102" s="106"/>
      <c r="BA102" s="106"/>
      <c r="BB102" s="126"/>
      <c r="BC102" s="126"/>
      <c r="BD102" s="356"/>
      <c r="BE102" s="106"/>
      <c r="BF102" s="106"/>
      <c r="BG102" s="106"/>
    </row>
    <row r="103" spans="2:59" ht="17.25" customHeight="1" thickBot="1">
      <c r="E103" s="1896"/>
      <c r="F103" s="1896"/>
      <c r="G103" s="1896"/>
      <c r="H103" s="1896"/>
      <c r="I103" s="1896"/>
      <c r="J103" s="1896"/>
      <c r="K103" s="1896"/>
      <c r="L103" s="1896"/>
      <c r="M103" s="1896"/>
      <c r="N103" s="1896"/>
      <c r="O103" s="1896"/>
      <c r="P103" s="1896"/>
      <c r="Q103" s="536"/>
      <c r="R103" s="98"/>
      <c r="S103" s="116"/>
      <c r="T103" s="329"/>
      <c r="U103" s="116"/>
      <c r="V103" s="179"/>
      <c r="W103" s="116"/>
      <c r="X103" s="116"/>
      <c r="Y103" s="116"/>
      <c r="Z103" s="116"/>
      <c r="AA103" s="116"/>
      <c r="AB103" s="116"/>
      <c r="AC103" s="224"/>
      <c r="AD103" s="116"/>
      <c r="AE103" s="178"/>
      <c r="AF103" s="115"/>
      <c r="AG103" s="505"/>
      <c r="AH103" s="505"/>
      <c r="AI103" s="505"/>
      <c r="AJ103" s="505"/>
      <c r="AK103" s="505"/>
      <c r="AL103" s="505"/>
      <c r="AM103" s="506"/>
      <c r="AN103" s="505"/>
      <c r="AO103" s="506"/>
      <c r="AP103" s="506"/>
      <c r="AQ103" s="505"/>
      <c r="AR103" s="505"/>
      <c r="AS103" s="505"/>
      <c r="AT103" s="100"/>
      <c r="AU103" s="106"/>
      <c r="AV103" s="106"/>
      <c r="AW103" s="106"/>
      <c r="AX103" s="100"/>
      <c r="AY103" s="100"/>
      <c r="AZ103" s="106"/>
      <c r="BA103" s="106"/>
      <c r="BB103" s="264"/>
      <c r="BC103" s="126"/>
      <c r="BD103" s="356"/>
      <c r="BE103" s="106"/>
      <c r="BF103" s="106"/>
      <c r="BG103" s="106"/>
    </row>
    <row r="104" spans="2:59" ht="17.25" customHeight="1">
      <c r="B104" s="711" t="s">
        <v>265</v>
      </c>
      <c r="C104" s="42"/>
      <c r="D104" s="43"/>
      <c r="E104" s="146">
        <f t="shared" ref="E104:P104" si="15">E73+E85+E92</f>
        <v>66.921730000000011</v>
      </c>
      <c r="F104" s="235">
        <f t="shared" si="15"/>
        <v>72.418419999999998</v>
      </c>
      <c r="G104" s="235">
        <f t="shared" si="15"/>
        <v>267.98208</v>
      </c>
      <c r="H104" s="235">
        <f t="shared" si="15"/>
        <v>1934.5789299999997</v>
      </c>
      <c r="I104" s="235">
        <f t="shared" si="15"/>
        <v>54.910400000000003</v>
      </c>
      <c r="J104" s="235">
        <f t="shared" si="15"/>
        <v>0.90510000000000002</v>
      </c>
      <c r="K104" s="235">
        <f t="shared" si="15"/>
        <v>0.91409999999999991</v>
      </c>
      <c r="L104" s="683">
        <f t="shared" si="15"/>
        <v>542.42790000000002</v>
      </c>
      <c r="M104" s="682">
        <f t="shared" si="15"/>
        <v>859.23609999999985</v>
      </c>
      <c r="N104" s="683">
        <f t="shared" si="15"/>
        <v>747.54994999999985</v>
      </c>
      <c r="O104" s="683">
        <f t="shared" si="15"/>
        <v>212.89179999999999</v>
      </c>
      <c r="P104" s="638">
        <f t="shared" si="15"/>
        <v>12.064500000000001</v>
      </c>
      <c r="Q104" s="536"/>
      <c r="R104" s="98"/>
      <c r="S104" s="105"/>
      <c r="T104" s="105"/>
      <c r="U104" s="105"/>
      <c r="V104" s="205"/>
      <c r="W104" s="105"/>
      <c r="X104" s="105"/>
      <c r="Y104" s="105"/>
      <c r="Z104" s="105"/>
      <c r="AA104" s="105"/>
      <c r="AB104" s="218"/>
      <c r="AC104" s="105"/>
      <c r="AD104" s="105"/>
      <c r="AE104" s="178"/>
      <c r="AF104" s="115"/>
      <c r="AG104" s="106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0"/>
      <c r="AU104" s="106"/>
      <c r="AV104" s="106"/>
      <c r="AW104" s="106"/>
      <c r="AX104" s="100"/>
      <c r="AY104" s="100"/>
      <c r="AZ104" s="106"/>
      <c r="BA104" s="106"/>
      <c r="BB104" s="126"/>
      <c r="BC104" s="126"/>
      <c r="BD104" s="356"/>
      <c r="BE104" s="106"/>
      <c r="BF104" s="106"/>
      <c r="BG104" s="106"/>
    </row>
    <row r="105" spans="2:59" ht="18" customHeight="1">
      <c r="B105" s="712"/>
      <c r="C105" s="713" t="s">
        <v>11</v>
      </c>
      <c r="D105" s="1118">
        <v>0.7</v>
      </c>
      <c r="E105" s="1889">
        <f t="shared" ref="E105:P105" si="16">E641</f>
        <v>63</v>
      </c>
      <c r="F105" s="1886">
        <f t="shared" si="16"/>
        <v>64.400000000000006</v>
      </c>
      <c r="G105" s="1886">
        <f t="shared" si="16"/>
        <v>268.10000000000002</v>
      </c>
      <c r="H105" s="1886">
        <f t="shared" si="16"/>
        <v>1904</v>
      </c>
      <c r="I105" s="1886">
        <f t="shared" si="16"/>
        <v>49</v>
      </c>
      <c r="J105" s="1886">
        <f t="shared" si="16"/>
        <v>0.98</v>
      </c>
      <c r="K105" s="1886">
        <f t="shared" si="16"/>
        <v>1.1200000000000001</v>
      </c>
      <c r="L105" s="1886">
        <f t="shared" si="16"/>
        <v>630</v>
      </c>
      <c r="M105" s="1887">
        <f t="shared" si="16"/>
        <v>840</v>
      </c>
      <c r="N105" s="1887">
        <f t="shared" si="16"/>
        <v>840</v>
      </c>
      <c r="O105" s="1887">
        <f t="shared" si="16"/>
        <v>210</v>
      </c>
      <c r="P105" s="1888">
        <f t="shared" si="16"/>
        <v>12.6</v>
      </c>
      <c r="Q105" s="536"/>
      <c r="R105" s="121"/>
      <c r="S105" s="501"/>
      <c r="T105" s="501"/>
      <c r="U105" s="501"/>
      <c r="V105" s="501"/>
      <c r="W105" s="501"/>
      <c r="X105" s="501"/>
      <c r="Y105" s="502"/>
      <c r="Z105" s="501"/>
      <c r="AA105" s="502"/>
      <c r="AB105" s="502"/>
      <c r="AC105" s="501"/>
      <c r="AD105" s="501"/>
      <c r="AE105" s="178"/>
      <c r="AF105" s="150"/>
      <c r="AG105" s="106"/>
      <c r="AH105" s="106"/>
      <c r="AI105" s="106"/>
      <c r="AJ105" s="106"/>
      <c r="AK105" s="106"/>
      <c r="AL105" s="106"/>
      <c r="AM105" s="106"/>
      <c r="AN105" s="106"/>
      <c r="AO105" s="106"/>
      <c r="AP105" s="484"/>
      <c r="AQ105" s="106"/>
      <c r="AR105" s="484"/>
      <c r="AS105" s="106"/>
      <c r="AT105" s="100"/>
      <c r="AU105" s="106"/>
      <c r="AV105" s="106"/>
      <c r="AW105" s="106"/>
      <c r="AX105" s="100"/>
      <c r="AY105" s="100"/>
      <c r="AZ105" s="106"/>
      <c r="BA105" s="106"/>
      <c r="BB105" s="126"/>
      <c r="BC105" s="126"/>
      <c r="BD105" s="356"/>
      <c r="BE105" s="106"/>
      <c r="BF105" s="106"/>
      <c r="BG105" s="106"/>
    </row>
    <row r="106" spans="2:59" ht="15.75" customHeight="1" thickBot="1">
      <c r="B106" s="229"/>
      <c r="C106" s="710" t="s">
        <v>349</v>
      </c>
      <c r="D106" s="733"/>
      <c r="E106" s="721">
        <f t="shared" ref="E106:P106" si="17">(E104*100/E619)-70</f>
        <v>4.3574777777777882</v>
      </c>
      <c r="F106" s="722">
        <f t="shared" si="17"/>
        <v>8.7156739130434744</v>
      </c>
      <c r="G106" s="722">
        <f t="shared" si="17"/>
        <v>-3.0788511749349823E-2</v>
      </c>
      <c r="H106" s="722">
        <f t="shared" si="17"/>
        <v>1.1242253676470568</v>
      </c>
      <c r="I106" s="722">
        <f t="shared" si="17"/>
        <v>8.4434285714285693</v>
      </c>
      <c r="J106" s="722">
        <f t="shared" si="17"/>
        <v>-5.3499999999999943</v>
      </c>
      <c r="K106" s="722">
        <f t="shared" si="17"/>
        <v>-12.868750000000006</v>
      </c>
      <c r="L106" s="722">
        <f t="shared" si="17"/>
        <v>-9.7302333333333308</v>
      </c>
      <c r="M106" s="722">
        <f t="shared" si="17"/>
        <v>1.6030083333333209</v>
      </c>
      <c r="N106" s="722">
        <f t="shared" si="17"/>
        <v>-7.7041708333333503</v>
      </c>
      <c r="O106" s="722">
        <f t="shared" si="17"/>
        <v>0.96393333333332976</v>
      </c>
      <c r="P106" s="727">
        <f t="shared" si="17"/>
        <v>-2.9749999999999943</v>
      </c>
      <c r="Q106" s="536"/>
      <c r="R106" s="100"/>
      <c r="S106" s="352"/>
      <c r="T106" s="352"/>
      <c r="U106" s="352"/>
      <c r="V106" s="352"/>
      <c r="W106" s="503"/>
      <c r="X106" s="352"/>
      <c r="Y106" s="352"/>
      <c r="Z106" s="352"/>
      <c r="AA106" s="347"/>
      <c r="AB106" s="347"/>
      <c r="AC106" s="352"/>
      <c r="AD106" s="352"/>
      <c r="AE106" s="178"/>
      <c r="AF106" s="116"/>
      <c r="AG106" s="106"/>
      <c r="AH106" s="106"/>
      <c r="AI106" s="106"/>
      <c r="AJ106" s="507"/>
      <c r="AK106" s="106"/>
      <c r="AL106" s="106"/>
      <c r="AM106" s="106"/>
      <c r="AN106" s="106"/>
      <c r="AO106" s="106"/>
      <c r="AP106" s="106"/>
      <c r="AQ106" s="106"/>
      <c r="AR106" s="484"/>
      <c r="AS106" s="106"/>
      <c r="AT106" s="100"/>
      <c r="AU106" s="106"/>
      <c r="AV106" s="106"/>
      <c r="AW106" s="106"/>
      <c r="AX106" s="100"/>
      <c r="AY106" s="100"/>
      <c r="AZ106" s="106"/>
      <c r="BA106" s="106"/>
      <c r="BB106" s="126"/>
      <c r="BC106" s="126"/>
      <c r="BD106" s="356"/>
      <c r="BE106" s="106"/>
      <c r="BF106" s="106"/>
      <c r="BG106" s="106"/>
    </row>
    <row r="107" spans="2:59" ht="12.75" customHeight="1">
      <c r="Q107" s="536"/>
      <c r="R107" s="106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04"/>
      <c r="AF107" s="116"/>
      <c r="AG107" s="115"/>
      <c r="AH107" s="101"/>
      <c r="AI107" s="98"/>
      <c r="AJ107" s="116"/>
      <c r="AK107" s="116"/>
      <c r="AL107" s="116"/>
      <c r="AM107" s="179"/>
      <c r="AN107" s="116"/>
      <c r="AO107" s="116"/>
      <c r="AP107" s="116"/>
      <c r="AQ107" s="116"/>
      <c r="AR107" s="116"/>
      <c r="AS107" s="116"/>
      <c r="AT107" s="116"/>
      <c r="AU107" s="116"/>
      <c r="AV107" s="178"/>
      <c r="AW107" s="106"/>
      <c r="AX107" s="106"/>
      <c r="AY107" s="106"/>
      <c r="AZ107" s="106"/>
      <c r="BA107" s="106"/>
      <c r="BB107" s="106"/>
      <c r="BC107" s="106"/>
      <c r="BD107" s="106"/>
      <c r="BE107" s="106"/>
      <c r="BF107" s="106"/>
      <c r="BG107" s="106"/>
    </row>
    <row r="108" spans="2:59" ht="16.5" customHeight="1">
      <c r="Q108" s="74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501"/>
      <c r="AF108" s="106"/>
      <c r="AG108" s="115"/>
      <c r="AH108" s="326"/>
      <c r="AI108" s="98"/>
      <c r="AJ108" s="116"/>
      <c r="AK108" s="116"/>
      <c r="AL108" s="116"/>
      <c r="AM108" s="179"/>
      <c r="AN108" s="327"/>
      <c r="AO108" s="327"/>
      <c r="AP108" s="327"/>
      <c r="AQ108" s="327"/>
      <c r="AR108" s="116"/>
      <c r="AS108" s="224"/>
      <c r="AT108" s="116"/>
      <c r="AU108" s="116"/>
      <c r="AV108" s="124"/>
      <c r="AW108" s="106"/>
      <c r="AX108" s="106"/>
      <c r="AY108" s="106"/>
      <c r="AZ108" s="106"/>
      <c r="BA108" s="106"/>
      <c r="BB108" s="106"/>
      <c r="BC108" s="106"/>
      <c r="BD108" s="106"/>
      <c r="BE108" s="106"/>
      <c r="BF108" s="106"/>
      <c r="BG108" s="106"/>
    </row>
    <row r="109" spans="2:59" ht="12.75" customHeight="1"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353"/>
      <c r="AF109" s="100"/>
      <c r="AG109" s="125"/>
      <c r="AH109" s="101"/>
      <c r="AI109" s="328"/>
      <c r="AJ109" s="116"/>
      <c r="AK109" s="116"/>
      <c r="AL109" s="116"/>
      <c r="AM109" s="179"/>
      <c r="AN109" s="327"/>
      <c r="AO109" s="327"/>
      <c r="AP109" s="327"/>
      <c r="AQ109" s="327"/>
      <c r="AR109" s="116"/>
      <c r="AS109" s="224"/>
      <c r="AT109" s="116"/>
      <c r="AU109" s="116"/>
      <c r="AV109" s="124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</row>
    <row r="110" spans="2:59" ht="14.25" customHeight="1"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06"/>
      <c r="AF110" s="158"/>
      <c r="AG110" s="121"/>
      <c r="AH110" s="114"/>
      <c r="AI110" s="106"/>
      <c r="AJ110" s="106"/>
      <c r="AK110" s="106"/>
      <c r="AL110" s="207"/>
      <c r="AM110" s="106"/>
      <c r="AN110" s="106"/>
      <c r="AO110" s="106"/>
      <c r="AP110" s="106"/>
      <c r="AQ110" s="106"/>
      <c r="AR110" s="121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</row>
    <row r="111" spans="2:59" ht="15" customHeight="1"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06"/>
      <c r="AF111" s="119"/>
      <c r="AG111" s="160"/>
      <c r="AH111" s="114"/>
      <c r="AI111" s="106"/>
      <c r="AJ111" s="121"/>
      <c r="AK111" s="121"/>
      <c r="AL111" s="182"/>
      <c r="AM111" s="182"/>
      <c r="AN111" s="126"/>
      <c r="AO111" s="126"/>
      <c r="AP111" s="126"/>
      <c r="AQ111" s="126"/>
      <c r="AR111" s="106"/>
      <c r="AS111" s="115"/>
      <c r="AT111" s="106"/>
      <c r="AU111" s="106"/>
      <c r="AV111" s="106"/>
      <c r="AW111" s="106"/>
      <c r="AX111" s="97"/>
      <c r="AY111" s="100"/>
      <c r="AZ111" s="100"/>
      <c r="BA111" s="100"/>
      <c r="BB111" s="100"/>
      <c r="BC111" s="100"/>
      <c r="BD111" s="100"/>
      <c r="BE111" s="100"/>
      <c r="BF111" s="100"/>
      <c r="BG111" s="106"/>
    </row>
    <row r="112" spans="2:59" ht="14.25" customHeight="1">
      <c r="C112" s="662"/>
      <c r="D112" s="12" t="s">
        <v>174</v>
      </c>
      <c r="E112" s="290"/>
      <c r="R112" s="121"/>
      <c r="S112" s="106"/>
      <c r="T112" s="106"/>
      <c r="U112" s="121"/>
      <c r="V112" s="121"/>
      <c r="W112" s="106"/>
      <c r="X112" s="106"/>
      <c r="Y112" s="106"/>
      <c r="Z112" s="106"/>
      <c r="AA112" s="106"/>
      <c r="AB112" s="106"/>
      <c r="AC112" s="106"/>
      <c r="AD112" s="106"/>
      <c r="AE112" s="106"/>
      <c r="AF112" s="115"/>
      <c r="AG112" s="115"/>
      <c r="AH112" s="101"/>
      <c r="AI112" s="100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  <c r="BC112" s="106"/>
      <c r="BD112" s="106"/>
      <c r="BE112" s="106"/>
      <c r="BF112" s="106"/>
      <c r="BG112" s="106"/>
    </row>
    <row r="113" spans="2:59" ht="19.5" customHeight="1">
      <c r="C113" s="13" t="s">
        <v>412</v>
      </c>
      <c r="D113" s="148"/>
      <c r="E113" s="2"/>
      <c r="F113"/>
      <c r="I113"/>
      <c r="J113"/>
      <c r="K113" s="26"/>
      <c r="L113" s="26"/>
      <c r="M113"/>
      <c r="N113"/>
      <c r="O113"/>
      <c r="P113"/>
      <c r="Q113" s="106"/>
      <c r="R113" s="121"/>
      <c r="S113" s="106"/>
      <c r="T113" s="106"/>
      <c r="U113" s="182"/>
      <c r="V113" s="182"/>
      <c r="W113" s="126"/>
      <c r="X113" s="126"/>
      <c r="Y113" s="126"/>
      <c r="Z113" s="126"/>
      <c r="AA113" s="106"/>
      <c r="AB113" s="106"/>
      <c r="AC113" s="106"/>
      <c r="AD113" s="106"/>
      <c r="AE113" s="106"/>
      <c r="AF113" s="98"/>
      <c r="AG113" s="115"/>
      <c r="AH113" s="106"/>
      <c r="AI113" s="100"/>
      <c r="AJ113" s="508"/>
      <c r="AK113" s="508"/>
      <c r="AL113" s="508"/>
      <c r="AM113" s="508"/>
      <c r="AN113" s="508"/>
      <c r="AO113" s="508"/>
      <c r="AP113" s="508"/>
      <c r="AQ113" s="508"/>
      <c r="AR113" s="508"/>
      <c r="AS113" s="508"/>
      <c r="AT113" s="106"/>
      <c r="AU113" s="106"/>
      <c r="AV113" s="106"/>
      <c r="AW113" s="106"/>
      <c r="AX113" s="100"/>
      <c r="AY113" s="100"/>
      <c r="AZ113" s="106"/>
      <c r="BA113" s="106"/>
      <c r="BB113" s="106"/>
      <c r="BC113" s="106"/>
      <c r="BD113" s="106"/>
      <c r="BE113" s="106"/>
      <c r="BF113" s="106"/>
      <c r="BG113" s="106"/>
    </row>
    <row r="114" spans="2:59" ht="16.5" customHeight="1">
      <c r="C114" s="25" t="s">
        <v>273</v>
      </c>
      <c r="I114" s="741" t="s">
        <v>285</v>
      </c>
      <c r="N114" s="5"/>
      <c r="R114" s="121"/>
      <c r="S114" s="121"/>
      <c r="T114" s="106"/>
      <c r="U114" s="106"/>
      <c r="V114" s="106"/>
      <c r="W114" s="106"/>
      <c r="X114" s="106"/>
      <c r="Y114" s="106"/>
      <c r="Z114" s="106"/>
      <c r="AA114" s="106"/>
      <c r="AB114" s="121"/>
      <c r="AC114" s="121"/>
      <c r="AD114" s="121"/>
      <c r="AE114" s="106"/>
      <c r="AF114" s="116"/>
      <c r="AG114" s="120"/>
      <c r="AH114" s="106"/>
      <c r="AI114" s="106"/>
      <c r="AJ114" s="126"/>
      <c r="AK114" s="126"/>
      <c r="AL114" s="12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/>
      <c r="BC114" s="106"/>
      <c r="BD114" s="106"/>
      <c r="BE114" s="106"/>
      <c r="BF114" s="106"/>
      <c r="BG114" s="106"/>
    </row>
    <row r="115" spans="2:59" ht="21.75" customHeight="1">
      <c r="C115" s="662" t="s">
        <v>413</v>
      </c>
      <c r="R115" s="106"/>
      <c r="S115" s="106"/>
      <c r="T115" s="478"/>
      <c r="U115" s="559"/>
      <c r="V115" s="346"/>
      <c r="W115" s="346"/>
      <c r="X115" s="346"/>
      <c r="Y115" s="346"/>
      <c r="Z115" s="346"/>
      <c r="AA115" s="346"/>
      <c r="AB115" s="346"/>
      <c r="AC115" s="346"/>
      <c r="AD115" s="510"/>
      <c r="AE115" s="106"/>
      <c r="AF115" s="116"/>
      <c r="AG115" s="106"/>
      <c r="AH115" s="17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6"/>
      <c r="BC115" s="106"/>
      <c r="BD115" s="106"/>
      <c r="BE115" s="106"/>
      <c r="BF115" s="106"/>
      <c r="BG115" s="106"/>
    </row>
    <row r="116" spans="2:59" ht="17.25" customHeight="1">
      <c r="B116" s="2" t="s">
        <v>450</v>
      </c>
      <c r="C116" s="26"/>
      <c r="D116"/>
      <c r="F116" s="32" t="s">
        <v>411</v>
      </c>
      <c r="I116" s="29" t="s">
        <v>0</v>
      </c>
      <c r="J116"/>
      <c r="K116" s="2" t="s">
        <v>857</v>
      </c>
      <c r="L116" s="26"/>
      <c r="M116" s="26"/>
      <c r="N116" s="33"/>
      <c r="P116" s="119"/>
      <c r="R116" s="182"/>
      <c r="S116" s="106"/>
      <c r="T116" s="126"/>
      <c r="U116" s="356"/>
      <c r="V116" s="329"/>
      <c r="W116" s="329"/>
      <c r="X116" s="329"/>
      <c r="Y116" s="179"/>
      <c r="Z116" s="513"/>
      <c r="AA116" s="513"/>
      <c r="AB116" s="151"/>
      <c r="AC116" s="151"/>
      <c r="AD116" s="160"/>
      <c r="AE116" s="106"/>
      <c r="AF116" s="509"/>
      <c r="AG116" s="115"/>
      <c r="AH116" s="101"/>
      <c r="AI116" s="115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6"/>
      <c r="BC116" s="106"/>
      <c r="BD116" s="106"/>
      <c r="BE116" s="106"/>
      <c r="BF116" s="106"/>
      <c r="BG116" s="106"/>
    </row>
    <row r="117" spans="2:59" ht="18.75" customHeight="1" thickBot="1">
      <c r="C117" s="662"/>
      <c r="D117" s="12"/>
      <c r="E117" s="290"/>
      <c r="I117" s="709"/>
      <c r="J117" s="709"/>
      <c r="K117" s="709"/>
      <c r="L117" s="709"/>
      <c r="M117" s="709"/>
      <c r="N117" s="709"/>
      <c r="O117" s="709"/>
      <c r="P117" s="709"/>
      <c r="Q117" s="1"/>
      <c r="R117" s="1"/>
      <c r="S117" s="106"/>
      <c r="T117" s="126"/>
      <c r="U117" s="356"/>
      <c r="V117" s="151"/>
      <c r="W117" s="151"/>
      <c r="X117" s="151"/>
      <c r="Y117" s="3366"/>
      <c r="Z117" s="513"/>
      <c r="AA117" s="513"/>
      <c r="AB117" s="151"/>
      <c r="AC117" s="151"/>
      <c r="AD117" s="121"/>
      <c r="AE117" s="106"/>
      <c r="AF117" s="100"/>
      <c r="AG117" s="125"/>
      <c r="AH117" s="101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21"/>
      <c r="AV117" s="106"/>
      <c r="AW117" s="106"/>
      <c r="AX117" s="121"/>
      <c r="AY117" s="121"/>
      <c r="AZ117" s="106"/>
      <c r="BA117" s="106"/>
      <c r="BB117" s="106"/>
      <c r="BC117" s="106"/>
      <c r="BD117" s="106"/>
      <c r="BE117" s="106"/>
      <c r="BF117" s="106"/>
      <c r="BG117" s="106"/>
    </row>
    <row r="118" spans="2:59" ht="19.5" customHeight="1" thickBot="1">
      <c r="B118" s="764" t="s">
        <v>269</v>
      </c>
      <c r="C118" s="790" t="s">
        <v>283</v>
      </c>
      <c r="D118" s="762" t="s">
        <v>144</v>
      </c>
      <c r="E118" s="769" t="s">
        <v>145</v>
      </c>
      <c r="F118" s="332"/>
      <c r="G118" s="332"/>
      <c r="H118" s="39"/>
      <c r="I118" s="542" t="s">
        <v>249</v>
      </c>
      <c r="J118" s="39"/>
      <c r="K118" s="671"/>
      <c r="L118" s="447"/>
      <c r="M118" s="771" t="s">
        <v>280</v>
      </c>
      <c r="N118" s="39"/>
      <c r="O118" s="39"/>
      <c r="P118" s="69"/>
      <c r="Q118" s="708" t="s">
        <v>277</v>
      </c>
      <c r="R118" s="121"/>
      <c r="S118" s="106"/>
      <c r="T118" s="3381"/>
      <c r="U118" s="3361"/>
      <c r="V118" s="151"/>
      <c r="W118" s="151"/>
      <c r="X118" s="151"/>
      <c r="Y118" s="3366"/>
      <c r="Z118" s="513"/>
      <c r="AA118" s="513"/>
      <c r="AB118" s="151"/>
      <c r="AC118" s="151"/>
      <c r="AD118" s="121"/>
      <c r="AE118" s="106"/>
      <c r="AF118" s="106"/>
      <c r="AG118" s="117"/>
      <c r="AH118" s="101"/>
      <c r="AI118" s="100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21"/>
      <c r="AV118" s="106"/>
      <c r="AW118" s="106"/>
      <c r="AX118" s="121"/>
      <c r="AY118" s="121"/>
      <c r="AZ118" s="106"/>
      <c r="BA118" s="106"/>
      <c r="BB118" s="106"/>
      <c r="BC118" s="106"/>
      <c r="BD118" s="106"/>
      <c r="BE118" s="106"/>
      <c r="BF118" s="106"/>
      <c r="BG118" s="106"/>
    </row>
    <row r="119" spans="2:59" ht="15" customHeight="1" thickBot="1">
      <c r="B119" s="765" t="s">
        <v>251</v>
      </c>
      <c r="C119" s="394"/>
      <c r="D119" s="766" t="s">
        <v>151</v>
      </c>
      <c r="E119" s="573"/>
      <c r="F119" s="768"/>
      <c r="G119" s="1291" t="s">
        <v>423</v>
      </c>
      <c r="H119" s="1230" t="s">
        <v>392</v>
      </c>
      <c r="I119" s="772"/>
      <c r="J119" s="772"/>
      <c r="K119" s="772"/>
      <c r="L119" s="773"/>
      <c r="M119" s="774" t="s">
        <v>279</v>
      </c>
      <c r="N119" s="772"/>
      <c r="O119" s="772"/>
      <c r="P119" s="773"/>
      <c r="Q119" s="746" t="s">
        <v>275</v>
      </c>
      <c r="R119" s="106"/>
      <c r="S119" s="106"/>
      <c r="T119" s="469"/>
      <c r="U119" s="96"/>
      <c r="V119" s="151"/>
      <c r="W119" s="151"/>
      <c r="X119" s="151"/>
      <c r="Y119" s="3366"/>
      <c r="Z119" s="513"/>
      <c r="AA119" s="513"/>
      <c r="AB119" s="151"/>
      <c r="AC119" s="151"/>
      <c r="AD119" s="106"/>
      <c r="AE119" s="106"/>
      <c r="AF119" s="106"/>
      <c r="AG119" s="115"/>
      <c r="AH119" s="101"/>
      <c r="AI119" s="100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207"/>
      <c r="AT119" s="121"/>
      <c r="AU119" s="121"/>
      <c r="AV119" s="106"/>
      <c r="AW119" s="106"/>
      <c r="AX119" s="121"/>
      <c r="AY119" s="121"/>
      <c r="AZ119" s="106"/>
      <c r="BA119" s="106"/>
      <c r="BB119" s="106"/>
      <c r="BC119" s="106"/>
      <c r="BD119" s="106"/>
      <c r="BE119" s="106"/>
      <c r="BF119" s="106"/>
      <c r="BG119" s="106"/>
    </row>
    <row r="120" spans="2:59" ht="14.25" customHeight="1">
      <c r="B120" s="765" t="s">
        <v>260</v>
      </c>
      <c r="C120" s="394" t="s">
        <v>150</v>
      </c>
      <c r="D120" s="641"/>
      <c r="E120" s="766" t="s">
        <v>152</v>
      </c>
      <c r="F120" s="763" t="s">
        <v>55</v>
      </c>
      <c r="G120" s="1291" t="s">
        <v>424</v>
      </c>
      <c r="H120" s="1232" t="s">
        <v>155</v>
      </c>
      <c r="I120" s="573"/>
      <c r="J120" s="1241"/>
      <c r="K120" s="39"/>
      <c r="L120" s="1241"/>
      <c r="M120" s="1242" t="s">
        <v>261</v>
      </c>
      <c r="N120" s="1243" t="s">
        <v>262</v>
      </c>
      <c r="O120" s="1244" t="s">
        <v>263</v>
      </c>
      <c r="P120" s="1245" t="s">
        <v>264</v>
      </c>
      <c r="Q120" s="745" t="s">
        <v>241</v>
      </c>
      <c r="R120" s="98"/>
      <c r="S120" s="484"/>
      <c r="T120" s="469"/>
      <c r="U120" s="96"/>
      <c r="V120" s="329"/>
      <c r="W120" s="329"/>
      <c r="X120" s="329"/>
      <c r="Y120" s="179"/>
      <c r="Z120" s="151"/>
      <c r="AA120" s="151"/>
      <c r="AB120" s="151"/>
      <c r="AC120" s="151"/>
      <c r="AD120" s="101"/>
      <c r="AE120" s="106"/>
      <c r="AF120" s="106"/>
      <c r="AG120" s="504"/>
      <c r="AH120" s="101"/>
      <c r="AI120" s="100"/>
      <c r="AJ120" s="106"/>
      <c r="AK120" s="106"/>
      <c r="AL120" s="106"/>
      <c r="AM120" s="106"/>
      <c r="AN120" s="106"/>
      <c r="AO120" s="106"/>
      <c r="AP120" s="106"/>
      <c r="AQ120" s="106"/>
      <c r="AR120" s="121"/>
      <c r="AS120" s="121"/>
      <c r="AT120" s="121"/>
      <c r="AU120" s="121"/>
      <c r="AV120" s="106"/>
      <c r="AW120" s="106"/>
      <c r="AX120" s="106"/>
      <c r="AY120" s="160"/>
      <c r="AZ120" s="106"/>
      <c r="BA120" s="106"/>
      <c r="BB120" s="106"/>
      <c r="BC120" s="106"/>
      <c r="BD120" s="106"/>
      <c r="BE120" s="106"/>
      <c r="BF120" s="106"/>
      <c r="BG120" s="106"/>
    </row>
    <row r="121" spans="2:59" ht="20.25" customHeight="1" thickBot="1">
      <c r="B121" s="60"/>
      <c r="C121" s="663"/>
      <c r="D121" s="423"/>
      <c r="E121" s="767" t="s">
        <v>6</v>
      </c>
      <c r="F121" s="402" t="s">
        <v>7</v>
      </c>
      <c r="G121" s="1199" t="s">
        <v>8</v>
      </c>
      <c r="H121" s="1231" t="s">
        <v>344</v>
      </c>
      <c r="I121" s="1246" t="s">
        <v>252</v>
      </c>
      <c r="J121" s="1247" t="s">
        <v>253</v>
      </c>
      <c r="K121" s="1248" t="s">
        <v>254</v>
      </c>
      <c r="L121" s="1247" t="s">
        <v>255</v>
      </c>
      <c r="M121" s="1249" t="s">
        <v>256</v>
      </c>
      <c r="N121" s="1247" t="s">
        <v>257</v>
      </c>
      <c r="O121" s="1248" t="s">
        <v>258</v>
      </c>
      <c r="P121" s="1250" t="s">
        <v>259</v>
      </c>
      <c r="Q121" s="663"/>
      <c r="R121" s="98"/>
      <c r="S121" s="484"/>
      <c r="T121" s="106"/>
      <c r="U121" s="596"/>
      <c r="V121" s="501"/>
      <c r="W121" s="789"/>
      <c r="X121" s="3368"/>
      <c r="Y121" s="3369"/>
      <c r="Z121" s="213"/>
      <c r="AA121" s="356"/>
      <c r="AB121" s="218"/>
      <c r="AC121" s="98"/>
      <c r="AD121" s="98"/>
      <c r="AE121" s="106"/>
      <c r="AF121" s="106"/>
      <c r="AG121" s="125"/>
      <c r="AH121" s="17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122"/>
      <c r="AV121" s="106"/>
      <c r="AW121" s="114"/>
      <c r="AX121" s="203"/>
      <c r="AY121" s="203"/>
      <c r="AZ121" s="106"/>
      <c r="BA121" s="106"/>
      <c r="BB121" s="106"/>
      <c r="BC121" s="106"/>
      <c r="BD121" s="106"/>
      <c r="BE121" s="106"/>
      <c r="BF121" s="106"/>
      <c r="BG121" s="106"/>
    </row>
    <row r="122" spans="2:59" ht="15.75" customHeight="1">
      <c r="B122" s="82"/>
      <c r="C122" s="541" t="s">
        <v>131</v>
      </c>
      <c r="D122" s="1286"/>
      <c r="E122" s="407"/>
      <c r="F122" s="408"/>
      <c r="G122" s="408"/>
      <c r="H122" s="546"/>
      <c r="I122" s="1236"/>
      <c r="J122" s="408"/>
      <c r="K122" s="408"/>
      <c r="L122" s="691"/>
      <c r="M122" s="1234"/>
      <c r="N122" s="678"/>
      <c r="O122" s="678"/>
      <c r="P122" s="678"/>
      <c r="Q122" s="744"/>
      <c r="R122" s="106"/>
      <c r="S122" s="151"/>
      <c r="T122" s="351"/>
      <c r="U122" s="351"/>
      <c r="V122" s="351"/>
      <c r="W122" s="351"/>
      <c r="X122" s="351"/>
      <c r="Y122" s="351"/>
      <c r="Z122" s="351"/>
      <c r="AA122" s="351"/>
      <c r="AB122" s="121"/>
      <c r="AC122" s="121"/>
      <c r="AD122" s="121"/>
      <c r="AE122" s="115"/>
      <c r="AF122" s="106"/>
      <c r="AG122" s="125"/>
      <c r="AH122" s="101"/>
      <c r="AI122" s="113"/>
      <c r="AJ122" s="184"/>
      <c r="AK122" s="254"/>
      <c r="AL122" s="100"/>
      <c r="AM122" s="512"/>
      <c r="AN122" s="100"/>
      <c r="AO122" s="100"/>
      <c r="AP122" s="100"/>
      <c r="AQ122" s="100"/>
      <c r="AR122" s="100"/>
      <c r="AS122" s="100"/>
      <c r="AT122" s="106"/>
      <c r="AU122" s="115"/>
      <c r="AV122" s="101"/>
      <c r="AW122" s="100"/>
      <c r="AX122" s="203"/>
      <c r="AY122" s="203"/>
      <c r="AZ122" s="106"/>
      <c r="BA122" s="106"/>
      <c r="BB122" s="139"/>
      <c r="BC122" s="126"/>
      <c r="BD122" s="356"/>
      <c r="BE122" s="106"/>
      <c r="BF122" s="106"/>
      <c r="BG122" s="106"/>
    </row>
    <row r="123" spans="2:59">
      <c r="B123" s="1251" t="str">
        <f>'12-18л. МЕНЮ '!J118</f>
        <v>68 /22</v>
      </c>
      <c r="C123" s="246" t="str">
        <f>'12-18л. МЕНЮ '!C118</f>
        <v xml:space="preserve">Морковь по-корейски </v>
      </c>
      <c r="D123" s="2218">
        <f>'12-18л. МЕНЮ '!D118</f>
        <v>100</v>
      </c>
      <c r="E123" s="1222">
        <f>'12-18л. МЕНЮ '!E118</f>
        <v>1.1000000000000001</v>
      </c>
      <c r="F123" s="324">
        <f>'12-18л. МЕНЮ '!F118</f>
        <v>6.1849999999999996</v>
      </c>
      <c r="G123" s="1222">
        <f>'12-18л. МЕНЮ '!G118</f>
        <v>6.6988000000000003</v>
      </c>
      <c r="H123" s="680">
        <f>'12-18л. МЕНЮ '!H118</f>
        <v>67.986699999999999</v>
      </c>
      <c r="I123" s="1237">
        <v>2.56</v>
      </c>
      <c r="J123" s="728">
        <v>3.5000000000000003E-2</v>
      </c>
      <c r="K123" s="1153">
        <v>5.0999999999999997E-2</v>
      </c>
      <c r="L123" s="728">
        <v>262.66899999999998</v>
      </c>
      <c r="M123" s="1153">
        <v>23.977</v>
      </c>
      <c r="N123" s="728">
        <v>44.259</v>
      </c>
      <c r="O123" s="1153">
        <v>28.678000000000001</v>
      </c>
      <c r="P123" s="1237">
        <v>0.57499999999999996</v>
      </c>
      <c r="Q123" s="1451">
        <f>'12-18л. МЕНЮ '!I118</f>
        <v>8</v>
      </c>
      <c r="R123" s="116"/>
      <c r="S123" s="256"/>
      <c r="T123" s="151"/>
      <c r="U123" s="151"/>
      <c r="V123" s="151"/>
      <c r="W123" s="179"/>
      <c r="X123" s="151"/>
      <c r="Y123" s="151"/>
      <c r="Z123" s="151"/>
      <c r="AA123" s="151"/>
      <c r="AB123" s="224"/>
      <c r="AC123" s="116"/>
      <c r="AD123" s="116"/>
      <c r="AE123" s="126"/>
      <c r="AF123" s="106"/>
      <c r="AG123" s="106"/>
      <c r="AH123" s="106"/>
      <c r="AI123" s="106"/>
      <c r="AJ123" s="100"/>
      <c r="AK123" s="100"/>
      <c r="AL123" s="100"/>
      <c r="AM123" s="512"/>
      <c r="AN123" s="100"/>
      <c r="AO123" s="100"/>
      <c r="AP123" s="100"/>
      <c r="AQ123" s="100"/>
      <c r="AR123" s="100"/>
      <c r="AS123" s="100"/>
      <c r="AT123" s="106"/>
      <c r="AU123" s="115"/>
      <c r="AV123" s="111"/>
      <c r="AW123" s="111"/>
      <c r="AX123" s="203"/>
      <c r="AY123" s="203"/>
      <c r="AZ123" s="106"/>
      <c r="BA123" s="106"/>
      <c r="BB123" s="126"/>
      <c r="BC123" s="126"/>
      <c r="BD123" s="356"/>
      <c r="BE123" s="106"/>
      <c r="BF123" s="106"/>
      <c r="BG123" s="106"/>
    </row>
    <row r="124" spans="2:59">
      <c r="B124" s="758" t="str">
        <f>'12-18л. МЕНЮ '!J119</f>
        <v>546/22</v>
      </c>
      <c r="C124" s="241" t="str">
        <f>'12-18л. МЕНЮ '!C119</f>
        <v>Тефтели из говядины с соусом</v>
      </c>
      <c r="D124" s="2218">
        <f>'12-18л. МЕНЮ '!D119</f>
        <v>100</v>
      </c>
      <c r="E124" s="1222">
        <f>'12-18л. МЕНЮ '!E119</f>
        <v>8.2077000000000009</v>
      </c>
      <c r="F124" s="324">
        <f>'12-18л. МЕНЮ '!F119</f>
        <v>8.5503999999999998</v>
      </c>
      <c r="G124" s="1222">
        <f>'12-18л. МЕНЮ '!G119</f>
        <v>12.178599999999999</v>
      </c>
      <c r="H124" s="680">
        <f>'12-18л. МЕНЮ '!H119</f>
        <v>158.4649</v>
      </c>
      <c r="I124" s="3592">
        <v>1.0922000000000001</v>
      </c>
      <c r="J124" s="1411">
        <v>2.8299999999999999E-2</v>
      </c>
      <c r="K124" s="1411">
        <v>6.3500000000000001E-2</v>
      </c>
      <c r="L124" s="742">
        <v>40.323300000000003</v>
      </c>
      <c r="M124" s="3528">
        <v>28.499199999999998</v>
      </c>
      <c r="N124" s="1421">
        <v>87.345399999999998</v>
      </c>
      <c r="O124" s="1738">
        <v>14.247299999999999</v>
      </c>
      <c r="P124" s="1738">
        <v>0.60650000000000004</v>
      </c>
      <c r="Q124" s="1451">
        <f>'12-18л. МЕНЮ '!I119</f>
        <v>54</v>
      </c>
      <c r="R124" s="98"/>
      <c r="S124" s="1670"/>
      <c r="T124" s="176"/>
      <c r="U124" s="176"/>
      <c r="V124" s="176"/>
      <c r="W124" s="176"/>
      <c r="X124" s="176"/>
      <c r="Y124" s="176"/>
      <c r="Z124" s="176"/>
      <c r="AA124" s="176"/>
      <c r="AB124" s="151"/>
      <c r="AC124" s="116"/>
      <c r="AD124" s="116"/>
      <c r="AE124" s="356"/>
      <c r="AF124" s="106"/>
      <c r="AG124" s="106"/>
      <c r="AH124" s="106"/>
      <c r="AI124" s="106"/>
      <c r="AJ124" s="100"/>
      <c r="AK124" s="254"/>
      <c r="AL124" s="100"/>
      <c r="AM124" s="512"/>
      <c r="AN124" s="100"/>
      <c r="AO124" s="100"/>
      <c r="AP124" s="100"/>
      <c r="AQ124" s="100"/>
      <c r="AR124" s="100"/>
      <c r="AS124" s="100"/>
      <c r="AT124" s="106"/>
      <c r="AU124" s="115"/>
      <c r="AV124" s="101"/>
      <c r="AW124" s="100"/>
      <c r="AX124" s="100"/>
      <c r="AY124" s="100"/>
      <c r="AZ124" s="106"/>
      <c r="BA124" s="106"/>
      <c r="BB124" s="126"/>
      <c r="BC124" s="106"/>
      <c r="BD124" s="356"/>
      <c r="BE124" s="106"/>
      <c r="BF124" s="106"/>
      <c r="BG124" s="106"/>
    </row>
    <row r="125" spans="2:59">
      <c r="B125" s="2752" t="str">
        <f>'12-18л. МЕНЮ '!J120</f>
        <v>645/22</v>
      </c>
      <c r="C125" s="3470" t="str">
        <f>'12-18л. МЕНЮ '!C120</f>
        <v>Картофель по- деревенски с сыром</v>
      </c>
      <c r="D125" s="321">
        <f>'12-18л. МЕНЮ '!D120</f>
        <v>180</v>
      </c>
      <c r="E125" s="1222">
        <f>'12-18л. МЕНЮ '!E120</f>
        <v>5.3849999999999998</v>
      </c>
      <c r="F125" s="324">
        <f>'12-18л. МЕНЮ '!F120</f>
        <v>13.3156</v>
      </c>
      <c r="G125" s="1222">
        <f>'12-18л. МЕНЮ '!G120</f>
        <v>29.186699999999998</v>
      </c>
      <c r="H125" s="680">
        <f>'12-18л. МЕНЮ '!H120</f>
        <v>252.28299999999999</v>
      </c>
      <c r="I125" s="323">
        <v>1.75</v>
      </c>
      <c r="J125" s="323">
        <v>0.1918</v>
      </c>
      <c r="K125" s="323">
        <v>1.3610000000000001E-2</v>
      </c>
      <c r="L125" s="680">
        <v>17.3</v>
      </c>
      <c r="M125" s="1294">
        <v>97.174700000000001</v>
      </c>
      <c r="N125" s="1292">
        <v>14.63871</v>
      </c>
      <c r="O125" s="1158">
        <v>4.6006099999999996</v>
      </c>
      <c r="P125" s="1734">
        <v>0.76990000000000003</v>
      </c>
      <c r="Q125" s="1451">
        <f>'12-18л. МЕНЮ '!I120</f>
        <v>38</v>
      </c>
      <c r="S125" s="176"/>
      <c r="T125" s="3370"/>
      <c r="U125" s="3370"/>
      <c r="V125" s="3370"/>
      <c r="W125" s="3370"/>
      <c r="X125" s="3370"/>
      <c r="Y125" s="3370"/>
      <c r="Z125" s="3370"/>
      <c r="AA125" s="3370"/>
      <c r="AB125" s="178"/>
      <c r="AC125" s="178"/>
      <c r="AD125" s="178"/>
      <c r="AE125" s="106"/>
      <c r="AF125" s="106"/>
      <c r="AG125" s="106"/>
      <c r="AH125" s="106"/>
      <c r="AI125" s="106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6"/>
      <c r="AU125" s="115"/>
      <c r="AV125" s="101"/>
      <c r="AW125" s="100"/>
      <c r="AX125" s="100"/>
      <c r="AY125" s="100"/>
      <c r="AZ125" s="106"/>
      <c r="BA125" s="106"/>
      <c r="BB125" s="126"/>
      <c r="BC125" s="126"/>
      <c r="BD125" s="356"/>
      <c r="BE125" s="106"/>
      <c r="BF125" s="106"/>
      <c r="BG125" s="106"/>
    </row>
    <row r="126" spans="2:59" ht="13.5" customHeight="1">
      <c r="B126" s="1257" t="str">
        <f>'12-18л. МЕНЮ '!J121</f>
        <v>502 / 21</v>
      </c>
      <c r="C126" s="3471" t="str">
        <f>'12-18л. МЕНЮ '!C121</f>
        <v>Какао с молоком и витаминами</v>
      </c>
      <c r="D126" s="249">
        <f>'12-18л. МЕНЮ '!D121</f>
        <v>190</v>
      </c>
      <c r="E126" s="1222">
        <f>'12-18л. МЕНЮ '!E121</f>
        <v>5.91</v>
      </c>
      <c r="F126" s="324">
        <f>'12-18л. МЕНЮ '!F121</f>
        <v>4.7699999999999996</v>
      </c>
      <c r="G126" s="1222">
        <f>'12-18л. МЕНЮ '!G121</f>
        <v>17.992999999999999</v>
      </c>
      <c r="H126" s="680">
        <f>'12-18л. МЕНЮ '!H121</f>
        <v>137.626</v>
      </c>
      <c r="I126" s="1543">
        <v>1.02</v>
      </c>
      <c r="J126" s="1543">
        <v>0.06</v>
      </c>
      <c r="K126" s="1543">
        <v>0.246</v>
      </c>
      <c r="L126" s="1458">
        <v>25.853999999999999</v>
      </c>
      <c r="M126" s="2859">
        <v>209</v>
      </c>
      <c r="N126" s="1742">
        <v>169.8</v>
      </c>
      <c r="O126" s="1543">
        <v>34.799999999999997</v>
      </c>
      <c r="P126" s="1733">
        <v>0.77</v>
      </c>
      <c r="Q126" s="1451">
        <f>'12-18л. МЕНЮ '!I121</f>
        <v>77</v>
      </c>
      <c r="R126" s="473"/>
      <c r="S126" s="106"/>
      <c r="T126" s="346"/>
      <c r="U126" s="346"/>
      <c r="V126" s="346"/>
      <c r="W126" s="346"/>
      <c r="X126" s="346"/>
      <c r="Y126" s="346"/>
      <c r="Z126" s="346"/>
      <c r="AA126" s="346"/>
      <c r="AB126" s="116"/>
      <c r="AC126" s="224"/>
      <c r="AD126" s="116"/>
      <c r="AE126" s="178"/>
      <c r="AF126" s="106"/>
      <c r="AG126" s="106"/>
      <c r="AH126" s="106"/>
      <c r="AI126" s="106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6"/>
      <c r="AU126" s="115"/>
      <c r="AV126" s="101"/>
      <c r="AW126" s="100"/>
      <c r="AX126" s="100"/>
      <c r="AY126" s="100"/>
      <c r="AZ126" s="106"/>
      <c r="BA126" s="106"/>
      <c r="BB126" s="101"/>
      <c r="BC126" s="101"/>
      <c r="BD126" s="98"/>
      <c r="BE126" s="106"/>
      <c r="BF126" s="106"/>
      <c r="BG126" s="106"/>
    </row>
    <row r="127" spans="2:59" ht="13.5" customHeight="1">
      <c r="B127" s="1257" t="str">
        <f>'12-18л. МЕНЮ '!J122</f>
        <v>Пром.пр.</v>
      </c>
      <c r="C127" s="259" t="str">
        <f>'12-18л. МЕНЮ '!C122</f>
        <v>Хлеб пшеничный</v>
      </c>
      <c r="D127" s="249">
        <f>'12-18л. МЕНЮ '!D122</f>
        <v>40</v>
      </c>
      <c r="E127" s="1222">
        <f>'12-18л. МЕНЮ '!E122</f>
        <v>0.8024</v>
      </c>
      <c r="F127" s="324">
        <f>'12-18л. МЕНЮ '!F122</f>
        <v>0.52</v>
      </c>
      <c r="G127" s="1222">
        <f>'12-18л. МЕНЮ '!G122</f>
        <v>21.68</v>
      </c>
      <c r="H127" s="680">
        <f>'12-18л. МЕНЮ '!H122</f>
        <v>94.6096</v>
      </c>
      <c r="I127" s="728">
        <v>0</v>
      </c>
      <c r="J127" s="728">
        <v>4.3999999999999997E-2</v>
      </c>
      <c r="K127" s="728">
        <v>1.6E-2</v>
      </c>
      <c r="L127" s="715">
        <v>0</v>
      </c>
      <c r="M127" s="1400">
        <v>8</v>
      </c>
      <c r="N127" s="728">
        <v>2.6</v>
      </c>
      <c r="O127" s="728">
        <v>0.56000000000000005</v>
      </c>
      <c r="P127" s="1237">
        <v>4.3999999999999997E-2</v>
      </c>
      <c r="Q127" s="1451">
        <f>'12-18л. МЕНЮ '!I122</f>
        <v>16</v>
      </c>
      <c r="R127" s="106"/>
      <c r="AA127" s="178"/>
      <c r="AB127" s="329"/>
      <c r="AC127" s="105"/>
      <c r="AD127" s="105"/>
      <c r="AE127" s="178"/>
      <c r="AF127" s="106"/>
      <c r="AG127" s="106"/>
      <c r="AH127" s="106"/>
      <c r="AI127" s="106"/>
      <c r="AJ127" s="508"/>
      <c r="AK127" s="508"/>
      <c r="AL127" s="508"/>
      <c r="AM127" s="508"/>
      <c r="AN127" s="508"/>
      <c r="AO127" s="508"/>
      <c r="AP127" s="508"/>
      <c r="AQ127" s="508"/>
      <c r="AR127" s="508"/>
      <c r="AS127" s="508"/>
      <c r="AT127" s="106"/>
      <c r="AU127" s="115"/>
      <c r="AV127" s="101"/>
      <c r="AW127" s="100"/>
      <c r="AX127" s="100"/>
      <c r="AY127" s="100"/>
      <c r="AZ127" s="106"/>
      <c r="BA127" s="106"/>
      <c r="BB127" s="101"/>
      <c r="BC127" s="101"/>
      <c r="BD127" s="356"/>
      <c r="BE127" s="106"/>
      <c r="BF127" s="106"/>
      <c r="BG127" s="106"/>
    </row>
    <row r="128" spans="2:59" ht="12.75" customHeight="1" thickBot="1">
      <c r="B128" s="759" t="str">
        <f>'12-18л. МЕНЮ '!J123</f>
        <v>Пром.пр.</v>
      </c>
      <c r="C128" s="1264" t="str">
        <f>'12-18л. МЕНЮ '!C123</f>
        <v>Хлеб ржаной</v>
      </c>
      <c r="D128" s="341">
        <f>'12-18л. МЕНЮ '!D123</f>
        <v>30</v>
      </c>
      <c r="E128" s="1222">
        <f>'12-18л. МЕНЮ '!E123</f>
        <v>1.4</v>
      </c>
      <c r="F128" s="324">
        <f>'12-18л. МЕНЮ '!F123</f>
        <v>0.495</v>
      </c>
      <c r="G128" s="1222">
        <f>'12-18л. МЕНЮ '!G123</f>
        <v>13.031000000000001</v>
      </c>
      <c r="H128" s="715">
        <f>'12-18л. МЕНЮ '!H123</f>
        <v>62.174999999999997</v>
      </c>
      <c r="I128" s="1158">
        <v>0</v>
      </c>
      <c r="J128" s="1158">
        <v>7.4999999999999997E-2</v>
      </c>
      <c r="K128" s="1158">
        <v>7.4999999999999997E-2</v>
      </c>
      <c r="L128" s="680">
        <v>0</v>
      </c>
      <c r="M128" s="1294">
        <v>9.9</v>
      </c>
      <c r="N128" s="1158">
        <v>7.02</v>
      </c>
      <c r="O128" s="1158">
        <v>1.98</v>
      </c>
      <c r="P128" s="1734">
        <v>4.2000000000000003E-2</v>
      </c>
      <c r="Q128" s="1451">
        <f>'12-18л. МЕНЮ '!I123</f>
        <v>17</v>
      </c>
      <c r="R128" s="119"/>
      <c r="AA128" s="356"/>
      <c r="AB128" s="116"/>
      <c r="AC128" s="121"/>
      <c r="AD128" s="121"/>
      <c r="AE128" s="178"/>
      <c r="AF128" s="119"/>
      <c r="AG128" s="115"/>
      <c r="AH128" s="101"/>
      <c r="AI128" s="96"/>
      <c r="AJ128" s="116"/>
      <c r="AK128" s="116"/>
      <c r="AL128" s="329"/>
      <c r="AM128" s="179"/>
      <c r="AN128" s="116"/>
      <c r="AO128" s="327"/>
      <c r="AP128" s="178"/>
      <c r="AQ128" s="178"/>
      <c r="AR128" s="178"/>
      <c r="AS128" s="178"/>
      <c r="AT128" s="178"/>
      <c r="AU128" s="178"/>
      <c r="AV128" s="178"/>
      <c r="AW128" s="106"/>
      <c r="AX128" s="100"/>
      <c r="AY128" s="100"/>
      <c r="AZ128" s="106"/>
      <c r="BA128" s="106"/>
      <c r="BB128" s="126"/>
      <c r="BC128" s="126"/>
      <c r="BD128" s="356"/>
      <c r="BE128" s="106"/>
      <c r="BF128" s="106"/>
      <c r="BG128" s="106"/>
    </row>
    <row r="129" spans="2:59" ht="13.5" customHeight="1">
      <c r="B129" s="420" t="s">
        <v>172</v>
      </c>
      <c r="C129" s="91"/>
      <c r="D129" s="2751">
        <f>'12-18л. МЕНЮ '!D124</f>
        <v>640</v>
      </c>
      <c r="E129" s="1798">
        <f>'12-18л. МЕНЮ '!E124</f>
        <v>22.805099999999996</v>
      </c>
      <c r="F129" s="1799">
        <f>'12-18л. МЕНЮ '!F124</f>
        <v>33.835999999999999</v>
      </c>
      <c r="G129" s="1800">
        <f>'12-18л. МЕНЮ '!G124</f>
        <v>100.7681</v>
      </c>
      <c r="H129" s="1790">
        <f>'12-18л. МЕНЮ '!H124</f>
        <v>773.14519999999993</v>
      </c>
      <c r="I129" s="235">
        <f>SUM(I123:I128)</f>
        <v>6.4222000000000001</v>
      </c>
      <c r="J129" s="235">
        <f t="shared" ref="J129:P129" si="18">SUM(J123:J128)</f>
        <v>0.43409999999999999</v>
      </c>
      <c r="K129" s="235">
        <f t="shared" si="18"/>
        <v>0.46511000000000002</v>
      </c>
      <c r="L129" s="683">
        <f t="shared" si="18"/>
        <v>346.1463</v>
      </c>
      <c r="M129" s="1900">
        <f t="shared" si="18"/>
        <v>376.55089999999996</v>
      </c>
      <c r="N129" s="683">
        <f t="shared" si="18"/>
        <v>325.66311000000002</v>
      </c>
      <c r="O129" s="235">
        <f t="shared" si="18"/>
        <v>84.86591</v>
      </c>
      <c r="P129" s="638">
        <f t="shared" si="18"/>
        <v>2.8073999999999999</v>
      </c>
      <c r="Q129" s="1200"/>
      <c r="R129" s="115"/>
      <c r="AA129" s="351"/>
      <c r="AB129" s="116"/>
      <c r="AC129" s="178"/>
      <c r="AD129" s="178"/>
      <c r="AE129" s="178"/>
      <c r="AF129" s="120"/>
      <c r="AG129" s="175"/>
      <c r="AH129" s="105"/>
      <c r="AI129" s="96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6"/>
      <c r="AU129" s="106"/>
      <c r="AV129" s="106"/>
      <c r="AW129" s="106"/>
      <c r="AX129" s="100"/>
      <c r="AY129" s="100"/>
      <c r="AZ129" s="106"/>
      <c r="BA129" s="106"/>
      <c r="BB129" s="126"/>
      <c r="BC129" s="126"/>
      <c r="BD129" s="356"/>
      <c r="BE129" s="106"/>
      <c r="BF129" s="106"/>
      <c r="BG129" s="106"/>
    </row>
    <row r="130" spans="2:59" ht="13.5" customHeight="1">
      <c r="B130" s="712"/>
      <c r="C130" s="1807" t="s">
        <v>11</v>
      </c>
      <c r="D130" s="1127">
        <v>0.25</v>
      </c>
      <c r="E130" s="1801">
        <f>'12-18л. МЕНЮ '!E125</f>
        <v>22.5</v>
      </c>
      <c r="F130" s="1802">
        <f>'12-18л. МЕНЮ '!F125</f>
        <v>23</v>
      </c>
      <c r="G130" s="1803">
        <f>'12-18л. МЕНЮ '!G125</f>
        <v>95.75</v>
      </c>
      <c r="H130" s="1787">
        <f>'12-18л. МЕНЮ '!H125</f>
        <v>680</v>
      </c>
      <c r="I130" s="1886">
        <f t="shared" ref="I130:P130" si="19">I621</f>
        <v>17.5</v>
      </c>
      <c r="J130" s="1886">
        <f t="shared" si="19"/>
        <v>0.35</v>
      </c>
      <c r="K130" s="1886">
        <f t="shared" si="19"/>
        <v>0.4</v>
      </c>
      <c r="L130" s="1886">
        <f t="shared" si="19"/>
        <v>225</v>
      </c>
      <c r="M130" s="1887">
        <f t="shared" si="19"/>
        <v>300</v>
      </c>
      <c r="N130" s="1887">
        <f t="shared" si="19"/>
        <v>300</v>
      </c>
      <c r="O130" s="1886">
        <f t="shared" si="19"/>
        <v>75</v>
      </c>
      <c r="P130" s="1888">
        <f t="shared" si="19"/>
        <v>4.5</v>
      </c>
      <c r="Q130" s="1200"/>
      <c r="R130" s="115"/>
      <c r="S130" s="3375"/>
      <c r="T130" s="329"/>
      <c r="U130" s="329"/>
      <c r="V130" s="329"/>
      <c r="W130" s="179"/>
      <c r="X130" s="151"/>
      <c r="Y130" s="151"/>
      <c r="Z130" s="329"/>
      <c r="AA130" s="151"/>
      <c r="AB130" s="116"/>
      <c r="AC130" s="106"/>
      <c r="AD130" s="106"/>
      <c r="AE130" s="104"/>
      <c r="AF130" s="115"/>
      <c r="AG130" s="119"/>
      <c r="AH130" s="101"/>
      <c r="AI130" s="98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122"/>
      <c r="AV130" s="106"/>
      <c r="AW130" s="106"/>
      <c r="AX130" s="100"/>
      <c r="AY130" s="100"/>
      <c r="AZ130" s="106"/>
      <c r="BA130" s="106"/>
      <c r="BB130" s="127"/>
      <c r="BC130" s="101"/>
      <c r="BD130" s="100"/>
      <c r="BE130" s="106"/>
      <c r="BF130" s="106"/>
      <c r="BG130" s="106"/>
    </row>
    <row r="131" spans="2:59" ht="12.75" customHeight="1" thickBot="1">
      <c r="B131" s="60"/>
      <c r="C131" s="1809" t="s">
        <v>349</v>
      </c>
      <c r="D131" s="1117"/>
      <c r="E131" s="1796">
        <f>'12-18л. МЕНЮ '!E126</f>
        <v>0.33899999999999864</v>
      </c>
      <c r="F131" s="435">
        <f>'12-18л. МЕНЮ '!F126</f>
        <v>11.778260869565216</v>
      </c>
      <c r="G131" s="1797">
        <f>'12-18л. МЕНЮ '!G126</f>
        <v>1.3102088772845981</v>
      </c>
      <c r="H131" s="755">
        <f>'12-18л. МЕНЮ '!H126</f>
        <v>3.4244558823529374</v>
      </c>
      <c r="I131" s="722">
        <f t="shared" ref="I131:P131" si="20">(I129*100/I619)-25</f>
        <v>-15.825428571428571</v>
      </c>
      <c r="J131" s="722">
        <f t="shared" si="20"/>
        <v>6.0071428571428562</v>
      </c>
      <c r="K131" s="722">
        <f t="shared" si="20"/>
        <v>4.0693750000000009</v>
      </c>
      <c r="L131" s="722">
        <f t="shared" si="20"/>
        <v>13.460699999999996</v>
      </c>
      <c r="M131" s="722">
        <f t="shared" si="20"/>
        <v>6.3792416666666654</v>
      </c>
      <c r="N131" s="722">
        <f t="shared" si="20"/>
        <v>2.1385925000000015</v>
      </c>
      <c r="O131" s="722">
        <f t="shared" si="20"/>
        <v>3.2886366666666689</v>
      </c>
      <c r="P131" s="727">
        <f t="shared" si="20"/>
        <v>-9.4033333333333324</v>
      </c>
      <c r="Q131" s="754"/>
      <c r="R131" s="106"/>
      <c r="S131" s="3376"/>
      <c r="T131" s="176"/>
      <c r="U131" s="176"/>
      <c r="V131" s="176"/>
      <c r="W131" s="176"/>
      <c r="X131" s="176"/>
      <c r="Y131" s="176"/>
      <c r="Z131" s="176"/>
      <c r="AA131" s="176"/>
      <c r="AB131" s="106"/>
      <c r="AC131" s="116"/>
      <c r="AD131" s="116"/>
      <c r="AE131" s="106"/>
      <c r="AF131" s="106"/>
      <c r="AG131" s="119"/>
      <c r="AH131" s="101"/>
      <c r="AI131" s="100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118"/>
      <c r="AV131" s="101"/>
      <c r="AW131" s="100"/>
      <c r="AX131" s="203"/>
      <c r="AY131" s="203"/>
      <c r="AZ131" s="106"/>
      <c r="BA131" s="106"/>
      <c r="BB131" s="126"/>
      <c r="BC131" s="126"/>
      <c r="BD131" s="356"/>
      <c r="BE131" s="106"/>
      <c r="BF131" s="106"/>
      <c r="BG131" s="106"/>
    </row>
    <row r="132" spans="2:59" ht="15.75">
      <c r="B132" s="82"/>
      <c r="C132" s="3469" t="s">
        <v>109</v>
      </c>
      <c r="D132" s="58"/>
      <c r="E132" s="1119"/>
      <c r="F132" s="1867"/>
      <c r="G132" s="1867"/>
      <c r="H132" s="1867"/>
      <c r="I132" s="1543"/>
      <c r="J132" s="1543"/>
      <c r="K132" s="1543"/>
      <c r="L132" s="1543"/>
      <c r="M132" s="1541"/>
      <c r="N132" s="1543"/>
      <c r="O132" s="1543"/>
      <c r="P132" s="1733"/>
      <c r="Q132" s="744"/>
      <c r="R132" s="125"/>
      <c r="S132" s="176"/>
      <c r="T132" s="3263"/>
      <c r="U132" s="3263"/>
      <c r="V132" s="3263"/>
      <c r="W132" s="3263"/>
      <c r="X132" s="3263"/>
      <c r="Y132" s="3263"/>
      <c r="Z132" s="3263"/>
      <c r="AA132" s="3263"/>
      <c r="AB132" s="329"/>
      <c r="AC132" s="329"/>
      <c r="AD132" s="329"/>
      <c r="AE132" s="178"/>
      <c r="AF132" s="115"/>
      <c r="AG132" s="198"/>
      <c r="AH132" s="198"/>
      <c r="AI132" s="198"/>
      <c r="AJ132" s="186"/>
      <c r="AK132" s="483"/>
      <c r="AL132" s="198"/>
      <c r="AM132" s="186"/>
      <c r="AN132" s="186"/>
      <c r="AO132" s="198"/>
      <c r="AP132" s="484"/>
      <c r="AQ132" s="198"/>
      <c r="AR132" s="198"/>
      <c r="AS132" s="106"/>
      <c r="AT132" s="126"/>
      <c r="AU132" s="116"/>
      <c r="AV132" s="101"/>
      <c r="AW132" s="100"/>
      <c r="AX132" s="203"/>
      <c r="AY132" s="203"/>
      <c r="AZ132" s="106"/>
      <c r="BA132" s="106"/>
      <c r="BB132" s="101"/>
      <c r="BC132" s="101"/>
      <c r="BD132" s="100"/>
      <c r="BE132" s="106"/>
      <c r="BF132" s="106"/>
      <c r="BG132" s="106"/>
    </row>
    <row r="133" spans="2:59" ht="13.5" customHeight="1">
      <c r="B133" s="1254" t="str">
        <f>'12-18л. МЕНЮ '!J128</f>
        <v>54-2з/22</v>
      </c>
      <c r="C133" s="241" t="str">
        <f>'12-18л. МЕНЮ '!C128</f>
        <v>Огурец в нарезке</v>
      </c>
      <c r="D133" s="247">
        <f>'12-18л. МЕНЮ '!D128</f>
        <v>100</v>
      </c>
      <c r="E133" s="1233">
        <f>'12-18л. МЕНЮ '!E128</f>
        <v>0.8</v>
      </c>
      <c r="F133" s="323">
        <f>'12-18л. МЕНЮ '!F128</f>
        <v>0.2</v>
      </c>
      <c r="G133" s="323">
        <f>'12-18л. МЕНЮ '!G128</f>
        <v>2.5</v>
      </c>
      <c r="H133" s="685">
        <f>'12-18л. МЕНЮ '!H128</f>
        <v>14.2</v>
      </c>
      <c r="I133" s="1738">
        <v>10</v>
      </c>
      <c r="J133" s="1738">
        <v>0.03</v>
      </c>
      <c r="K133" s="1738">
        <v>0.03</v>
      </c>
      <c r="L133" s="1738">
        <v>10</v>
      </c>
      <c r="M133" s="1738">
        <v>23</v>
      </c>
      <c r="N133" s="1738">
        <v>42</v>
      </c>
      <c r="O133" s="1158">
        <v>14</v>
      </c>
      <c r="P133" s="1734">
        <v>0.6</v>
      </c>
      <c r="Q133" s="1451">
        <f>'12-18л. МЕНЮ '!I128</f>
        <v>1</v>
      </c>
      <c r="R133" s="175"/>
      <c r="S133" s="106"/>
      <c r="T133" s="346"/>
      <c r="U133" s="346"/>
      <c r="V133" s="346"/>
      <c r="W133" s="346"/>
      <c r="X133" s="346"/>
      <c r="Y133" s="346"/>
      <c r="Z133" s="346"/>
      <c r="AA133" s="346"/>
      <c r="AB133" s="116"/>
      <c r="AC133" s="116"/>
      <c r="AD133" s="116"/>
      <c r="AE133" s="178"/>
      <c r="AF133" s="115"/>
      <c r="AG133" s="198"/>
      <c r="AH133" s="198"/>
      <c r="AI133" s="198"/>
      <c r="AJ133" s="198"/>
      <c r="AK133" s="198"/>
      <c r="AL133" s="198"/>
      <c r="AM133" s="198"/>
      <c r="AN133" s="198"/>
      <c r="AO133" s="198"/>
      <c r="AP133" s="198"/>
      <c r="AQ133" s="198"/>
      <c r="AR133" s="198"/>
      <c r="AS133" s="106"/>
      <c r="AT133" s="106"/>
      <c r="AU133" s="115"/>
      <c r="AV133" s="101"/>
      <c r="AW133" s="100"/>
      <c r="AX133" s="106"/>
      <c r="AY133" s="100"/>
      <c r="AZ133" s="106"/>
      <c r="BA133" s="106"/>
      <c r="BB133" s="101"/>
      <c r="BC133" s="106"/>
      <c r="BD133" s="105"/>
      <c r="BE133" s="106"/>
      <c r="BF133" s="106"/>
      <c r="BG133" s="106"/>
    </row>
    <row r="134" spans="2:59" ht="16.5" customHeight="1">
      <c r="B134" s="1452" t="str">
        <f>'12-18л. МЕНЮ '!J129</f>
        <v>114/21</v>
      </c>
      <c r="C134" s="241" t="str">
        <f>'12-18л. МЕНЮ '!C129</f>
        <v>Суп картофельный с крупой</v>
      </c>
      <c r="D134" s="247">
        <f>'12-18л. МЕНЮ '!D129</f>
        <v>250</v>
      </c>
      <c r="E134" s="1233">
        <f>'12-18л. МЕНЮ '!E129</f>
        <v>2.7749999999999999</v>
      </c>
      <c r="F134" s="323">
        <f>'12-18л. МЕНЮ '!F129</f>
        <v>3.5249999999999999</v>
      </c>
      <c r="G134" s="323">
        <f>'12-18л. МЕНЮ '!G129</f>
        <v>9.8000000000000007</v>
      </c>
      <c r="H134" s="685">
        <f>'12-18л. МЕНЮ '!H129</f>
        <v>82</v>
      </c>
      <c r="I134" s="233">
        <v>5.5</v>
      </c>
      <c r="J134" s="233">
        <v>9.2499999999999999E-2</v>
      </c>
      <c r="K134" s="233">
        <v>0.1</v>
      </c>
      <c r="L134" s="680">
        <v>0</v>
      </c>
      <c r="M134" s="233">
        <v>18.75</v>
      </c>
      <c r="N134" s="233">
        <v>64.25</v>
      </c>
      <c r="O134" s="233">
        <v>25.25</v>
      </c>
      <c r="P134" s="1734">
        <v>0.89749999999999996</v>
      </c>
      <c r="Q134" s="1451">
        <f>'12-18л. МЕНЮ '!I129</f>
        <v>25</v>
      </c>
      <c r="R134" s="125"/>
      <c r="AA134" s="121"/>
      <c r="AB134" s="106"/>
      <c r="AC134" s="106"/>
      <c r="AD134" s="106"/>
      <c r="AE134" s="178"/>
      <c r="AF134" s="115"/>
      <c r="AG134" s="106"/>
      <c r="AH134" s="106"/>
      <c r="AI134" s="106"/>
      <c r="AJ134" s="186"/>
      <c r="AK134" s="186"/>
      <c r="AL134" s="106"/>
      <c r="AM134" s="186"/>
      <c r="AN134" s="186"/>
      <c r="AO134" s="106"/>
      <c r="AP134" s="101"/>
      <c r="AQ134" s="106"/>
      <c r="AR134" s="106"/>
      <c r="AS134" s="106"/>
      <c r="AT134" s="106"/>
      <c r="AU134" s="115"/>
      <c r="AV134" s="101"/>
      <c r="AW134" s="105"/>
      <c r="AX134" s="106"/>
      <c r="AY134" s="100"/>
      <c r="AZ134" s="106"/>
      <c r="BA134" s="106"/>
      <c r="BB134" s="101"/>
      <c r="BC134" s="101"/>
      <c r="BD134" s="100"/>
      <c r="BE134" s="106"/>
      <c r="BF134" s="106"/>
      <c r="BG134" s="106"/>
    </row>
    <row r="135" spans="2:59" ht="16.5" customHeight="1">
      <c r="B135" s="1254" t="str">
        <f>'12-18л. МЕНЮ '!J130</f>
        <v>500 / 22</v>
      </c>
      <c r="C135" s="241" t="str">
        <f>'12-18л. МЕНЮ '!C130</f>
        <v>Говядина тушёная с капустой</v>
      </c>
      <c r="D135" s="247">
        <f>'12-18л. МЕНЮ '!D130</f>
        <v>200</v>
      </c>
      <c r="E135" s="1233">
        <f>'12-18л. МЕНЮ '!E130</f>
        <v>22.107199999999999</v>
      </c>
      <c r="F135" s="323">
        <f>'12-18л. МЕНЮ '!F130</f>
        <v>18.817699999999999</v>
      </c>
      <c r="G135" s="323">
        <f>'12-18л. МЕНЮ '!G130</f>
        <v>19.489799999999999</v>
      </c>
      <c r="H135" s="685">
        <f>'12-18л. МЕНЮ '!H130</f>
        <v>335.24400000000003</v>
      </c>
      <c r="I135" s="1738">
        <v>2.5128499999999998</v>
      </c>
      <c r="J135" s="1738">
        <v>8.5000000000000006E-2</v>
      </c>
      <c r="K135" s="1738">
        <v>0.19</v>
      </c>
      <c r="L135" s="2940">
        <v>133.50299999999999</v>
      </c>
      <c r="M135" s="1421">
        <v>60.204999999999998</v>
      </c>
      <c r="N135" s="1421">
        <v>105.35120000000001</v>
      </c>
      <c r="O135" s="1738">
        <v>21.125599999999999</v>
      </c>
      <c r="P135" s="2110">
        <v>1.7450000000000001</v>
      </c>
      <c r="Q135" s="1451">
        <f>'12-18л. МЕНЮ '!I130</f>
        <v>49</v>
      </c>
      <c r="R135" s="355"/>
      <c r="AA135" s="356"/>
      <c r="AB135" s="218"/>
      <c r="AC135" s="105"/>
      <c r="AD135" s="105"/>
      <c r="AE135" s="178"/>
      <c r="AF135" s="115"/>
      <c r="AG135" s="488"/>
      <c r="AH135" s="489"/>
      <c r="AI135" s="490"/>
      <c r="AJ135" s="491"/>
      <c r="AK135" s="492"/>
      <c r="AL135" s="492"/>
      <c r="AM135" s="492"/>
      <c r="AN135" s="492"/>
      <c r="AO135" s="492"/>
      <c r="AP135" s="492"/>
      <c r="AQ135" s="488"/>
      <c r="AR135" s="488"/>
      <c r="AS135" s="493"/>
      <c r="AT135" s="106"/>
      <c r="AU135" s="115"/>
      <c r="AV135" s="101"/>
      <c r="AW135" s="100"/>
      <c r="AX135" s="100"/>
      <c r="AY135" s="100"/>
      <c r="AZ135" s="106"/>
      <c r="BA135" s="106"/>
      <c r="BB135" s="101"/>
      <c r="BC135" s="101"/>
      <c r="BD135" s="105"/>
      <c r="BE135" s="106"/>
      <c r="BF135" s="106"/>
      <c r="BG135" s="106"/>
    </row>
    <row r="136" spans="2:59" ht="12.75" customHeight="1">
      <c r="B136" s="1254" t="str">
        <f>'12-18л. МЕНЮ '!J131</f>
        <v>501 /21</v>
      </c>
      <c r="C136" s="241" t="str">
        <f>'12-18л. МЕНЮ '!C131</f>
        <v>Сок  фруктовый (персиковый)</v>
      </c>
      <c r="D136" s="247">
        <f>'12-18л. МЕНЮ '!D131</f>
        <v>200</v>
      </c>
      <c r="E136" s="1233">
        <f>'12-18л. МЕНЮ '!E131</f>
        <v>1</v>
      </c>
      <c r="F136" s="323">
        <f>'12-18л. МЕНЮ '!F131</f>
        <v>0</v>
      </c>
      <c r="G136" s="323">
        <f>'12-18л. МЕНЮ '!G131</f>
        <v>23.4</v>
      </c>
      <c r="H136" s="685">
        <f>'12-18л. МЕНЮ '!H131</f>
        <v>97.6</v>
      </c>
      <c r="I136" s="1158">
        <v>1.2</v>
      </c>
      <c r="J136" s="1158">
        <v>4.0000000000000001E-3</v>
      </c>
      <c r="K136" s="1158">
        <v>4.0000000000000001E-3</v>
      </c>
      <c r="L136" s="680">
        <v>0</v>
      </c>
      <c r="M136" s="1158">
        <v>30.4</v>
      </c>
      <c r="N136" s="1158">
        <v>36</v>
      </c>
      <c r="O136" s="1158">
        <v>1.8</v>
      </c>
      <c r="P136" s="1734">
        <v>0.8</v>
      </c>
      <c r="Q136" s="1451">
        <f>'12-18л. МЕНЮ '!I131</f>
        <v>84</v>
      </c>
      <c r="R136" s="117"/>
      <c r="AA136" s="121"/>
      <c r="AB136" s="349"/>
      <c r="AC136" s="349"/>
      <c r="AD136" s="350"/>
      <c r="AE136" s="178"/>
      <c r="AF136" s="115"/>
      <c r="AG136" s="208"/>
      <c r="AH136" s="208"/>
      <c r="AI136" s="208"/>
      <c r="AJ136" s="494"/>
      <c r="AK136" s="208"/>
      <c r="AL136" s="208"/>
      <c r="AM136" s="208"/>
      <c r="AN136" s="208"/>
      <c r="AO136" s="208"/>
      <c r="AP136" s="208"/>
      <c r="AQ136" s="208"/>
      <c r="AR136" s="208"/>
      <c r="AS136" s="208"/>
      <c r="AT136" s="106"/>
      <c r="AU136" s="115"/>
      <c r="AV136" s="101"/>
      <c r="AW136" s="100"/>
      <c r="AX136" s="100"/>
      <c r="AY136" s="100"/>
      <c r="AZ136" s="106"/>
      <c r="BA136" s="106"/>
      <c r="BB136" s="101"/>
      <c r="BC136" s="101"/>
      <c r="BD136" s="356"/>
      <c r="BE136" s="106"/>
      <c r="BF136" s="106"/>
      <c r="BG136" s="106"/>
    </row>
    <row r="137" spans="2:59" ht="12.75" customHeight="1">
      <c r="B137" s="1452" t="str">
        <f>'12-18л. МЕНЮ '!J132</f>
        <v>Пром.пр.</v>
      </c>
      <c r="C137" s="241" t="str">
        <f>'12-18л. МЕНЮ '!C132</f>
        <v>Хлеб пшеничный</v>
      </c>
      <c r="D137" s="247">
        <f>'12-18л. МЕНЮ '!D132</f>
        <v>70</v>
      </c>
      <c r="E137" s="1233">
        <f>'12-18л. МЕНЮ '!E132</f>
        <v>1.4041999999999999</v>
      </c>
      <c r="F137" s="323">
        <f>'12-18л. МЕНЮ '!F132</f>
        <v>0.91</v>
      </c>
      <c r="G137" s="323">
        <f>'12-18л. МЕНЮ '!G132</f>
        <v>37.94</v>
      </c>
      <c r="H137" s="685">
        <f>'12-18л. МЕНЮ '!H132</f>
        <v>165.5668</v>
      </c>
      <c r="I137" s="323">
        <v>0</v>
      </c>
      <c r="J137" s="323">
        <v>7.6999999999999999E-2</v>
      </c>
      <c r="K137" s="323">
        <v>2.8000000000000001E-2</v>
      </c>
      <c r="L137" s="680">
        <v>0</v>
      </c>
      <c r="M137" s="1294">
        <v>14</v>
      </c>
      <c r="N137" s="1158">
        <v>4.55</v>
      </c>
      <c r="O137" s="323">
        <v>0.98</v>
      </c>
      <c r="P137" s="1734">
        <v>7.6999999999999999E-2</v>
      </c>
      <c r="Q137" s="1451">
        <f>'12-18л. МЕНЮ '!I132</f>
        <v>16</v>
      </c>
      <c r="R137" s="115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352"/>
      <c r="AD137" s="352"/>
      <c r="AE137" s="178"/>
      <c r="AF137" s="115"/>
      <c r="AG137" s="116"/>
      <c r="AH137" s="116"/>
      <c r="AI137" s="116"/>
      <c r="AJ137" s="179"/>
      <c r="AK137" s="116"/>
      <c r="AL137" s="116"/>
      <c r="AM137" s="116"/>
      <c r="AN137" s="116"/>
      <c r="AO137" s="116"/>
      <c r="AP137" s="116"/>
      <c r="AQ137" s="116"/>
      <c r="AR137" s="116"/>
      <c r="AS137" s="178"/>
      <c r="AT137" s="106"/>
      <c r="AU137" s="119"/>
      <c r="AV137" s="101"/>
      <c r="AW137" s="100"/>
      <c r="AX137" s="106"/>
      <c r="AY137" s="100"/>
      <c r="AZ137" s="106"/>
      <c r="BA137" s="106"/>
      <c r="BB137" s="101"/>
      <c r="BC137" s="101"/>
      <c r="BD137" s="100"/>
      <c r="BE137" s="106"/>
      <c r="BF137" s="106"/>
      <c r="BG137" s="106"/>
    </row>
    <row r="138" spans="2:59" ht="13.5" customHeight="1">
      <c r="B138" s="1452" t="str">
        <f>'12-18л. МЕНЮ '!J133</f>
        <v>Пром.пр.</v>
      </c>
      <c r="C138" s="232" t="str">
        <f>'12-18л. МЕНЮ '!C133</f>
        <v>Хлеб ржаной</v>
      </c>
      <c r="D138" s="247">
        <f>'12-18л. МЕНЮ '!D133</f>
        <v>50</v>
      </c>
      <c r="E138" s="1233">
        <f>'12-18л. МЕНЮ '!E133</f>
        <v>2.3330000000000002</v>
      </c>
      <c r="F138" s="323">
        <f>'12-18л. МЕНЮ '!F133</f>
        <v>0.82499999999999996</v>
      </c>
      <c r="G138" s="323">
        <f>'12-18л. МЕНЮ '!G133</f>
        <v>21.718</v>
      </c>
      <c r="H138" s="685">
        <f>'12-18л. МЕНЮ '!H133</f>
        <v>103.625</v>
      </c>
      <c r="I138" s="1158">
        <v>0</v>
      </c>
      <c r="J138" s="1158">
        <v>0.1</v>
      </c>
      <c r="K138" s="1158">
        <v>0.1</v>
      </c>
      <c r="L138" s="680">
        <v>0</v>
      </c>
      <c r="M138" s="1294">
        <v>16.5</v>
      </c>
      <c r="N138" s="1158">
        <v>11.7</v>
      </c>
      <c r="O138" s="1158">
        <v>3.3</v>
      </c>
      <c r="P138" s="1158">
        <v>7.0000000000000007E-2</v>
      </c>
      <c r="Q138" s="1451">
        <f>'12-18л. МЕНЮ '!I133</f>
        <v>17</v>
      </c>
      <c r="R138" s="115"/>
      <c r="S138" s="106"/>
      <c r="T138" s="101"/>
      <c r="U138" s="329"/>
      <c r="V138" s="329"/>
      <c r="W138" s="329"/>
      <c r="X138" s="179"/>
      <c r="Y138" s="151"/>
      <c r="Z138" s="151"/>
      <c r="AA138" s="329"/>
      <c r="AB138" s="151"/>
      <c r="AC138" s="121"/>
      <c r="AD138" s="121"/>
      <c r="AE138" s="104"/>
      <c r="AF138" s="119"/>
      <c r="AG138" s="505"/>
      <c r="AH138" s="505"/>
      <c r="AI138" s="505"/>
      <c r="AJ138" s="514"/>
      <c r="AK138" s="505"/>
      <c r="AL138" s="505"/>
      <c r="AM138" s="505"/>
      <c r="AN138" s="505"/>
      <c r="AO138" s="506"/>
      <c r="AP138" s="506"/>
      <c r="AQ138" s="505"/>
      <c r="AR138" s="505"/>
      <c r="AS138" s="505"/>
      <c r="AT138" s="106"/>
      <c r="AU138" s="106"/>
      <c r="AV138" s="106"/>
      <c r="AW138" s="106"/>
      <c r="AX138" s="106"/>
      <c r="AY138" s="100"/>
      <c r="AZ138" s="106"/>
      <c r="BA138" s="106"/>
      <c r="BB138" s="101"/>
      <c r="BC138" s="101"/>
      <c r="BD138" s="100"/>
      <c r="BE138" s="106"/>
      <c r="BF138" s="106"/>
      <c r="BG138" s="106"/>
    </row>
    <row r="139" spans="2:59" ht="15" customHeight="1" thickBot="1">
      <c r="B139" s="1258" t="str">
        <f>'12-18л. МЕНЮ '!J134</f>
        <v xml:space="preserve">338 / 17 </v>
      </c>
      <c r="C139" s="189" t="str">
        <f>'12-18л. МЕНЮ '!C134</f>
        <v>Фрукты свежие (яблоки)</v>
      </c>
      <c r="D139" s="341">
        <f>'12-18л. МЕНЮ '!D134</f>
        <v>105</v>
      </c>
      <c r="E139" s="1233">
        <f>'12-18л. МЕНЮ '!E134</f>
        <v>0.42</v>
      </c>
      <c r="F139" s="323">
        <f>'12-18л. МЕНЮ '!F134</f>
        <v>0.42</v>
      </c>
      <c r="G139" s="323">
        <f>'12-18л. МЕНЮ '!G134</f>
        <v>10.29</v>
      </c>
      <c r="H139" s="685">
        <f>'12-18л. МЕНЮ '!H134</f>
        <v>49.35</v>
      </c>
      <c r="I139" s="1158">
        <v>10.5</v>
      </c>
      <c r="J139" s="1158">
        <v>3.15E-2</v>
      </c>
      <c r="K139" s="1158">
        <v>2.1000000000000001E-2</v>
      </c>
      <c r="L139" s="680">
        <v>0</v>
      </c>
      <c r="M139" s="1294">
        <v>16.8</v>
      </c>
      <c r="N139" s="1292">
        <v>11.55</v>
      </c>
      <c r="O139" s="1158">
        <v>9.4499999999999993</v>
      </c>
      <c r="P139" s="1734">
        <v>2.31</v>
      </c>
      <c r="Q139" s="1451">
        <f>'12-18л. МЕНЮ '!I134</f>
        <v>85</v>
      </c>
      <c r="R139" s="119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21"/>
      <c r="AD139" s="121"/>
      <c r="AE139" s="350"/>
      <c r="AF139" s="120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  <c r="AV139" s="114"/>
      <c r="AW139" s="106"/>
      <c r="AX139" s="508"/>
      <c r="AY139" s="100"/>
      <c r="AZ139" s="106"/>
      <c r="BA139" s="106"/>
      <c r="BB139" s="106"/>
      <c r="BC139" s="106"/>
      <c r="BD139" s="106"/>
      <c r="BE139" s="106"/>
      <c r="BF139" s="106"/>
      <c r="BG139" s="106"/>
    </row>
    <row r="140" spans="2:59" ht="14.25" customHeight="1">
      <c r="B140" s="420" t="s">
        <v>160</v>
      </c>
      <c r="C140" s="558"/>
      <c r="D140" s="1463">
        <f>'12-18л. МЕНЮ '!D135</f>
        <v>975</v>
      </c>
      <c r="E140" s="695">
        <f>'12-18л. МЕНЮ '!E135</f>
        <v>30.839399999999998</v>
      </c>
      <c r="F140" s="696">
        <f>'12-18л. МЕНЮ '!F135</f>
        <v>24.697700000000001</v>
      </c>
      <c r="G140" s="696">
        <f>'12-18л. МЕНЮ '!G135</f>
        <v>125.1378</v>
      </c>
      <c r="H140" s="1804">
        <f>'12-18л. МЕНЮ '!H135</f>
        <v>847.58579999999995</v>
      </c>
      <c r="I140" s="717">
        <f t="shared" ref="I140:P140" si="21">SUM(I133:I139)</f>
        <v>29.71285</v>
      </c>
      <c r="J140" s="717">
        <f t="shared" si="21"/>
        <v>0.42000000000000004</v>
      </c>
      <c r="K140" s="717">
        <f>SUM(K133:K139)</f>
        <v>0.47300000000000009</v>
      </c>
      <c r="L140" s="719">
        <f t="shared" si="21"/>
        <v>143.50299999999999</v>
      </c>
      <c r="M140" s="1238">
        <f t="shared" si="21"/>
        <v>179.655</v>
      </c>
      <c r="N140" s="1239">
        <f t="shared" si="21"/>
        <v>275.40120000000002</v>
      </c>
      <c r="O140" s="1239">
        <f t="shared" si="21"/>
        <v>75.905599999999993</v>
      </c>
      <c r="P140" s="717">
        <f t="shared" si="21"/>
        <v>6.4995000000000012</v>
      </c>
      <c r="Q140" s="745"/>
      <c r="R140" s="106"/>
      <c r="S140" s="351"/>
      <c r="T140" s="106"/>
      <c r="U140" s="3382"/>
      <c r="V140" s="3382"/>
      <c r="W140" s="3382"/>
      <c r="X140" s="3382"/>
      <c r="Y140" s="3382"/>
      <c r="Z140" s="3382"/>
      <c r="AA140" s="3382"/>
      <c r="AB140" s="3382"/>
      <c r="AC140" s="121"/>
      <c r="AD140" s="121"/>
      <c r="AE140" s="353"/>
      <c r="AF140" s="98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484"/>
      <c r="AQ140" s="106"/>
      <c r="AR140" s="484"/>
      <c r="AS140" s="106"/>
      <c r="AT140" s="106"/>
      <c r="AU140" s="106"/>
      <c r="AV140" s="114"/>
      <c r="AW140" s="106"/>
      <c r="AX140" s="100"/>
      <c r="AY140" s="100"/>
      <c r="AZ140" s="106"/>
      <c r="BA140" s="106"/>
      <c r="BB140" s="106"/>
      <c r="BC140" s="106"/>
      <c r="BD140" s="106"/>
      <c r="BE140" s="106"/>
      <c r="BF140" s="106"/>
      <c r="BG140" s="106"/>
    </row>
    <row r="141" spans="2:59" ht="13.5" customHeight="1">
      <c r="B141" s="712"/>
      <c r="C141" s="713" t="s">
        <v>11</v>
      </c>
      <c r="D141" s="1127">
        <v>0.35</v>
      </c>
      <c r="E141" s="1794">
        <f>'12-18л. МЕНЮ '!E136</f>
        <v>31.5</v>
      </c>
      <c r="F141" s="1795">
        <f>'12-18л. МЕНЮ '!F136</f>
        <v>32.200000000000003</v>
      </c>
      <c r="G141" s="1795">
        <f>'12-18л. МЕНЮ '!G136</f>
        <v>134.05000000000001</v>
      </c>
      <c r="H141" s="1805">
        <f>'12-18л. МЕНЮ '!H136</f>
        <v>952</v>
      </c>
      <c r="I141" s="1886">
        <f t="shared" ref="I141:P141" si="22">I625</f>
        <v>24.5</v>
      </c>
      <c r="J141" s="1886">
        <f t="shared" si="22"/>
        <v>0.49</v>
      </c>
      <c r="K141" s="1886">
        <f t="shared" si="22"/>
        <v>0.56000000000000005</v>
      </c>
      <c r="L141" s="1886">
        <f t="shared" si="22"/>
        <v>315</v>
      </c>
      <c r="M141" s="1887">
        <f t="shared" si="22"/>
        <v>420</v>
      </c>
      <c r="N141" s="1887">
        <f t="shared" si="22"/>
        <v>420</v>
      </c>
      <c r="O141" s="1887">
        <f t="shared" si="22"/>
        <v>105</v>
      </c>
      <c r="P141" s="3273">
        <f t="shared" si="22"/>
        <v>6.3</v>
      </c>
      <c r="Q141" s="745"/>
      <c r="S141" s="176"/>
      <c r="T141" s="106"/>
      <c r="U141" s="596"/>
      <c r="V141" s="501"/>
      <c r="W141" s="789"/>
      <c r="X141" s="3368"/>
      <c r="Y141" s="3368"/>
      <c r="Z141" s="213"/>
      <c r="AA141" s="356"/>
      <c r="AB141" s="356"/>
      <c r="AC141" s="121"/>
      <c r="AD141" s="121"/>
      <c r="AE141" s="106"/>
      <c r="AF141" s="115"/>
      <c r="AG141" s="106"/>
      <c r="AH141" s="106"/>
      <c r="AI141" s="106"/>
      <c r="AJ141" s="516"/>
      <c r="AK141" s="106"/>
      <c r="AL141" s="106"/>
      <c r="AM141" s="106"/>
      <c r="AN141" s="106"/>
      <c r="AO141" s="106"/>
      <c r="AP141" s="106"/>
      <c r="AQ141" s="106"/>
      <c r="AR141" s="484"/>
      <c r="AS141" s="106"/>
      <c r="AT141" s="106"/>
      <c r="AU141" s="106"/>
      <c r="AV141" s="106"/>
      <c r="AW141" s="121"/>
      <c r="AX141" s="121"/>
      <c r="AY141" s="121"/>
      <c r="AZ141" s="106"/>
      <c r="BA141" s="106"/>
      <c r="BB141" s="106"/>
      <c r="BC141" s="106"/>
      <c r="BD141" s="106"/>
      <c r="BE141" s="106"/>
      <c r="BF141" s="106"/>
      <c r="BG141" s="106"/>
    </row>
    <row r="142" spans="2:59" ht="17.25" customHeight="1" thickBot="1">
      <c r="B142" s="229"/>
      <c r="C142" s="710" t="s">
        <v>349</v>
      </c>
      <c r="D142" s="733"/>
      <c r="E142" s="1443">
        <f>'12-18л. МЕНЮ '!E137</f>
        <v>-0.73400000000000176</v>
      </c>
      <c r="F142" s="435">
        <f>'12-18л. МЕНЮ '!F137</f>
        <v>-8.154673913043478</v>
      </c>
      <c r="G142" s="435">
        <f>'12-18л. МЕНЮ '!G137</f>
        <v>-2.3269451697127934</v>
      </c>
      <c r="H142" s="1182">
        <f>'12-18л. МЕНЮ '!H137</f>
        <v>-3.838757352941176</v>
      </c>
      <c r="I142" s="722">
        <f t="shared" ref="I142:P142" si="23">(I140*100/I619)-35</f>
        <v>7.4469285714285718</v>
      </c>
      <c r="J142" s="722">
        <f t="shared" si="23"/>
        <v>-4.9999999999999929</v>
      </c>
      <c r="K142" s="722">
        <f t="shared" si="23"/>
        <v>-5.4374999999999929</v>
      </c>
      <c r="L142" s="722">
        <f t="shared" si="23"/>
        <v>-19.055222222222223</v>
      </c>
      <c r="M142" s="723">
        <f t="shared" si="23"/>
        <v>-20.028750000000002</v>
      </c>
      <c r="N142" s="722">
        <f t="shared" si="23"/>
        <v>-12.049899999999997</v>
      </c>
      <c r="O142" s="722">
        <f t="shared" si="23"/>
        <v>-9.6981333333333346</v>
      </c>
      <c r="P142" s="2150">
        <f t="shared" si="23"/>
        <v>1.1083333333333414</v>
      </c>
      <c r="Q142" s="751"/>
      <c r="R142" s="11"/>
      <c r="S142" s="101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1"/>
      <c r="AD142" s="101"/>
      <c r="AE142" s="106"/>
      <c r="AF142" s="115"/>
      <c r="AG142" s="115"/>
      <c r="AH142" s="101"/>
      <c r="AI142" s="101"/>
      <c r="AJ142" s="100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6"/>
      <c r="BC142" s="106"/>
      <c r="BD142" s="106"/>
      <c r="BE142" s="106"/>
      <c r="BF142" s="106"/>
      <c r="BG142" s="106"/>
    </row>
    <row r="143" spans="2:59" ht="12.75" customHeight="1">
      <c r="B143" s="664"/>
      <c r="C143" s="541" t="s">
        <v>199</v>
      </c>
      <c r="D143" s="58"/>
      <c r="E143" s="1906"/>
      <c r="F143" s="1897"/>
      <c r="G143" s="1897"/>
      <c r="H143" s="1897"/>
      <c r="I143" s="1898"/>
      <c r="J143" s="1898"/>
      <c r="K143" s="1898"/>
      <c r="L143" s="1898"/>
      <c r="M143" s="1899"/>
      <c r="N143" s="1898"/>
      <c r="O143" s="1898"/>
      <c r="P143" s="3147"/>
      <c r="Q143" s="3139"/>
      <c r="R143" s="11"/>
      <c r="S143" s="221"/>
      <c r="T143" s="101"/>
      <c r="U143" s="329"/>
      <c r="V143" s="329"/>
      <c r="W143" s="329"/>
      <c r="X143" s="179"/>
      <c r="Y143" s="151"/>
      <c r="Z143" s="151"/>
      <c r="AA143" s="329"/>
      <c r="AB143" s="151"/>
      <c r="AC143" s="98"/>
      <c r="AD143" s="98"/>
      <c r="AE143" s="106"/>
      <c r="AF143" s="115"/>
      <c r="AG143" s="123"/>
      <c r="AH143" s="101"/>
      <c r="AI143" s="100"/>
      <c r="AJ143" s="179"/>
      <c r="AK143" s="178"/>
      <c r="AL143" s="178"/>
      <c r="AM143" s="178"/>
      <c r="AN143" s="178"/>
      <c r="AO143" s="178"/>
      <c r="AP143" s="178"/>
      <c r="AQ143" s="178"/>
      <c r="AR143" s="178"/>
      <c r="AS143" s="178"/>
      <c r="AT143" s="106"/>
      <c r="AU143" s="106"/>
      <c r="AV143" s="106"/>
      <c r="AW143" s="106"/>
      <c r="AX143" s="106"/>
      <c r="AY143" s="106"/>
      <c r="AZ143" s="106"/>
      <c r="BA143" s="106"/>
      <c r="BB143" s="106"/>
      <c r="BC143" s="106"/>
      <c r="BD143" s="106"/>
      <c r="BE143" s="106"/>
      <c r="BF143" s="106"/>
      <c r="BG143" s="106"/>
    </row>
    <row r="144" spans="2:59" ht="14.25" customHeight="1">
      <c r="B144" s="1255" t="str">
        <f>'12-18л. МЕНЮ '!J139</f>
        <v>470 / 21</v>
      </c>
      <c r="C144" s="2760" t="str">
        <f>'12-18л. МЕНЮ '!C139</f>
        <v>Кисломолочный напиток (кефир м.д.ж. 2,5%)</v>
      </c>
      <c r="D144" s="249">
        <f>'12-18л. МЕНЮ '!D139</f>
        <v>200</v>
      </c>
      <c r="E144" s="1293">
        <f>'12-18л. МЕНЮ '!E139</f>
        <v>5.8</v>
      </c>
      <c r="F144" s="1295">
        <f>'12-18л. МЕНЮ '!F139</f>
        <v>5</v>
      </c>
      <c r="G144" s="1295">
        <f>'12-18л. МЕНЮ '!G139</f>
        <v>8</v>
      </c>
      <c r="H144" s="1295">
        <f>'12-18л. МЕНЮ '!H139</f>
        <v>101</v>
      </c>
      <c r="I144" s="2853">
        <v>1.4</v>
      </c>
      <c r="J144" s="1743">
        <v>0.08</v>
      </c>
      <c r="K144" s="156">
        <v>2.3E-2</v>
      </c>
      <c r="L144" s="1401">
        <v>40.1</v>
      </c>
      <c r="M144" s="2774">
        <v>240.8</v>
      </c>
      <c r="N144" s="2854">
        <v>180.6</v>
      </c>
      <c r="O144" s="1183">
        <v>28.1</v>
      </c>
      <c r="P144" s="2862">
        <v>0.2</v>
      </c>
      <c r="Q144" s="3149">
        <f>'12-18л. МЕНЮ '!I139</f>
        <v>83</v>
      </c>
      <c r="R144" s="11"/>
      <c r="S144" s="101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21"/>
      <c r="AD144" s="121"/>
      <c r="AE144" s="106"/>
      <c r="AF144" s="119"/>
      <c r="AG144" s="106"/>
      <c r="AH144" s="176"/>
      <c r="AI144" s="106"/>
      <c r="AJ144" s="177"/>
      <c r="AK144" s="177"/>
      <c r="AL144" s="177"/>
      <c r="AM144" s="177"/>
      <c r="AN144" s="177"/>
      <c r="AO144" s="177"/>
      <c r="AP144" s="177"/>
      <c r="AQ144" s="177"/>
      <c r="AR144" s="177"/>
      <c r="AS144" s="177"/>
      <c r="AT144" s="106"/>
      <c r="AU144" s="106"/>
      <c r="AV144" s="106"/>
      <c r="AW144" s="111"/>
      <c r="AX144" s="111"/>
      <c r="AY144" s="106"/>
      <c r="AZ144" s="106"/>
      <c r="BA144" s="106"/>
      <c r="BB144" s="106"/>
      <c r="BC144" s="106"/>
      <c r="BD144" s="106"/>
      <c r="BE144" s="106"/>
      <c r="BF144" s="106"/>
      <c r="BG144" s="106"/>
    </row>
    <row r="145" spans="2:59" ht="12.75" customHeight="1">
      <c r="B145" s="1255" t="str">
        <f>'12-18л. МЕНЮ '!J140</f>
        <v>149 / 17</v>
      </c>
      <c r="C145" s="1128" t="str">
        <f>'12-18л. МЕНЮ '!C140</f>
        <v xml:space="preserve">Котлеты картофельные </v>
      </c>
      <c r="D145" s="1262">
        <f>'12-18л. МЕНЮ '!D140</f>
        <v>110</v>
      </c>
      <c r="E145" s="1293">
        <f>'12-18л. МЕНЮ '!E140</f>
        <v>3.5017999999999998</v>
      </c>
      <c r="F145" s="1222">
        <f>'12-18л. МЕНЮ '!F140</f>
        <v>8.9819999999999993</v>
      </c>
      <c r="G145" s="324">
        <f>'12-18л. МЕНЮ '!G140</f>
        <v>14.002000000000001</v>
      </c>
      <c r="H145" s="1222">
        <f>'12-18л. МЕНЮ '!H140</f>
        <v>141.09299999999999</v>
      </c>
      <c r="I145" s="1237">
        <v>0.22333</v>
      </c>
      <c r="J145" s="728">
        <v>9.9000000000000005E-2</v>
      </c>
      <c r="K145" s="1153">
        <v>3.7713999999999998E-2</v>
      </c>
      <c r="L145" s="2850">
        <v>38.5</v>
      </c>
      <c r="M145" s="2851">
        <v>60.79</v>
      </c>
      <c r="N145" s="1423">
        <v>13.592700000000001</v>
      </c>
      <c r="O145" s="1153">
        <v>25.56</v>
      </c>
      <c r="P145" s="2143">
        <v>1.37</v>
      </c>
      <c r="Q145" s="3149">
        <f>'12-18л. МЕНЮ '!I140</f>
        <v>35</v>
      </c>
      <c r="R145" s="11"/>
      <c r="S145" s="114"/>
      <c r="T145" s="106"/>
      <c r="U145" s="3382"/>
      <c r="V145" s="3382"/>
      <c r="W145" s="3382"/>
      <c r="X145" s="3382"/>
      <c r="Y145" s="3382"/>
      <c r="Z145" s="3382"/>
      <c r="AA145" s="3382"/>
      <c r="AB145" s="3382"/>
      <c r="AC145" s="106"/>
      <c r="AD145" s="106"/>
      <c r="AE145" s="101"/>
      <c r="AF145" s="98"/>
      <c r="AG145" s="115"/>
      <c r="AH145" s="101"/>
      <c r="AI145" s="98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11"/>
      <c r="AX145" s="106"/>
      <c r="AY145" s="106"/>
      <c r="AZ145" s="106"/>
      <c r="BA145" s="106"/>
      <c r="BB145" s="106"/>
      <c r="BC145" s="106"/>
      <c r="BD145" s="106"/>
      <c r="BE145" s="106"/>
      <c r="BF145" s="106"/>
      <c r="BG145" s="106"/>
    </row>
    <row r="146" spans="2:59" ht="15" customHeight="1">
      <c r="B146" s="1453" t="str">
        <f>'12-18л. МЕНЮ '!J141</f>
        <v>327/17</v>
      </c>
      <c r="C146" s="1201" t="str">
        <f>'12-18л. МЕНЮ '!C141</f>
        <v xml:space="preserve"> с творогом и / соус молочный</v>
      </c>
      <c r="D146" s="1188">
        <f>'12-18л. МЕНЮ '!D141</f>
        <v>20</v>
      </c>
      <c r="E146" s="1741">
        <f>'12-18л. МЕНЮ '!E141</f>
        <v>0.6472</v>
      </c>
      <c r="F146" s="1735">
        <f>'12-18л. МЕНЮ '!F141</f>
        <v>1.0927</v>
      </c>
      <c r="G146" s="1547">
        <f>'12-18л. МЕНЮ '!G141</f>
        <v>0.5</v>
      </c>
      <c r="H146" s="1735">
        <f>'12-18л. МЕНЮ '!H141</f>
        <v>23.1478</v>
      </c>
      <c r="I146" s="2761">
        <v>0.1038</v>
      </c>
      <c r="J146" s="1547">
        <v>5.7000000000000002E-3</v>
      </c>
      <c r="K146" s="1735">
        <v>2.5399999999999999E-2</v>
      </c>
      <c r="L146" s="1458">
        <v>6.6914999999999996</v>
      </c>
      <c r="M146" s="1736">
        <v>22.035599999999999</v>
      </c>
      <c r="N146" s="1543">
        <v>16.706700000000001</v>
      </c>
      <c r="O146" s="1736">
        <v>2.61</v>
      </c>
      <c r="P146" s="1904">
        <v>3.8300000000000001E-2</v>
      </c>
      <c r="Q146" s="3150">
        <f>'12-18л. МЕНЮ '!I141</f>
        <v>35</v>
      </c>
      <c r="R146" s="11"/>
      <c r="S146" s="114"/>
      <c r="T146" s="351"/>
      <c r="U146" s="3383"/>
      <c r="V146" s="3301"/>
      <c r="W146" s="3301"/>
      <c r="X146" s="3301"/>
      <c r="Y146" s="3301"/>
      <c r="Z146" s="1235"/>
      <c r="AA146" s="121"/>
      <c r="AB146" s="106"/>
      <c r="AC146" s="106"/>
      <c r="AD146" s="106"/>
      <c r="AE146" s="98"/>
      <c r="AF146" s="115"/>
      <c r="AG146" s="115"/>
      <c r="AH146" s="126"/>
      <c r="AI146" s="328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6"/>
      <c r="BC146" s="106"/>
      <c r="BD146" s="106"/>
      <c r="BE146" s="106"/>
      <c r="BF146" s="106"/>
      <c r="BG146" s="106"/>
    </row>
    <row r="147" spans="2:59" ht="15" customHeight="1" thickBot="1">
      <c r="B147" s="1454" t="str">
        <f>'12-18л. МЕНЮ '!J142</f>
        <v>Пром.пр.</v>
      </c>
      <c r="C147" s="1253" t="str">
        <f>'12-18л. МЕНЮ '!C142</f>
        <v xml:space="preserve">Хлеб пш. (батон ) </v>
      </c>
      <c r="D147" s="1217">
        <f>'12-18л. МЕНЮ '!D142</f>
        <v>20</v>
      </c>
      <c r="E147" s="1873">
        <f>'12-18л. МЕНЮ '!E142</f>
        <v>0.77</v>
      </c>
      <c r="F147" s="1868">
        <f>'12-18л. МЕНЮ '!F142</f>
        <v>0.38</v>
      </c>
      <c r="G147" s="1868">
        <f>'12-18л. МЕНЮ '!G142</f>
        <v>10.28</v>
      </c>
      <c r="H147" s="1868">
        <f>'12-18л. МЕНЮ '!H142</f>
        <v>45.22</v>
      </c>
      <c r="I147" s="1743">
        <v>0</v>
      </c>
      <c r="J147" s="1743">
        <v>2.1999999999999999E-2</v>
      </c>
      <c r="K147" s="1743">
        <v>2.1999999999999999E-2</v>
      </c>
      <c r="L147" s="1401">
        <v>0</v>
      </c>
      <c r="M147" s="1120">
        <v>3.8</v>
      </c>
      <c r="N147" s="1120">
        <v>13</v>
      </c>
      <c r="O147" s="1743">
        <v>2.6</v>
      </c>
      <c r="P147" s="2862">
        <v>2.4E-2</v>
      </c>
      <c r="Q147" s="3151">
        <f>'12-18л. МЕНЮ '!I142</f>
        <v>15</v>
      </c>
      <c r="R147" s="88"/>
      <c r="S147" s="106"/>
      <c r="T147" s="106"/>
      <c r="U147" s="106"/>
      <c r="V147" s="106"/>
      <c r="W147" s="106"/>
      <c r="X147" s="106"/>
      <c r="Y147" s="106"/>
      <c r="Z147" s="106"/>
      <c r="AA147" s="121"/>
      <c r="AB147" s="106"/>
      <c r="AC147" s="106"/>
      <c r="AD147" s="106"/>
      <c r="AE147" s="106"/>
      <c r="AF147" s="122"/>
      <c r="AG147" s="355"/>
      <c r="AH147" s="126"/>
      <c r="AI147" s="159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  <c r="AV147" s="106"/>
      <c r="AW147" s="517"/>
      <c r="AX147" s="198"/>
      <c r="AY147" s="198"/>
      <c r="AZ147" s="106"/>
      <c r="BA147" s="106"/>
      <c r="BB147" s="106"/>
      <c r="BC147" s="106"/>
      <c r="BD147" s="106"/>
      <c r="BE147" s="106"/>
      <c r="BF147" s="106"/>
      <c r="BG147" s="106"/>
    </row>
    <row r="148" spans="2:59" ht="15" customHeight="1">
      <c r="B148" s="420" t="s">
        <v>207</v>
      </c>
      <c r="C148" s="558"/>
      <c r="D148" s="1806">
        <f>'12-18л. МЕНЮ '!D143</f>
        <v>350</v>
      </c>
      <c r="E148" s="1869">
        <f>'12-18л. МЕНЮ '!E143</f>
        <v>10.718999999999999</v>
      </c>
      <c r="F148" s="1870">
        <f>'12-18л. МЕНЮ '!F143</f>
        <v>15.454700000000001</v>
      </c>
      <c r="G148" s="1870">
        <f>'12-18л. МЕНЮ '!G143</f>
        <v>32.782000000000004</v>
      </c>
      <c r="H148" s="1870">
        <f>'12-18л. МЕНЮ '!H143</f>
        <v>310.46079999999995</v>
      </c>
      <c r="I148" s="717">
        <f>SUM(I144:I147)</f>
        <v>1.7271299999999998</v>
      </c>
      <c r="J148" s="717">
        <f>SUM(J144:J147)</f>
        <v>0.20669999999999999</v>
      </c>
      <c r="K148" s="717">
        <f>SUM(K144:K147)</f>
        <v>0.10811399999999999</v>
      </c>
      <c r="L148" s="717">
        <f t="shared" ref="L148:P148" si="24">SUM(L144:L147)</f>
        <v>85.291499999999999</v>
      </c>
      <c r="M148" s="1239">
        <f t="shared" si="24"/>
        <v>327.42560000000003</v>
      </c>
      <c r="N148" s="1239">
        <f t="shared" si="24"/>
        <v>223.89940000000001</v>
      </c>
      <c r="O148" s="717">
        <f t="shared" si="24"/>
        <v>58.87</v>
      </c>
      <c r="P148" s="720">
        <f t="shared" si="24"/>
        <v>1.6323000000000001</v>
      </c>
      <c r="Q148" s="3152"/>
      <c r="R148" s="40"/>
      <c r="S148" s="106"/>
      <c r="T148" s="126"/>
      <c r="U148" s="106"/>
      <c r="V148" s="106"/>
      <c r="W148" s="106"/>
      <c r="X148" s="106"/>
      <c r="Y148" s="121"/>
      <c r="Z148" s="106"/>
      <c r="AA148" s="116"/>
      <c r="AB148" s="116"/>
      <c r="AC148" s="116"/>
      <c r="AD148" s="116"/>
      <c r="AE148" s="106"/>
      <c r="AF148" s="106"/>
      <c r="AG148" s="106"/>
      <c r="AH148" s="106"/>
      <c r="AI148" s="35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106"/>
      <c r="AV148" s="106"/>
      <c r="AW148" s="106"/>
      <c r="AX148" s="111"/>
      <c r="AY148" s="106"/>
      <c r="AZ148" s="106"/>
      <c r="BA148" s="106"/>
      <c r="BB148" s="106"/>
      <c r="BC148" s="106"/>
      <c r="BD148" s="106"/>
      <c r="BE148" s="106"/>
      <c r="BF148" s="106"/>
      <c r="BG148" s="106"/>
    </row>
    <row r="149" spans="2:59" ht="16.5" customHeight="1">
      <c r="B149" s="712"/>
      <c r="C149" s="713" t="s">
        <v>11</v>
      </c>
      <c r="D149" s="1223">
        <v>0.1</v>
      </c>
      <c r="E149" s="1871">
        <f>'12-18л. МЕНЮ '!E144</f>
        <v>9</v>
      </c>
      <c r="F149" s="1872">
        <f>'12-18л. МЕНЮ '!F144</f>
        <v>9.1999999999999993</v>
      </c>
      <c r="G149" s="1872">
        <f>'12-18л. МЕНЮ '!G144</f>
        <v>38.299999999999997</v>
      </c>
      <c r="H149" s="1872">
        <f>'12-18л. МЕНЮ '!H144</f>
        <v>272</v>
      </c>
      <c r="I149" s="1886">
        <f t="shared" ref="I149:P149" si="25">I629</f>
        <v>7</v>
      </c>
      <c r="J149" s="1886">
        <f t="shared" si="25"/>
        <v>0.14000000000000001</v>
      </c>
      <c r="K149" s="1886">
        <f t="shared" si="25"/>
        <v>0.16</v>
      </c>
      <c r="L149" s="1886">
        <f t="shared" si="25"/>
        <v>90</v>
      </c>
      <c r="M149" s="1887">
        <f t="shared" si="25"/>
        <v>120</v>
      </c>
      <c r="N149" s="1887">
        <f t="shared" si="25"/>
        <v>120</v>
      </c>
      <c r="O149" s="1886">
        <f t="shared" si="25"/>
        <v>30</v>
      </c>
      <c r="P149" s="1888">
        <f t="shared" si="25"/>
        <v>1.8</v>
      </c>
      <c r="Q149" s="1200"/>
      <c r="R149" s="40"/>
      <c r="S149" s="106"/>
      <c r="T149" s="329"/>
      <c r="U149" s="329"/>
      <c r="V149" s="329"/>
      <c r="W149" s="179"/>
      <c r="X149" s="151"/>
      <c r="Y149" s="513"/>
      <c r="Z149" s="151"/>
      <c r="AA149" s="151"/>
      <c r="AB149" s="106"/>
      <c r="AC149" s="106"/>
      <c r="AD149" s="106"/>
      <c r="AE149" s="106"/>
      <c r="AF149" s="106"/>
      <c r="AG149" s="106"/>
      <c r="AH149" s="106"/>
      <c r="AI149" s="35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6"/>
      <c r="BC149" s="106"/>
      <c r="BD149" s="106"/>
      <c r="BE149" s="106"/>
      <c r="BF149" s="106"/>
      <c r="BG149" s="106"/>
    </row>
    <row r="150" spans="2:59" ht="14.25" customHeight="1" thickBot="1">
      <c r="B150" s="229"/>
      <c r="C150" s="710" t="s">
        <v>270</v>
      </c>
      <c r="D150" s="733"/>
      <c r="E150" s="1873">
        <f>'12-18л. МЕНЮ '!E145</f>
        <v>1.9099999999999984</v>
      </c>
      <c r="F150" s="1868">
        <f>'12-18л. МЕНЮ '!F145</f>
        <v>6.7985869565217385</v>
      </c>
      <c r="G150" s="1868">
        <f>'12-18л. МЕНЮ '!G145</f>
        <v>-1.4407310704960832</v>
      </c>
      <c r="H150" s="1868">
        <f>'12-18л. МЕНЮ '!H145</f>
        <v>1.4139999999999979</v>
      </c>
      <c r="I150" s="722">
        <f t="shared" ref="I150:P150" si="26">(I148*100/I619)-10</f>
        <v>-7.5326714285714287</v>
      </c>
      <c r="J150" s="722">
        <f t="shared" si="26"/>
        <v>4.7642857142857142</v>
      </c>
      <c r="K150" s="722">
        <f t="shared" si="26"/>
        <v>-3.2428750000000006</v>
      </c>
      <c r="L150" s="722">
        <f t="shared" si="26"/>
        <v>-0.52316666666666656</v>
      </c>
      <c r="M150" s="723">
        <f t="shared" si="26"/>
        <v>17.285466666666672</v>
      </c>
      <c r="N150" s="723">
        <f t="shared" si="26"/>
        <v>8.6582833333333369</v>
      </c>
      <c r="O150" s="722">
        <f t="shared" si="26"/>
        <v>9.6233333333333348</v>
      </c>
      <c r="P150" s="727">
        <f t="shared" si="26"/>
        <v>-0.93166666666666487</v>
      </c>
      <c r="Q150" s="3143"/>
      <c r="R150" s="11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79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6"/>
      <c r="BC150" s="106"/>
      <c r="BD150" s="106"/>
      <c r="BE150" s="106"/>
      <c r="BF150" s="106"/>
      <c r="BG150" s="106"/>
    </row>
    <row r="151" spans="2:59" ht="17.25" customHeight="1" thickBot="1">
      <c r="E151" s="442"/>
      <c r="F151" s="442"/>
      <c r="G151" s="442"/>
      <c r="H151" s="442"/>
      <c r="I151" s="709"/>
      <c r="J151" s="709"/>
      <c r="K151" s="709"/>
      <c r="L151" s="709"/>
      <c r="M151" s="709"/>
      <c r="N151" s="709"/>
      <c r="O151" s="709"/>
      <c r="P151" s="709"/>
      <c r="Q151" s="536"/>
      <c r="R151" s="40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15"/>
      <c r="AG151" s="125"/>
      <c r="AH151" s="17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6"/>
      <c r="BC151" s="106"/>
      <c r="BD151" s="106"/>
      <c r="BE151" s="106"/>
      <c r="BF151" s="106"/>
      <c r="BG151" s="106"/>
    </row>
    <row r="152" spans="2:59" ht="13.5" customHeight="1">
      <c r="B152" s="637"/>
      <c r="C152" s="42" t="s">
        <v>239</v>
      </c>
      <c r="D152" s="43"/>
      <c r="E152" s="688">
        <f t="shared" ref="E152:P152" si="27">E129+E140</f>
        <v>53.644499999999994</v>
      </c>
      <c r="F152" s="235">
        <f t="shared" si="27"/>
        <v>58.533699999999996</v>
      </c>
      <c r="G152" s="235">
        <f t="shared" si="27"/>
        <v>225.9059</v>
      </c>
      <c r="H152" s="235">
        <f t="shared" si="27"/>
        <v>1620.7309999999998</v>
      </c>
      <c r="I152" s="235">
        <f t="shared" si="27"/>
        <v>36.13505</v>
      </c>
      <c r="J152" s="235">
        <f t="shared" si="27"/>
        <v>0.85410000000000008</v>
      </c>
      <c r="K152" s="235">
        <f t="shared" si="27"/>
        <v>0.93811000000000011</v>
      </c>
      <c r="L152" s="683">
        <f t="shared" si="27"/>
        <v>489.64929999999998</v>
      </c>
      <c r="M152" s="683">
        <f t="shared" si="27"/>
        <v>556.20589999999993</v>
      </c>
      <c r="N152" s="683">
        <f t="shared" si="27"/>
        <v>601.06430999999998</v>
      </c>
      <c r="O152" s="683">
        <f t="shared" si="27"/>
        <v>160.77150999999998</v>
      </c>
      <c r="P152" s="638">
        <f t="shared" si="27"/>
        <v>9.3069000000000006</v>
      </c>
      <c r="Q152" s="536"/>
      <c r="R152" s="11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16"/>
      <c r="AG152" s="124"/>
      <c r="AH152" s="113"/>
      <c r="AI152" s="105"/>
      <c r="AJ152" s="210"/>
      <c r="AK152" s="117"/>
      <c r="AL152" s="101"/>
      <c r="AM152" s="98"/>
      <c r="AN152" s="116"/>
      <c r="AO152" s="116"/>
      <c r="AP152" s="116"/>
      <c r="AQ152" s="179"/>
      <c r="AR152" s="116"/>
      <c r="AS152" s="116"/>
      <c r="AT152" s="116"/>
      <c r="AU152" s="116"/>
      <c r="AV152" s="116"/>
      <c r="AW152" s="116"/>
      <c r="AX152" s="116"/>
      <c r="AY152" s="116"/>
      <c r="AZ152" s="178"/>
      <c r="BA152" s="106"/>
      <c r="BB152" s="106"/>
      <c r="BC152" s="106"/>
      <c r="BD152" s="106"/>
      <c r="BE152" s="106"/>
      <c r="BF152" s="106"/>
      <c r="BG152" s="106"/>
    </row>
    <row r="153" spans="2:59">
      <c r="B153" s="386"/>
      <c r="C153" s="660" t="s">
        <v>11</v>
      </c>
      <c r="D153" s="1127">
        <v>0.6</v>
      </c>
      <c r="E153" s="1889">
        <f t="shared" ref="E153:P153" si="28">E633</f>
        <v>54</v>
      </c>
      <c r="F153" s="1886">
        <f t="shared" si="28"/>
        <v>55.2</v>
      </c>
      <c r="G153" s="1886">
        <f t="shared" si="28"/>
        <v>229.8</v>
      </c>
      <c r="H153" s="1886">
        <f t="shared" si="28"/>
        <v>1632</v>
      </c>
      <c r="I153" s="1886">
        <f t="shared" si="28"/>
        <v>42</v>
      </c>
      <c r="J153" s="1886">
        <f t="shared" si="28"/>
        <v>0.84</v>
      </c>
      <c r="K153" s="1886">
        <f t="shared" si="28"/>
        <v>0.96</v>
      </c>
      <c r="L153" s="1886">
        <f t="shared" si="28"/>
        <v>540</v>
      </c>
      <c r="M153" s="1887">
        <f t="shared" si="28"/>
        <v>720</v>
      </c>
      <c r="N153" s="1887">
        <f t="shared" si="28"/>
        <v>720</v>
      </c>
      <c r="O153" s="1887">
        <f t="shared" si="28"/>
        <v>180</v>
      </c>
      <c r="P153" s="1888">
        <f t="shared" si="28"/>
        <v>10.8</v>
      </c>
      <c r="Q153" s="536"/>
      <c r="R153" s="98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16"/>
      <c r="AG153" s="115"/>
      <c r="AH153" s="101"/>
      <c r="AI153" s="100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6"/>
      <c r="BC153" s="106"/>
      <c r="BD153" s="106"/>
      <c r="BE153" s="106"/>
      <c r="BF153" s="106"/>
      <c r="BG153" s="106"/>
    </row>
    <row r="154" spans="2:59" ht="13.5" customHeight="1" thickBot="1">
      <c r="B154" s="229"/>
      <c r="C154" s="710" t="s">
        <v>349</v>
      </c>
      <c r="D154" s="733"/>
      <c r="E154" s="1890">
        <f t="shared" ref="E154:P154" si="29">(E152*100/E619)-60</f>
        <v>-0.39500000000001023</v>
      </c>
      <c r="F154" s="1891">
        <f t="shared" si="29"/>
        <v>3.6235869565217413</v>
      </c>
      <c r="G154" s="1891">
        <f t="shared" si="29"/>
        <v>-1.0167362924281989</v>
      </c>
      <c r="H154" s="1891">
        <f t="shared" si="29"/>
        <v>-0.41430147058824218</v>
      </c>
      <c r="I154" s="1891">
        <f t="shared" si="29"/>
        <v>-8.3784999999999954</v>
      </c>
      <c r="J154" s="1892">
        <f t="shared" si="29"/>
        <v>1.0071428571428669</v>
      </c>
      <c r="K154" s="1891">
        <f t="shared" si="29"/>
        <v>-1.3681249999999991</v>
      </c>
      <c r="L154" s="1891">
        <f t="shared" si="29"/>
        <v>-5.5945222222222242</v>
      </c>
      <c r="M154" s="1893">
        <f t="shared" si="29"/>
        <v>-13.649508333333337</v>
      </c>
      <c r="N154" s="1893">
        <f t="shared" si="29"/>
        <v>-9.9113074999999995</v>
      </c>
      <c r="O154" s="1893">
        <f t="shared" si="29"/>
        <v>-6.4094966666666764</v>
      </c>
      <c r="P154" s="1894">
        <f t="shared" si="29"/>
        <v>-8.2949999999999946</v>
      </c>
      <c r="Q154" s="536"/>
      <c r="R154" s="98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98"/>
      <c r="AG154" s="125"/>
      <c r="AH154" s="101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6"/>
      <c r="BC154" s="106"/>
      <c r="BD154" s="106"/>
      <c r="BE154" s="106"/>
      <c r="BF154" s="106"/>
      <c r="BG154" s="106"/>
    </row>
    <row r="155" spans="2:59" ht="16.5" customHeight="1" thickBot="1">
      <c r="B155" s="11"/>
      <c r="C155" s="11"/>
      <c r="D155" s="5"/>
      <c r="E155" s="1895"/>
      <c r="F155" s="1895"/>
      <c r="G155" s="1895"/>
      <c r="H155" s="1895"/>
      <c r="I155" s="1895"/>
      <c r="J155" s="1895"/>
      <c r="K155" s="1895"/>
      <c r="L155" s="1895"/>
      <c r="M155" s="1895"/>
      <c r="N155" s="1895"/>
      <c r="O155" s="1895"/>
      <c r="P155" s="1895"/>
      <c r="Q155" s="536"/>
      <c r="R155" s="98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15"/>
      <c r="AH155" s="111"/>
      <c r="AI155" s="104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6"/>
      <c r="BC155" s="106"/>
      <c r="BD155" s="106"/>
      <c r="BE155" s="106"/>
      <c r="BF155" s="106"/>
      <c r="BG155" s="106"/>
    </row>
    <row r="156" spans="2:59" ht="12.75" customHeight="1">
      <c r="B156" s="637"/>
      <c r="C156" s="42" t="s">
        <v>238</v>
      </c>
      <c r="D156" s="43"/>
      <c r="E156" s="146">
        <f t="shared" ref="E156:P156" si="30">E140+E148</f>
        <v>41.558399999999999</v>
      </c>
      <c r="F156" s="235">
        <f t="shared" si="30"/>
        <v>40.1524</v>
      </c>
      <c r="G156" s="235">
        <f t="shared" si="30"/>
        <v>157.91980000000001</v>
      </c>
      <c r="H156" s="235">
        <f t="shared" si="30"/>
        <v>1158.0465999999999</v>
      </c>
      <c r="I156" s="235">
        <f t="shared" si="30"/>
        <v>31.439979999999998</v>
      </c>
      <c r="J156" s="235">
        <f t="shared" si="30"/>
        <v>0.62670000000000003</v>
      </c>
      <c r="K156" s="235">
        <f t="shared" si="30"/>
        <v>0.58111400000000013</v>
      </c>
      <c r="L156" s="683">
        <f t="shared" si="30"/>
        <v>228.79449999999997</v>
      </c>
      <c r="M156" s="683">
        <f t="shared" si="30"/>
        <v>507.0806</v>
      </c>
      <c r="N156" s="683">
        <f t="shared" si="30"/>
        <v>499.30060000000003</v>
      </c>
      <c r="O156" s="683">
        <f t="shared" si="30"/>
        <v>134.7756</v>
      </c>
      <c r="P156" s="638">
        <f t="shared" si="30"/>
        <v>8.1318000000000019</v>
      </c>
      <c r="Q156" s="536"/>
      <c r="R156" s="98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15"/>
      <c r="AH156" s="101"/>
      <c r="AI156" s="100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6"/>
      <c r="BC156" s="106"/>
      <c r="BD156" s="106"/>
      <c r="BE156" s="106"/>
      <c r="BF156" s="106"/>
      <c r="BG156" s="106"/>
    </row>
    <row r="157" spans="2:59" ht="12" customHeight="1">
      <c r="B157" s="386"/>
      <c r="C157" s="660" t="s">
        <v>11</v>
      </c>
      <c r="D157" s="1127">
        <v>0.45</v>
      </c>
      <c r="E157" s="1889">
        <f t="shared" ref="E157:P157" si="31">E637</f>
        <v>40.5</v>
      </c>
      <c r="F157" s="1886">
        <f t="shared" si="31"/>
        <v>41.4</v>
      </c>
      <c r="G157" s="1886">
        <f t="shared" si="31"/>
        <v>172.35</v>
      </c>
      <c r="H157" s="1886">
        <f t="shared" si="31"/>
        <v>1224</v>
      </c>
      <c r="I157" s="1886">
        <f t="shared" si="31"/>
        <v>31.5</v>
      </c>
      <c r="J157" s="1886">
        <f t="shared" si="31"/>
        <v>0.63</v>
      </c>
      <c r="K157" s="1886">
        <f t="shared" si="31"/>
        <v>0.72</v>
      </c>
      <c r="L157" s="1886">
        <f t="shared" si="31"/>
        <v>405</v>
      </c>
      <c r="M157" s="1887">
        <f t="shared" si="31"/>
        <v>540</v>
      </c>
      <c r="N157" s="1887">
        <f t="shared" si="31"/>
        <v>540</v>
      </c>
      <c r="O157" s="1887">
        <f t="shared" si="31"/>
        <v>135</v>
      </c>
      <c r="P157" s="1888">
        <f t="shared" si="31"/>
        <v>8.1</v>
      </c>
      <c r="Q157" s="536"/>
      <c r="R157" s="98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15"/>
      <c r="AH157" s="101"/>
      <c r="AI157" s="100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6"/>
      <c r="BC157" s="106"/>
      <c r="BD157" s="106"/>
      <c r="BE157" s="106"/>
      <c r="BF157" s="106"/>
      <c r="BG157" s="106"/>
    </row>
    <row r="158" spans="2:59" ht="13.5" customHeight="1" thickBot="1">
      <c r="B158" s="229"/>
      <c r="C158" s="710" t="s">
        <v>349</v>
      </c>
      <c r="D158" s="733"/>
      <c r="E158" s="721">
        <f t="shared" ref="E158:P158" si="32">(E156*100/E619)-45</f>
        <v>1.1760000000000019</v>
      </c>
      <c r="F158" s="722">
        <f t="shared" si="32"/>
        <v>-1.356086956521743</v>
      </c>
      <c r="G158" s="722">
        <f t="shared" si="32"/>
        <v>-3.7676762402088713</v>
      </c>
      <c r="H158" s="722">
        <f t="shared" si="32"/>
        <v>-2.4247573529411781</v>
      </c>
      <c r="I158" s="722">
        <f t="shared" si="32"/>
        <v>-8.5742857142854234E-2</v>
      </c>
      <c r="J158" s="722">
        <f t="shared" si="32"/>
        <v>-0.23571428571428044</v>
      </c>
      <c r="K158" s="722">
        <f t="shared" si="32"/>
        <v>-8.680374999999998</v>
      </c>
      <c r="L158" s="722">
        <f t="shared" si="32"/>
        <v>-19.578388888888892</v>
      </c>
      <c r="M158" s="722">
        <f t="shared" si="32"/>
        <v>-2.7432833333333377</v>
      </c>
      <c r="N158" s="722">
        <f t="shared" si="32"/>
        <v>-3.3916166666666641</v>
      </c>
      <c r="O158" s="722">
        <f t="shared" si="32"/>
        <v>-7.4800000000003308E-2</v>
      </c>
      <c r="P158" s="727">
        <f t="shared" si="32"/>
        <v>0.17666666666667652</v>
      </c>
      <c r="Q158" s="536"/>
      <c r="R158" s="98"/>
      <c r="S158" s="116"/>
      <c r="T158" s="329"/>
      <c r="U158" s="116"/>
      <c r="V158" s="179"/>
      <c r="W158" s="116"/>
      <c r="X158" s="116"/>
      <c r="Y158" s="116"/>
      <c r="Z158" s="116"/>
      <c r="AA158" s="116"/>
      <c r="AB158" s="116"/>
      <c r="AC158" s="224"/>
      <c r="AD158" s="116"/>
      <c r="AE158" s="178"/>
      <c r="AF158" s="106"/>
      <c r="AG158" s="115"/>
      <c r="AH158" s="101"/>
      <c r="AI158" s="100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6"/>
      <c r="BC158" s="106"/>
      <c r="BD158" s="106"/>
      <c r="BE158" s="106"/>
      <c r="BF158" s="106"/>
      <c r="BG158" s="106"/>
    </row>
    <row r="159" spans="2:59" ht="15" customHeight="1" thickBot="1">
      <c r="E159" s="1896"/>
      <c r="F159" s="1896"/>
      <c r="G159" s="1896"/>
      <c r="H159" s="1896"/>
      <c r="I159" s="1896"/>
      <c r="J159" s="1896"/>
      <c r="K159" s="1896"/>
      <c r="L159" s="1896"/>
      <c r="M159" s="1896"/>
      <c r="N159" s="1896"/>
      <c r="O159" s="1896"/>
      <c r="P159" s="1896"/>
      <c r="Q159" s="536"/>
      <c r="R159" s="121"/>
      <c r="S159" s="105"/>
      <c r="T159" s="105"/>
      <c r="U159" s="105"/>
      <c r="V159" s="218"/>
      <c r="W159" s="105"/>
      <c r="X159" s="218"/>
      <c r="Y159" s="218"/>
      <c r="Z159" s="105"/>
      <c r="AA159" s="371"/>
      <c r="AB159" s="218"/>
      <c r="AC159" s="205"/>
      <c r="AD159" s="105"/>
      <c r="AE159" s="178"/>
      <c r="AF159" s="106"/>
      <c r="AG159" s="115"/>
      <c r="AH159" s="101"/>
      <c r="AI159" s="100"/>
      <c r="AJ159" s="116"/>
      <c r="AK159" s="116"/>
      <c r="AL159" s="116"/>
      <c r="AM159" s="179"/>
      <c r="AN159" s="116"/>
      <c r="AO159" s="116"/>
      <c r="AP159" s="329"/>
      <c r="AQ159" s="116"/>
      <c r="AR159" s="116"/>
      <c r="AS159" s="116"/>
      <c r="AT159" s="116"/>
      <c r="AU159" s="116"/>
      <c r="AV159" s="178"/>
      <c r="AW159" s="106"/>
      <c r="AX159" s="106"/>
      <c r="AY159" s="106"/>
      <c r="AZ159" s="106"/>
      <c r="BA159" s="106"/>
      <c r="BB159" s="106"/>
      <c r="BC159" s="106"/>
      <c r="BD159" s="106"/>
      <c r="BE159" s="106"/>
      <c r="BF159" s="106"/>
      <c r="BG159" s="106"/>
    </row>
    <row r="160" spans="2:59">
      <c r="B160" s="711" t="s">
        <v>265</v>
      </c>
      <c r="C160" s="69"/>
      <c r="D160" s="43"/>
      <c r="E160" s="146">
        <f t="shared" ref="E160:P160" si="33">E129+E140+E148</f>
        <v>64.363499999999988</v>
      </c>
      <c r="F160" s="235">
        <f t="shared" si="33"/>
        <v>73.988399999999999</v>
      </c>
      <c r="G160" s="235">
        <f t="shared" si="33"/>
        <v>258.68790000000001</v>
      </c>
      <c r="H160" s="235">
        <f t="shared" si="33"/>
        <v>1931.1917999999996</v>
      </c>
      <c r="I160" s="235">
        <f t="shared" si="33"/>
        <v>37.862180000000002</v>
      </c>
      <c r="J160" s="235">
        <f t="shared" si="33"/>
        <v>1.0608</v>
      </c>
      <c r="K160" s="235">
        <f t="shared" si="33"/>
        <v>1.046224</v>
      </c>
      <c r="L160" s="683">
        <f t="shared" si="33"/>
        <v>574.94079999999997</v>
      </c>
      <c r="M160" s="683">
        <f t="shared" si="33"/>
        <v>883.63149999999996</v>
      </c>
      <c r="N160" s="683">
        <f t="shared" si="33"/>
        <v>824.96370999999999</v>
      </c>
      <c r="O160" s="683">
        <f t="shared" si="33"/>
        <v>219.64150999999998</v>
      </c>
      <c r="P160" s="638">
        <f t="shared" si="33"/>
        <v>10.939200000000001</v>
      </c>
      <c r="Q160" s="536"/>
      <c r="R160" s="100"/>
      <c r="S160" s="350"/>
      <c r="T160" s="350"/>
      <c r="U160" s="350"/>
      <c r="V160" s="349"/>
      <c r="W160" s="350"/>
      <c r="X160" s="349"/>
      <c r="Y160" s="349"/>
      <c r="Z160" s="350"/>
      <c r="AA160" s="515"/>
      <c r="AB160" s="349"/>
      <c r="AC160" s="349"/>
      <c r="AD160" s="350"/>
      <c r="AE160" s="178"/>
      <c r="AF160" s="106"/>
      <c r="AG160" s="150"/>
      <c r="AH160" s="101"/>
      <c r="AI160" s="100"/>
      <c r="AJ160" s="116"/>
      <c r="AK160" s="116"/>
      <c r="AL160" s="116"/>
      <c r="AM160" s="179"/>
      <c r="AN160" s="116"/>
      <c r="AO160" s="116"/>
      <c r="AP160" s="329"/>
      <c r="AQ160" s="116"/>
      <c r="AR160" s="116"/>
      <c r="AS160" s="116"/>
      <c r="AT160" s="116"/>
      <c r="AU160" s="116"/>
      <c r="AV160" s="178"/>
      <c r="AW160" s="106"/>
      <c r="AX160" s="106"/>
      <c r="AY160" s="106"/>
      <c r="AZ160" s="106"/>
      <c r="BA160" s="106"/>
      <c r="BB160" s="106"/>
      <c r="BC160" s="106"/>
      <c r="BD160" s="106"/>
      <c r="BE160" s="106"/>
      <c r="BF160" s="106"/>
      <c r="BG160" s="106"/>
    </row>
    <row r="161" spans="2:59">
      <c r="B161" s="712"/>
      <c r="C161" s="713" t="s">
        <v>11</v>
      </c>
      <c r="D161" s="1127">
        <v>0.7</v>
      </c>
      <c r="E161" s="1889">
        <f t="shared" ref="E161:P161" si="34">E641</f>
        <v>63</v>
      </c>
      <c r="F161" s="1886">
        <f t="shared" si="34"/>
        <v>64.400000000000006</v>
      </c>
      <c r="G161" s="1886">
        <f t="shared" si="34"/>
        <v>268.10000000000002</v>
      </c>
      <c r="H161" s="1886">
        <f t="shared" si="34"/>
        <v>1904</v>
      </c>
      <c r="I161" s="1886">
        <f t="shared" si="34"/>
        <v>49</v>
      </c>
      <c r="J161" s="1886">
        <f t="shared" si="34"/>
        <v>0.98</v>
      </c>
      <c r="K161" s="1886">
        <f t="shared" si="34"/>
        <v>1.1200000000000001</v>
      </c>
      <c r="L161" s="1886">
        <f t="shared" si="34"/>
        <v>630</v>
      </c>
      <c r="M161" s="1887">
        <f t="shared" si="34"/>
        <v>840</v>
      </c>
      <c r="N161" s="1887">
        <f t="shared" si="34"/>
        <v>840</v>
      </c>
      <c r="O161" s="1887">
        <f t="shared" si="34"/>
        <v>210</v>
      </c>
      <c r="P161" s="1888">
        <f t="shared" si="34"/>
        <v>12.6</v>
      </c>
      <c r="Q161" s="536"/>
      <c r="R161" s="106"/>
      <c r="S161" s="352"/>
      <c r="T161" s="352"/>
      <c r="U161" s="352"/>
      <c r="V161" s="352"/>
      <c r="W161" s="503"/>
      <c r="X161" s="352"/>
      <c r="Y161" s="352"/>
      <c r="Z161" s="352"/>
      <c r="AA161" s="347"/>
      <c r="AB161" s="347"/>
      <c r="AC161" s="352"/>
      <c r="AD161" s="352"/>
      <c r="AE161" s="178"/>
      <c r="AF161" s="106"/>
      <c r="AG161" s="150"/>
      <c r="AH161" s="101"/>
      <c r="AI161" s="100"/>
      <c r="AJ161" s="116"/>
      <c r="AK161" s="329"/>
      <c r="AL161" s="116"/>
      <c r="AM161" s="179"/>
      <c r="AN161" s="116"/>
      <c r="AO161" s="116"/>
      <c r="AP161" s="116"/>
      <c r="AQ161" s="116"/>
      <c r="AR161" s="116"/>
      <c r="AS161" s="116"/>
      <c r="AT161" s="224"/>
      <c r="AU161" s="116"/>
      <c r="AV161" s="178"/>
      <c r="AW161" s="106"/>
      <c r="AX161" s="106"/>
      <c r="AY161" s="106"/>
      <c r="AZ161" s="106"/>
      <c r="BA161" s="106"/>
      <c r="BB161" s="106"/>
      <c r="BC161" s="106"/>
      <c r="BD161" s="106"/>
      <c r="BE161" s="106"/>
      <c r="BF161" s="106"/>
      <c r="BG161" s="106"/>
    </row>
    <row r="162" spans="2:59" ht="15.75" thickBot="1">
      <c r="B162" s="229"/>
      <c r="C162" s="710" t="s">
        <v>349</v>
      </c>
      <c r="D162" s="733"/>
      <c r="E162" s="721">
        <f t="shared" ref="E162:P162" si="35">(E160*100/E619)-70</f>
        <v>1.5149999999999864</v>
      </c>
      <c r="F162" s="722">
        <f t="shared" si="35"/>
        <v>10.42217391304348</v>
      </c>
      <c r="G162" s="722">
        <f t="shared" si="35"/>
        <v>-2.4574673629242767</v>
      </c>
      <c r="H162" s="722">
        <f t="shared" si="35"/>
        <v>0.99969852941174508</v>
      </c>
      <c r="I162" s="722">
        <f t="shared" si="35"/>
        <v>-15.911171428571421</v>
      </c>
      <c r="J162" s="722">
        <f t="shared" si="35"/>
        <v>5.7714285714285722</v>
      </c>
      <c r="K162" s="722">
        <f t="shared" si="35"/>
        <v>-4.6110000000000042</v>
      </c>
      <c r="L162" s="722">
        <f t="shared" si="35"/>
        <v>-6.1176888888888925</v>
      </c>
      <c r="M162" s="722">
        <f t="shared" si="35"/>
        <v>3.6359583333333347</v>
      </c>
      <c r="N162" s="722">
        <f t="shared" si="35"/>
        <v>-1.2530241666666626</v>
      </c>
      <c r="O162" s="723">
        <f t="shared" si="35"/>
        <v>3.2138366666666656</v>
      </c>
      <c r="P162" s="727">
        <f t="shared" si="35"/>
        <v>-9.2266666666666595</v>
      </c>
      <c r="Q162" s="536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04"/>
      <c r="AF162" s="106"/>
      <c r="AG162" s="106"/>
      <c r="AH162" s="106"/>
      <c r="AI162" s="106"/>
      <c r="AJ162" s="115"/>
      <c r="AK162" s="101"/>
      <c r="AL162" s="98"/>
      <c r="AM162" s="116"/>
      <c r="AN162" s="116"/>
      <c r="AO162" s="116"/>
      <c r="AP162" s="179"/>
      <c r="AQ162" s="482"/>
      <c r="AR162" s="329"/>
      <c r="AS162" s="329"/>
      <c r="AT162" s="329"/>
      <c r="AU162" s="329"/>
      <c r="AV162" s="329"/>
      <c r="AW162" s="329"/>
      <c r="AX162" s="329"/>
      <c r="AY162" s="178"/>
      <c r="AZ162" s="106"/>
      <c r="BA162" s="106"/>
      <c r="BB162" s="106"/>
      <c r="BC162" s="106"/>
      <c r="BD162" s="106"/>
      <c r="BE162" s="106"/>
      <c r="BF162" s="106"/>
      <c r="BG162" s="106"/>
    </row>
    <row r="163" spans="2:59">
      <c r="P163"/>
      <c r="Q163" s="536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350"/>
      <c r="AF163" s="106"/>
      <c r="AG163" s="115"/>
      <c r="AH163" s="101"/>
      <c r="AI163" s="185"/>
      <c r="AJ163" s="115"/>
      <c r="AK163" s="101"/>
      <c r="AL163" s="96"/>
      <c r="AM163" s="116"/>
      <c r="AN163" s="116"/>
      <c r="AO163" s="116"/>
      <c r="AP163" s="179"/>
      <c r="AQ163" s="116"/>
      <c r="AR163" s="116"/>
      <c r="AS163" s="329"/>
      <c r="AT163" s="116"/>
      <c r="AU163" s="116"/>
      <c r="AV163" s="116"/>
      <c r="AW163" s="116"/>
      <c r="AX163" s="116"/>
      <c r="AY163" s="178"/>
      <c r="AZ163" s="106"/>
      <c r="BA163" s="106"/>
      <c r="BB163" s="106"/>
      <c r="BC163" s="106"/>
      <c r="BD163" s="106"/>
      <c r="BE163" s="106"/>
      <c r="BF163" s="106"/>
      <c r="BG163" s="106"/>
    </row>
    <row r="164" spans="2:59">
      <c r="E164" s="1409"/>
      <c r="F164" s="1409"/>
      <c r="G164" s="1409"/>
      <c r="H164" s="735"/>
      <c r="I164" s="735"/>
      <c r="J164" s="735"/>
      <c r="K164" s="735"/>
      <c r="L164" s="735"/>
      <c r="M164" s="735"/>
      <c r="N164" s="735"/>
      <c r="O164" s="735"/>
      <c r="P164" s="735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353"/>
      <c r="AF164" s="106"/>
      <c r="AG164" s="115"/>
      <c r="AH164" s="101"/>
      <c r="AI164" s="100"/>
      <c r="AJ164" s="175"/>
      <c r="AK164" s="221"/>
      <c r="AL164" s="96"/>
      <c r="AM164" s="116"/>
      <c r="AN164" s="116"/>
      <c r="AO164" s="116"/>
      <c r="AP164" s="179"/>
      <c r="AQ164" s="116"/>
      <c r="AR164" s="116"/>
      <c r="AS164" s="329"/>
      <c r="AT164" s="116"/>
      <c r="AU164" s="116"/>
      <c r="AV164" s="116"/>
      <c r="AW164" s="116"/>
      <c r="AX164" s="116"/>
      <c r="AY164" s="178"/>
      <c r="AZ164" s="106"/>
      <c r="BA164" s="106"/>
      <c r="BB164" s="106"/>
      <c r="BC164" s="106"/>
      <c r="BD164" s="106"/>
      <c r="BE164" s="106"/>
      <c r="BF164" s="106"/>
      <c r="BG164" s="106"/>
    </row>
    <row r="165" spans="2:59"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06"/>
      <c r="AF165" s="106"/>
      <c r="AG165" s="101"/>
      <c r="AH165" s="100"/>
      <c r="AI165" s="114"/>
      <c r="AJ165" s="150"/>
      <c r="AK165" s="101"/>
      <c r="AL165" s="98"/>
      <c r="AM165" s="116"/>
      <c r="AN165" s="329"/>
      <c r="AO165" s="116"/>
      <c r="AP165" s="179"/>
      <c r="AQ165" s="116"/>
      <c r="AR165" s="116"/>
      <c r="AS165" s="116"/>
      <c r="AT165" s="116"/>
      <c r="AU165" s="116"/>
      <c r="AV165" s="116"/>
      <c r="AW165" s="224"/>
      <c r="AX165" s="116"/>
      <c r="AY165" s="178"/>
      <c r="AZ165" s="106"/>
      <c r="BA165" s="106"/>
      <c r="BB165" s="106"/>
      <c r="BC165" s="106"/>
      <c r="BD165" s="106"/>
      <c r="BE165" s="106"/>
      <c r="BF165" s="106"/>
      <c r="BG165" s="106"/>
    </row>
    <row r="166" spans="2:59">
      <c r="I166" s="2882"/>
      <c r="J166" s="2882"/>
      <c r="K166" s="2882"/>
      <c r="L166" s="2882"/>
      <c r="M166" s="2882"/>
      <c r="N166" s="2882"/>
      <c r="O166" s="2882"/>
      <c r="P166" s="2882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06"/>
      <c r="AF166" s="106"/>
      <c r="AG166" s="101"/>
      <c r="AH166" s="105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6"/>
      <c r="BC166" s="106"/>
      <c r="BD166" s="106"/>
      <c r="BE166" s="106"/>
      <c r="BF166" s="106"/>
      <c r="BG166" s="106"/>
    </row>
    <row r="167" spans="2:59" ht="15.75"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06"/>
      <c r="AF167" s="518"/>
      <c r="AG167" s="198"/>
      <c r="AH167" s="198"/>
      <c r="AI167" s="198"/>
      <c r="AJ167" s="186"/>
      <c r="AK167" s="483"/>
      <c r="AL167" s="198"/>
      <c r="AM167" s="186"/>
      <c r="AN167" s="186"/>
      <c r="AO167" s="198"/>
      <c r="AP167" s="484"/>
      <c r="AQ167" s="198"/>
      <c r="AR167" s="198"/>
      <c r="AS167" s="106"/>
      <c r="AT167" s="126"/>
      <c r="AU167" s="106"/>
      <c r="AV167" s="106"/>
      <c r="AW167" s="106"/>
      <c r="AX167" s="106"/>
      <c r="AY167" s="106"/>
      <c r="AZ167" s="106"/>
      <c r="BA167" s="106"/>
      <c r="BB167" s="106"/>
      <c r="BC167" s="106"/>
      <c r="BD167" s="106"/>
      <c r="BE167" s="106"/>
      <c r="BF167" s="106"/>
      <c r="BG167" s="106"/>
    </row>
    <row r="168" spans="2:59">
      <c r="C168" s="662"/>
      <c r="D168" s="12" t="s">
        <v>174</v>
      </c>
      <c r="E168" s="290"/>
      <c r="I168" s="709"/>
      <c r="J168" s="709"/>
      <c r="K168" s="709"/>
      <c r="L168" s="709"/>
      <c r="M168" s="709"/>
      <c r="N168" s="709"/>
      <c r="O168" s="709"/>
      <c r="P168" s="709"/>
      <c r="R168" s="121"/>
      <c r="S168" s="121"/>
      <c r="T168" s="106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06"/>
      <c r="AF168" s="519"/>
      <c r="AG168" s="198"/>
      <c r="AH168" s="198"/>
      <c r="AI168" s="198"/>
      <c r="AJ168" s="198"/>
      <c r="AK168" s="198"/>
      <c r="AL168" s="198"/>
      <c r="AM168" s="198"/>
      <c r="AN168" s="198"/>
      <c r="AO168" s="198"/>
      <c r="AP168" s="198"/>
      <c r="AQ168" s="198"/>
      <c r="AR168" s="198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6"/>
      <c r="BC168" s="106"/>
      <c r="BD168" s="106"/>
      <c r="BE168" s="106"/>
      <c r="BF168" s="106"/>
      <c r="BG168" s="106"/>
    </row>
    <row r="169" spans="2:59" ht="18" customHeight="1">
      <c r="C169" s="13" t="s">
        <v>412</v>
      </c>
      <c r="D169" s="148"/>
      <c r="E169" s="2"/>
      <c r="F169"/>
      <c r="I169"/>
      <c r="J169"/>
      <c r="K169" s="26"/>
      <c r="L169" s="26"/>
      <c r="M169"/>
      <c r="N169"/>
      <c r="O169"/>
      <c r="P169"/>
      <c r="Q169" s="106"/>
      <c r="R169" s="121"/>
      <c r="S169" s="563"/>
      <c r="T169" s="563"/>
      <c r="U169" s="346"/>
      <c r="V169" s="346"/>
      <c r="W169" s="346"/>
      <c r="X169" s="346"/>
      <c r="Y169" s="346"/>
      <c r="Z169" s="346"/>
      <c r="AA169" s="121"/>
      <c r="AB169" s="121"/>
      <c r="AC169" s="121"/>
      <c r="AD169" s="121"/>
      <c r="AE169" s="106"/>
      <c r="AF169" s="175"/>
      <c r="AG169" s="106"/>
      <c r="AH169" s="106"/>
      <c r="AI169" s="106"/>
      <c r="AJ169" s="186"/>
      <c r="AK169" s="186"/>
      <c r="AL169" s="106"/>
      <c r="AM169" s="186"/>
      <c r="AN169" s="186"/>
      <c r="AO169" s="106"/>
      <c r="AP169" s="101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6"/>
      <c r="BC169" s="106"/>
      <c r="BD169" s="106"/>
      <c r="BE169" s="106"/>
      <c r="BF169" s="106"/>
      <c r="BG169" s="106"/>
    </row>
    <row r="170" spans="2:59" ht="14.25" customHeight="1">
      <c r="C170" s="25" t="s">
        <v>273</v>
      </c>
      <c r="I170" s="741" t="s">
        <v>285</v>
      </c>
      <c r="N170" s="5"/>
      <c r="R170" s="121"/>
      <c r="S170" s="527"/>
      <c r="T170" s="527"/>
      <c r="U170" s="527"/>
      <c r="V170" s="3384"/>
      <c r="W170" s="3384"/>
      <c r="X170" s="3385"/>
      <c r="Y170" s="3384"/>
      <c r="Z170" s="527"/>
      <c r="AA170" s="106"/>
      <c r="AB170" s="121"/>
      <c r="AC170" s="121"/>
      <c r="AD170" s="121"/>
      <c r="AE170" s="106"/>
      <c r="AF170" s="106"/>
      <c r="AG170" s="488"/>
      <c r="AH170" s="489"/>
      <c r="AI170" s="490"/>
      <c r="AJ170" s="491"/>
      <c r="AK170" s="492"/>
      <c r="AL170" s="492"/>
      <c r="AM170" s="492"/>
      <c r="AN170" s="492"/>
      <c r="AO170" s="492"/>
      <c r="AP170" s="492"/>
      <c r="AQ170" s="488"/>
      <c r="AR170" s="488"/>
      <c r="AS170" s="493"/>
      <c r="AT170" s="106"/>
      <c r="AU170" s="106"/>
      <c r="AV170" s="106"/>
      <c r="AW170" s="106"/>
      <c r="AX170" s="106"/>
      <c r="AY170" s="106"/>
      <c r="AZ170" s="106"/>
      <c r="BA170" s="106"/>
      <c r="BB170" s="106"/>
      <c r="BC170" s="106"/>
      <c r="BD170" s="106"/>
      <c r="BE170" s="106"/>
      <c r="BF170" s="106"/>
      <c r="BG170" s="106"/>
    </row>
    <row r="171" spans="2:59" ht="19.5" customHeight="1">
      <c r="C171" s="662" t="s">
        <v>413</v>
      </c>
      <c r="R171" s="121"/>
      <c r="S171" s="3386"/>
      <c r="T171" s="3386"/>
      <c r="U171" s="3386"/>
      <c r="V171" s="3387"/>
      <c r="W171" s="3387"/>
      <c r="X171" s="3387"/>
      <c r="Y171" s="3386"/>
      <c r="Z171" s="3388"/>
      <c r="AA171" s="106"/>
      <c r="AB171" s="106"/>
      <c r="AC171" s="106"/>
      <c r="AD171" s="106"/>
      <c r="AE171" s="106"/>
      <c r="AF171" s="106"/>
      <c r="AG171" s="208"/>
      <c r="AH171" s="208"/>
      <c r="AI171" s="208"/>
      <c r="AJ171" s="494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106"/>
      <c r="AU171" s="106"/>
      <c r="AV171" s="106"/>
      <c r="AW171" s="106"/>
      <c r="AX171" s="106"/>
      <c r="AY171" s="106"/>
      <c r="AZ171" s="106"/>
      <c r="BA171" s="106"/>
      <c r="BB171" s="106"/>
      <c r="BC171" s="106"/>
      <c r="BD171" s="106"/>
      <c r="BE171" s="106"/>
      <c r="BF171" s="106"/>
      <c r="BG171" s="106"/>
    </row>
    <row r="172" spans="2:59" ht="18.75" customHeight="1" thickBot="1">
      <c r="B172" s="2" t="s">
        <v>450</v>
      </c>
      <c r="C172" s="26"/>
      <c r="D172"/>
      <c r="F172" s="32" t="s">
        <v>411</v>
      </c>
      <c r="I172" s="29" t="s">
        <v>0</v>
      </c>
      <c r="J172"/>
      <c r="K172" s="2" t="s">
        <v>857</v>
      </c>
      <c r="L172" s="26"/>
      <c r="M172" s="26"/>
      <c r="N172" s="33"/>
      <c r="P172" s="119"/>
      <c r="R172" s="121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16"/>
      <c r="AH172" s="116"/>
      <c r="AI172" s="116"/>
      <c r="AJ172" s="179"/>
      <c r="AK172" s="116"/>
      <c r="AL172" s="116"/>
      <c r="AM172" s="116"/>
      <c r="AN172" s="116"/>
      <c r="AO172" s="116"/>
      <c r="AP172" s="116"/>
      <c r="AQ172" s="116"/>
      <c r="AR172" s="116"/>
      <c r="AS172" s="178"/>
      <c r="AT172" s="106"/>
      <c r="AU172" s="106"/>
      <c r="AV172" s="106"/>
      <c r="AW172" s="106"/>
      <c r="AX172" s="106"/>
      <c r="AY172" s="106"/>
      <c r="AZ172" s="106"/>
      <c r="BA172" s="106"/>
      <c r="BB172" s="106"/>
      <c r="BC172" s="106"/>
      <c r="BD172" s="106"/>
      <c r="BE172" s="106"/>
      <c r="BF172" s="106"/>
      <c r="BG172" s="106"/>
    </row>
    <row r="173" spans="2:59" ht="12.75" customHeight="1" thickBot="1">
      <c r="B173" s="764" t="s">
        <v>269</v>
      </c>
      <c r="C173" s="790" t="s">
        <v>284</v>
      </c>
      <c r="D173" s="762" t="s">
        <v>144</v>
      </c>
      <c r="E173" s="769" t="s">
        <v>145</v>
      </c>
      <c r="F173" s="332"/>
      <c r="G173" s="332"/>
      <c r="H173" s="39"/>
      <c r="I173" s="542" t="s">
        <v>249</v>
      </c>
      <c r="J173" s="39"/>
      <c r="K173" s="671"/>
      <c r="L173" s="447"/>
      <c r="M173" s="771" t="s">
        <v>280</v>
      </c>
      <c r="N173" s="39"/>
      <c r="O173" s="39"/>
      <c r="P173" s="69"/>
      <c r="Q173" s="708" t="s">
        <v>277</v>
      </c>
      <c r="R173" s="121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21"/>
      <c r="AC173" s="121"/>
      <c r="AD173" s="121"/>
      <c r="AE173" s="106"/>
      <c r="AF173" s="106"/>
      <c r="AG173" s="505"/>
      <c r="AH173" s="505"/>
      <c r="AI173" s="505"/>
      <c r="AJ173" s="514"/>
      <c r="AK173" s="505"/>
      <c r="AL173" s="505"/>
      <c r="AM173" s="505"/>
      <c r="AN173" s="505"/>
      <c r="AO173" s="506"/>
      <c r="AP173" s="506"/>
      <c r="AQ173" s="505"/>
      <c r="AR173" s="505"/>
      <c r="AS173" s="505"/>
      <c r="AT173" s="106"/>
      <c r="AU173" s="106"/>
      <c r="AV173" s="106"/>
      <c r="AW173" s="106"/>
      <c r="AX173" s="106"/>
      <c r="AY173" s="106"/>
      <c r="AZ173" s="106"/>
      <c r="BA173" s="106"/>
      <c r="BB173" s="106"/>
      <c r="BC173" s="106"/>
      <c r="BD173" s="106"/>
      <c r="BE173" s="106"/>
      <c r="BF173" s="106"/>
      <c r="BG173" s="106"/>
    </row>
    <row r="174" spans="2:59" ht="17.25" customHeight="1" thickBot="1">
      <c r="B174" s="765" t="s">
        <v>251</v>
      </c>
      <c r="C174" s="394"/>
      <c r="D174" s="766" t="s">
        <v>151</v>
      </c>
      <c r="E174" s="573"/>
      <c r="F174" s="768"/>
      <c r="G174" s="1291" t="s">
        <v>423</v>
      </c>
      <c r="H174" s="1230" t="s">
        <v>392</v>
      </c>
      <c r="I174" s="772"/>
      <c r="J174" s="772"/>
      <c r="K174" s="772"/>
      <c r="L174" s="773"/>
      <c r="M174" s="774" t="s">
        <v>279</v>
      </c>
      <c r="N174" s="772"/>
      <c r="O174" s="772"/>
      <c r="P174" s="773"/>
      <c r="Q174" s="746" t="s">
        <v>275</v>
      </c>
      <c r="R174" s="106"/>
      <c r="S174" s="106"/>
      <c r="T174" s="106"/>
      <c r="U174" s="106"/>
      <c r="V174" s="106"/>
      <c r="W174" s="106"/>
      <c r="X174" s="106"/>
      <c r="Y174" s="106"/>
      <c r="Z174" s="106"/>
      <c r="AA174" s="151"/>
      <c r="AB174" s="101"/>
      <c r="AC174" s="98"/>
      <c r="AD174" s="510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6"/>
      <c r="BC174" s="106"/>
      <c r="BD174" s="106"/>
      <c r="BE174" s="106"/>
      <c r="BF174" s="106"/>
      <c r="BG174" s="106"/>
    </row>
    <row r="175" spans="2:59" ht="18.75" customHeight="1">
      <c r="B175" s="765" t="s">
        <v>260</v>
      </c>
      <c r="C175" s="394" t="s">
        <v>150</v>
      </c>
      <c r="D175" s="641"/>
      <c r="E175" s="766" t="s">
        <v>152</v>
      </c>
      <c r="F175" s="763" t="s">
        <v>55</v>
      </c>
      <c r="G175" s="1291" t="s">
        <v>424</v>
      </c>
      <c r="H175" s="1232" t="s">
        <v>155</v>
      </c>
      <c r="I175" s="573"/>
      <c r="J175" s="1241"/>
      <c r="K175" s="39"/>
      <c r="L175" s="1241"/>
      <c r="M175" s="1242" t="s">
        <v>261</v>
      </c>
      <c r="N175" s="1243" t="s">
        <v>262</v>
      </c>
      <c r="O175" s="1244" t="s">
        <v>263</v>
      </c>
      <c r="P175" s="1245" t="s">
        <v>264</v>
      </c>
      <c r="Q175" s="745" t="s">
        <v>241</v>
      </c>
      <c r="R175" s="182"/>
      <c r="S175" s="106"/>
      <c r="T175" s="106"/>
      <c r="U175" s="106"/>
      <c r="V175" s="106"/>
      <c r="W175" s="106"/>
      <c r="X175" s="106"/>
      <c r="Y175" s="106"/>
      <c r="Z175" s="106"/>
      <c r="AA175" s="151"/>
      <c r="AB175" s="101"/>
      <c r="AC175" s="98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484"/>
      <c r="AQ175" s="106"/>
      <c r="AR175" s="484"/>
      <c r="AS175" s="106"/>
      <c r="AT175" s="106"/>
      <c r="AU175" s="106"/>
      <c r="AV175" s="106"/>
      <c r="AW175" s="106"/>
      <c r="AX175" s="106"/>
      <c r="AY175" s="106"/>
      <c r="AZ175" s="106"/>
      <c r="BA175" s="106"/>
      <c r="BB175" s="106"/>
      <c r="BC175" s="106"/>
      <c r="BD175" s="106"/>
      <c r="BE175" s="106"/>
      <c r="BF175" s="106"/>
      <c r="BG175" s="106"/>
    </row>
    <row r="176" spans="2:59" ht="15" customHeight="1" thickBot="1">
      <c r="B176" s="60"/>
      <c r="C176" s="663"/>
      <c r="D176" s="423"/>
      <c r="E176" s="767" t="s">
        <v>6</v>
      </c>
      <c r="F176" s="402" t="s">
        <v>7</v>
      </c>
      <c r="G176" s="1199" t="s">
        <v>8</v>
      </c>
      <c r="H176" s="1231" t="s">
        <v>344</v>
      </c>
      <c r="I176" s="1246" t="s">
        <v>252</v>
      </c>
      <c r="J176" s="1247" t="s">
        <v>253</v>
      </c>
      <c r="K176" s="1248" t="s">
        <v>254</v>
      </c>
      <c r="L176" s="1247" t="s">
        <v>255</v>
      </c>
      <c r="M176" s="1249" t="s">
        <v>256</v>
      </c>
      <c r="N176" s="1247" t="s">
        <v>257</v>
      </c>
      <c r="O176" s="1248" t="s">
        <v>258</v>
      </c>
      <c r="P176" s="1250" t="s">
        <v>259</v>
      </c>
      <c r="Q176" s="663"/>
      <c r="R176" s="121"/>
      <c r="S176" s="106"/>
      <c r="T176" s="106"/>
      <c r="U176" s="106"/>
      <c r="V176" s="106"/>
      <c r="W176" s="106"/>
      <c r="X176" s="106"/>
      <c r="Y176" s="106"/>
      <c r="Z176" s="106"/>
      <c r="AA176" s="151"/>
      <c r="AB176" s="469"/>
      <c r="AC176" s="98"/>
      <c r="AD176" s="106"/>
      <c r="AE176" s="106"/>
      <c r="AF176" s="106"/>
      <c r="AG176" s="106"/>
      <c r="AH176" s="106"/>
      <c r="AI176" s="106"/>
      <c r="AJ176" s="516"/>
      <c r="AK176" s="106"/>
      <c r="AL176" s="106"/>
      <c r="AM176" s="106"/>
      <c r="AN176" s="106"/>
      <c r="AO176" s="106"/>
      <c r="AP176" s="106"/>
      <c r="AQ176" s="106"/>
      <c r="AR176" s="484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6"/>
      <c r="BC176" s="106"/>
      <c r="BD176" s="106"/>
      <c r="BE176" s="106"/>
      <c r="BF176" s="106"/>
      <c r="BG176" s="106"/>
    </row>
    <row r="177" spans="2:59" ht="13.5" customHeight="1">
      <c r="B177" s="82"/>
      <c r="C177" s="541" t="s">
        <v>131</v>
      </c>
      <c r="D177" s="1286"/>
      <c r="E177" s="439"/>
      <c r="F177" s="440"/>
      <c r="G177" s="440"/>
      <c r="H177" s="550"/>
      <c r="I177" s="2772"/>
      <c r="J177" s="2772"/>
      <c r="K177" s="2772"/>
      <c r="L177" s="2772"/>
      <c r="M177" s="2772"/>
      <c r="N177" s="2772"/>
      <c r="O177" s="2772"/>
      <c r="P177" s="2773"/>
      <c r="Q177" s="744"/>
      <c r="R177" s="106"/>
      <c r="S177" s="484"/>
      <c r="T177" s="106"/>
      <c r="U177" s="596"/>
      <c r="V177" s="501"/>
      <c r="W177" s="789"/>
      <c r="X177" s="3368"/>
      <c r="Y177" s="3369"/>
      <c r="Z177" s="213"/>
      <c r="AA177" s="356"/>
      <c r="AB177" s="218"/>
      <c r="AC177" s="98"/>
      <c r="AD177" s="106"/>
      <c r="AE177" s="119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6"/>
      <c r="BC177" s="106"/>
      <c r="BD177" s="106"/>
      <c r="BE177" s="106"/>
      <c r="BF177" s="106"/>
      <c r="BG177" s="106"/>
    </row>
    <row r="178" spans="2:59" ht="16.5" customHeight="1">
      <c r="B178" s="1161" t="str">
        <f>'12-18л. МЕНЮ '!J173</f>
        <v>432/22</v>
      </c>
      <c r="C178" s="3472" t="str">
        <f>'12-18л. МЕНЮ '!C173</f>
        <v>Пудинг из творога, запечённый</v>
      </c>
      <c r="D178" s="249">
        <f>'12-18л. МЕНЮ '!D173</f>
        <v>180</v>
      </c>
      <c r="E178" s="1222">
        <f>'12-18л. МЕНЮ '!E173</f>
        <v>20.417999999999999</v>
      </c>
      <c r="F178" s="324">
        <f>'12-18л. МЕНЮ '!F173</f>
        <v>11.976000000000001</v>
      </c>
      <c r="G178" s="1992">
        <f>'12-18л. МЕНЮ '!G173</f>
        <v>39.012</v>
      </c>
      <c r="H178" s="1415">
        <f>'12-18л. МЕНЮ '!H173</f>
        <v>331.65</v>
      </c>
      <c r="I178" s="1992">
        <v>1.867</v>
      </c>
      <c r="J178" s="1416">
        <v>6.5000000000000002E-2</v>
      </c>
      <c r="K178" s="1992">
        <v>0.13200000000000001</v>
      </c>
      <c r="L178" s="1415">
        <v>54.951999999999998</v>
      </c>
      <c r="M178" s="2237">
        <v>289.471</v>
      </c>
      <c r="N178" s="2239">
        <v>86.44</v>
      </c>
      <c r="O178" s="1993">
        <v>30.832000000000001</v>
      </c>
      <c r="P178" s="1419">
        <v>1</v>
      </c>
      <c r="Q178" s="443">
        <f>'12-18л. МЕНЮ '!I173</f>
        <v>44</v>
      </c>
      <c r="R178" s="126"/>
      <c r="S178" s="151"/>
      <c r="T178" s="351"/>
      <c r="U178" s="351"/>
      <c r="V178" s="351"/>
      <c r="W178" s="351"/>
      <c r="X178" s="351"/>
      <c r="Y178" s="351"/>
      <c r="Z178" s="351"/>
      <c r="AA178" s="351"/>
      <c r="AB178" s="121"/>
      <c r="AC178" s="121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6"/>
      <c r="BC178" s="106"/>
      <c r="BD178" s="106"/>
      <c r="BE178" s="106"/>
      <c r="BF178" s="106"/>
      <c r="BG178" s="106"/>
    </row>
    <row r="179" spans="2:59">
      <c r="B179" s="1455" t="str">
        <f>'12-18л. МЕНЮ '!J174</f>
        <v>687 /22</v>
      </c>
      <c r="C179" s="3091" t="str">
        <f>'12-18л. МЕНЮ '!C174</f>
        <v>и  / соус абрикосовый</v>
      </c>
      <c r="D179" s="342">
        <f>'12-18л. МЕНЮ '!D174</f>
        <v>25</v>
      </c>
      <c r="E179" s="1735">
        <f>'12-18л. МЕНЮ '!E174</f>
        <v>0.45</v>
      </c>
      <c r="F179" s="1547">
        <f>'12-18л. МЕНЮ '!F174</f>
        <v>0</v>
      </c>
      <c r="G179" s="1996">
        <f>'12-18л. МЕНЮ '!G174</f>
        <v>7.18</v>
      </c>
      <c r="H179" s="1405">
        <f>'12-18л. МЕНЮ '!H174</f>
        <v>30.52</v>
      </c>
      <c r="I179" s="1996">
        <v>0.1636</v>
      </c>
      <c r="J179" s="1412">
        <v>3.0000000000000001E-3</v>
      </c>
      <c r="K179" s="1996">
        <v>1.8200000000000001E-2</v>
      </c>
      <c r="L179" s="1405">
        <v>35</v>
      </c>
      <c r="M179" s="2072">
        <v>13.728</v>
      </c>
      <c r="N179" s="1413">
        <v>12.7273</v>
      </c>
      <c r="O179" s="2072">
        <v>9.09</v>
      </c>
      <c r="P179" s="1414">
        <v>0.29499999999999998</v>
      </c>
      <c r="Q179" s="2884">
        <f>'12-18л. МЕНЮ '!I174</f>
        <v>44</v>
      </c>
      <c r="R179" s="121"/>
      <c r="S179" s="256"/>
      <c r="T179" s="151"/>
      <c r="U179" s="151"/>
      <c r="V179" s="151"/>
      <c r="W179" s="179"/>
      <c r="X179" s="151"/>
      <c r="Y179" s="151"/>
      <c r="Z179" s="151"/>
      <c r="AA179" s="151"/>
      <c r="AB179" s="224"/>
      <c r="AC179" s="116"/>
      <c r="AD179" s="106"/>
      <c r="AE179" s="106"/>
      <c r="AF179" s="106"/>
      <c r="AG179" s="115"/>
      <c r="AH179" s="101"/>
      <c r="AI179" s="98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6"/>
      <c r="BC179" s="106"/>
      <c r="BD179" s="106"/>
      <c r="BE179" s="106"/>
      <c r="BF179" s="106"/>
      <c r="BG179" s="106"/>
    </row>
    <row r="180" spans="2:59">
      <c r="B180" s="1465" t="str">
        <f>'12-18л. МЕНЮ '!J175</f>
        <v>457 / 21</v>
      </c>
      <c r="C180" s="2578" t="str">
        <f>'12-18л. МЕНЮ '!C175</f>
        <v>Чай с  сахаром</v>
      </c>
      <c r="D180" s="342">
        <f>'12-18л. МЕНЮ '!D175</f>
        <v>200</v>
      </c>
      <c r="E180" s="1737">
        <f>'12-18л. МЕНЮ '!E175</f>
        <v>0.4</v>
      </c>
      <c r="F180" s="1547">
        <f>'12-18л. МЕНЮ '!F175</f>
        <v>0</v>
      </c>
      <c r="G180" s="1412">
        <f>'12-18л. МЕНЮ '!G175</f>
        <v>6.6</v>
      </c>
      <c r="H180" s="1405">
        <f>'12-18л. МЕНЮ '!H175</f>
        <v>28.2</v>
      </c>
      <c r="I180" s="1547">
        <v>0.08</v>
      </c>
      <c r="J180" s="1547">
        <v>0</v>
      </c>
      <c r="K180" s="1547">
        <v>0.02</v>
      </c>
      <c r="L180" s="738">
        <v>0.6</v>
      </c>
      <c r="M180" s="1742">
        <v>8.9</v>
      </c>
      <c r="N180" s="1742">
        <v>14.4</v>
      </c>
      <c r="O180" s="1543">
        <v>7.6</v>
      </c>
      <c r="P180" s="1733">
        <v>1.44</v>
      </c>
      <c r="Q180" s="1456">
        <f>'12-18л. МЕНЮ '!I175</f>
        <v>68</v>
      </c>
      <c r="R180" s="178"/>
      <c r="AA180" s="176"/>
      <c r="AB180" s="151"/>
      <c r="AC180" s="116"/>
      <c r="AD180" s="106"/>
      <c r="AE180" s="106"/>
      <c r="AF180" s="106"/>
      <c r="AG180" s="115"/>
      <c r="AH180" s="126"/>
      <c r="AI180" s="328"/>
      <c r="AJ180" s="116"/>
      <c r="AK180" s="116"/>
      <c r="AL180" s="116"/>
      <c r="AM180" s="179"/>
      <c r="AN180" s="116"/>
      <c r="AO180" s="116"/>
      <c r="AP180" s="116"/>
      <c r="AQ180" s="116"/>
      <c r="AR180" s="116"/>
      <c r="AS180" s="116"/>
      <c r="AT180" s="116"/>
      <c r="AU180" s="116"/>
      <c r="AV180" s="178"/>
      <c r="AW180" s="106"/>
      <c r="AX180" s="106"/>
      <c r="AY180" s="106"/>
      <c r="AZ180" s="106"/>
      <c r="BA180" s="106"/>
      <c r="BB180" s="106"/>
      <c r="BC180" s="106"/>
      <c r="BD180" s="106"/>
      <c r="BE180" s="106"/>
      <c r="BF180" s="106"/>
      <c r="BG180" s="106"/>
    </row>
    <row r="181" spans="2:59" ht="14.25" customHeight="1">
      <c r="B181" s="1259" t="str">
        <f>'12-18л. МЕНЮ '!J176</f>
        <v>Пром.пр.</v>
      </c>
      <c r="C181" s="1094" t="str">
        <f>'12-18л. МЕНЮ '!C176</f>
        <v>Кондитерское изделие (печенье)</v>
      </c>
      <c r="D181" s="247">
        <f>'12-18л. МЕНЮ '!D176</f>
        <v>37.5</v>
      </c>
      <c r="E181" s="1221">
        <f>'12-18л. МЕНЮ '!E176</f>
        <v>3.2075</v>
      </c>
      <c r="F181" s="323">
        <f>'12-18л. МЕНЮ '!F176</f>
        <v>9.2509999999999994</v>
      </c>
      <c r="G181" s="1411">
        <f>'12-18л. МЕНЮ '!G176</f>
        <v>28.006</v>
      </c>
      <c r="H181" s="742">
        <f>'12-18л. МЕНЮ '!H176</f>
        <v>218.49299999999999</v>
      </c>
      <c r="I181" s="1158">
        <v>0</v>
      </c>
      <c r="J181" s="1158">
        <v>0</v>
      </c>
      <c r="K181" s="1158">
        <v>0</v>
      </c>
      <c r="L181" s="685">
        <v>5.63</v>
      </c>
      <c r="M181" s="685">
        <v>16.309999999999999</v>
      </c>
      <c r="N181" s="1158">
        <v>0</v>
      </c>
      <c r="O181" s="1158">
        <v>0.11</v>
      </c>
      <c r="P181" s="1158">
        <v>0.11700000000000001</v>
      </c>
      <c r="Q181" s="1456">
        <f>'12-18л. МЕНЮ '!I176</f>
        <v>13</v>
      </c>
      <c r="R181" s="178"/>
      <c r="AA181" s="3370"/>
      <c r="AB181" s="178"/>
      <c r="AC181" s="178"/>
      <c r="AD181" s="116"/>
      <c r="AE181" s="106"/>
      <c r="AF181" s="106"/>
      <c r="AG181" s="355"/>
      <c r="AH181" s="126"/>
      <c r="AI181" s="159"/>
      <c r="AJ181" s="116"/>
      <c r="AK181" s="329"/>
      <c r="AL181" s="116"/>
      <c r="AM181" s="179"/>
      <c r="AN181" s="116"/>
      <c r="AO181" s="116"/>
      <c r="AP181" s="116"/>
      <c r="AQ181" s="116"/>
      <c r="AR181" s="116"/>
      <c r="AS181" s="116"/>
      <c r="AT181" s="224"/>
      <c r="AU181" s="116"/>
      <c r="AV181" s="178"/>
      <c r="AW181" s="106"/>
      <c r="AX181" s="106"/>
      <c r="AY181" s="106"/>
      <c r="AZ181" s="106"/>
      <c r="BA181" s="106"/>
      <c r="BB181" s="106"/>
      <c r="BC181" s="106"/>
      <c r="BD181" s="106"/>
      <c r="BE181" s="106"/>
      <c r="BF181" s="106"/>
      <c r="BG181" s="106"/>
    </row>
    <row r="182" spans="2:59" ht="14.25" customHeight="1" thickBot="1">
      <c r="B182" s="1450" t="str">
        <f>'12-18л. МЕНЮ '!J177</f>
        <v xml:space="preserve">338 / 17 </v>
      </c>
      <c r="C182" s="1097" t="str">
        <f>'12-18л. МЕНЮ '!C177</f>
        <v>Фрукты свежие (яблоко)</v>
      </c>
      <c r="D182" s="341">
        <f>'12-18л. МЕНЮ '!D177</f>
        <v>140</v>
      </c>
      <c r="E182" s="1295">
        <f>'12-18л. МЕНЮ '!E177</f>
        <v>0.56000000000000005</v>
      </c>
      <c r="F182" s="323">
        <f>'12-18л. МЕНЮ '!F177</f>
        <v>0.56000000000000005</v>
      </c>
      <c r="G182" s="1411">
        <f>'12-18л. МЕНЮ '!G177</f>
        <v>13.72</v>
      </c>
      <c r="H182" s="742">
        <f>'12-18л. МЕНЮ '!H177</f>
        <v>65.8</v>
      </c>
      <c r="I182" s="1158">
        <v>14</v>
      </c>
      <c r="J182" s="1158">
        <v>4.2000000000000003E-2</v>
      </c>
      <c r="K182" s="1158">
        <v>2.8000000000000001E-2</v>
      </c>
      <c r="L182" s="680">
        <v>0</v>
      </c>
      <c r="M182" s="1294">
        <v>22.4</v>
      </c>
      <c r="N182" s="1158">
        <v>15.4</v>
      </c>
      <c r="O182" s="1158">
        <v>12.6</v>
      </c>
      <c r="P182" s="1158">
        <v>3.08</v>
      </c>
      <c r="Q182" s="1448">
        <f>'12-18л. МЕНЮ '!I177</f>
        <v>85</v>
      </c>
      <c r="R182" s="356"/>
      <c r="AA182" s="346"/>
      <c r="AB182" s="116"/>
      <c r="AC182" s="224"/>
      <c r="AD182" s="116"/>
      <c r="AE182" s="106"/>
      <c r="AF182" s="106"/>
      <c r="AG182" s="355"/>
      <c r="AH182" s="126"/>
      <c r="AI182" s="35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106"/>
      <c r="AV182" s="106"/>
      <c r="AW182" s="106"/>
      <c r="AX182" s="106"/>
      <c r="AY182" s="106"/>
      <c r="AZ182" s="106"/>
      <c r="BA182" s="106"/>
      <c r="BB182" s="106"/>
      <c r="BC182" s="106"/>
      <c r="BD182" s="106"/>
      <c r="BE182" s="106"/>
      <c r="BF182" s="106"/>
      <c r="BG182" s="106"/>
    </row>
    <row r="183" spans="2:59" ht="15.75">
      <c r="B183" s="420" t="s">
        <v>172</v>
      </c>
      <c r="D183" s="2779">
        <f>'12-18л. МЕНЮ '!D178</f>
        <v>582.5</v>
      </c>
      <c r="E183" s="1865">
        <f>'12-18л. МЕНЮ '!E178</f>
        <v>25.035499999999995</v>
      </c>
      <c r="F183" s="696">
        <f>'12-18л. МЕНЮ '!F178</f>
        <v>21.786999999999999</v>
      </c>
      <c r="G183" s="1930">
        <f>'12-18л. МЕНЮ '!G178</f>
        <v>94.518000000000001</v>
      </c>
      <c r="H183" s="2116">
        <f>'12-18л. МЕНЮ '!H178</f>
        <v>674.6629999999999</v>
      </c>
      <c r="I183" s="2043">
        <f>SUM(I178:I182)</f>
        <v>16.110600000000002</v>
      </c>
      <c r="J183" s="2043">
        <f>SUM(J178:J182)</f>
        <v>0.11000000000000001</v>
      </c>
      <c r="K183" s="2043">
        <f t="shared" ref="K183:P183" si="36">SUM(K178:K182)</f>
        <v>0.19819999999999999</v>
      </c>
      <c r="L183" s="2043">
        <f t="shared" si="36"/>
        <v>96.181999999999988</v>
      </c>
      <c r="M183" s="2117">
        <f t="shared" si="36"/>
        <v>350.80899999999997</v>
      </c>
      <c r="N183" s="2117">
        <f t="shared" si="36"/>
        <v>128.96729999999999</v>
      </c>
      <c r="O183" s="683">
        <f t="shared" si="36"/>
        <v>60.231999999999999</v>
      </c>
      <c r="P183" s="2149">
        <f t="shared" si="36"/>
        <v>5.9320000000000004</v>
      </c>
      <c r="Q183" s="747"/>
      <c r="R183" s="473"/>
      <c r="S183" s="3372"/>
      <c r="T183" s="116"/>
      <c r="U183" s="116"/>
      <c r="V183" s="116"/>
      <c r="W183" s="179"/>
      <c r="X183" s="178"/>
      <c r="Y183" s="178"/>
      <c r="Z183" s="116"/>
      <c r="AA183" s="178"/>
      <c r="AB183" s="329"/>
      <c r="AC183" s="105"/>
      <c r="AD183" s="178"/>
      <c r="AE183" s="106"/>
      <c r="AF183" s="106"/>
      <c r="AG183" s="355"/>
      <c r="AH183" s="126"/>
      <c r="AI183" s="35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6"/>
      <c r="BC183" s="106"/>
      <c r="BD183" s="106"/>
      <c r="BE183" s="106"/>
      <c r="BF183" s="106"/>
      <c r="BG183" s="106"/>
    </row>
    <row r="184" spans="2:59">
      <c r="B184" s="712"/>
      <c r="C184" s="713" t="s">
        <v>11</v>
      </c>
      <c r="D184" s="1127">
        <v>0.25</v>
      </c>
      <c r="E184" s="1866">
        <f>'12-18л. МЕНЮ '!E179</f>
        <v>22.5</v>
      </c>
      <c r="F184" s="1795">
        <f>'12-18л. МЕНЮ '!F179</f>
        <v>23</v>
      </c>
      <c r="G184" s="1931">
        <f>'12-18л. МЕНЮ '!G179</f>
        <v>95.75</v>
      </c>
      <c r="H184" s="2025">
        <f>'12-18л. МЕНЮ '!H179</f>
        <v>680</v>
      </c>
      <c r="I184" s="2025">
        <f t="shared" ref="I184:P184" si="37">I621</f>
        <v>17.5</v>
      </c>
      <c r="J184" s="2025">
        <f t="shared" si="37"/>
        <v>0.35</v>
      </c>
      <c r="K184" s="2025">
        <f t="shared" si="37"/>
        <v>0.4</v>
      </c>
      <c r="L184" s="2025">
        <f t="shared" si="37"/>
        <v>225</v>
      </c>
      <c r="M184" s="2112">
        <f t="shared" si="37"/>
        <v>300</v>
      </c>
      <c r="N184" s="2112">
        <f t="shared" si="37"/>
        <v>300</v>
      </c>
      <c r="O184" s="2025">
        <f t="shared" si="37"/>
        <v>75</v>
      </c>
      <c r="P184" s="2025">
        <f t="shared" si="37"/>
        <v>4.5</v>
      </c>
      <c r="Q184" s="747"/>
      <c r="R184" s="106"/>
      <c r="S184" s="3376"/>
      <c r="T184" s="176"/>
      <c r="U184" s="176"/>
      <c r="V184" s="176"/>
      <c r="W184" s="176"/>
      <c r="X184" s="176"/>
      <c r="Y184" s="176"/>
      <c r="Z184" s="176"/>
      <c r="AA184" s="176"/>
      <c r="AB184" s="106"/>
      <c r="AC184" s="121"/>
      <c r="AD184" s="116"/>
      <c r="AE184" s="116"/>
      <c r="AF184" s="106"/>
      <c r="AG184" s="106"/>
      <c r="AH184" s="114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6"/>
      <c r="BC184" s="106"/>
      <c r="BD184" s="106"/>
      <c r="BE184" s="106"/>
      <c r="BF184" s="106"/>
      <c r="BG184" s="106"/>
    </row>
    <row r="185" spans="2:59" ht="15.75" thickBot="1">
      <c r="B185" s="229"/>
      <c r="C185" s="710" t="s">
        <v>349</v>
      </c>
      <c r="D185" s="733"/>
      <c r="E185" s="1443">
        <f>'12-18л. МЕНЮ '!E180</f>
        <v>2.8172222222222203</v>
      </c>
      <c r="F185" s="435">
        <f>'12-18л. МЕНЮ '!F180</f>
        <v>-1.3184782608695684</v>
      </c>
      <c r="G185" s="1932">
        <f>'12-18л. МЕНЮ '!G180</f>
        <v>-0.32167101827676348</v>
      </c>
      <c r="H185" s="2118">
        <f>'12-18л. МЕНЮ '!H180</f>
        <v>-0.19621323529412038</v>
      </c>
      <c r="I185" s="1942">
        <f t="shared" ref="I185:P185" si="38">(I183*100/I619)-25</f>
        <v>-1.9848571428571411</v>
      </c>
      <c r="J185" s="1942">
        <f t="shared" si="38"/>
        <v>-17.142857142857142</v>
      </c>
      <c r="K185" s="1942">
        <f t="shared" si="38"/>
        <v>-12.612500000000001</v>
      </c>
      <c r="L185" s="1942">
        <f t="shared" si="38"/>
        <v>-14.313111111111112</v>
      </c>
      <c r="M185" s="1942">
        <f t="shared" si="38"/>
        <v>4.2340833333333272</v>
      </c>
      <c r="N185" s="1942">
        <f t="shared" si="38"/>
        <v>-14.252725</v>
      </c>
      <c r="O185" s="722">
        <f t="shared" si="38"/>
        <v>-4.9226666666666681</v>
      </c>
      <c r="P185" s="2150">
        <f t="shared" si="38"/>
        <v>7.9555555555555557</v>
      </c>
      <c r="Q185" s="751"/>
      <c r="R185" s="119"/>
      <c r="S185" s="176"/>
      <c r="T185" s="113"/>
      <c r="U185" s="329"/>
      <c r="V185" s="329"/>
      <c r="W185" s="329"/>
      <c r="X185" s="179"/>
      <c r="Y185" s="513"/>
      <c r="Z185" s="2715"/>
      <c r="AA185" s="151"/>
      <c r="AB185" s="151"/>
      <c r="AC185" s="178"/>
      <c r="AD185" s="116"/>
      <c r="AE185" s="178"/>
      <c r="AF185" s="106"/>
      <c r="AG185" s="125"/>
      <c r="AH185" s="17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6"/>
      <c r="BC185" s="106"/>
      <c r="BD185" s="106"/>
      <c r="BE185" s="106"/>
      <c r="BF185" s="106"/>
      <c r="BG185" s="106"/>
    </row>
    <row r="186" spans="2:59">
      <c r="B186" s="82"/>
      <c r="C186" s="1252" t="s">
        <v>109</v>
      </c>
      <c r="D186" s="58"/>
      <c r="E186" s="1183"/>
      <c r="F186" s="1867"/>
      <c r="G186" s="2113"/>
      <c r="H186" s="2113"/>
      <c r="I186" s="1413"/>
      <c r="J186" s="1413"/>
      <c r="K186" s="1413"/>
      <c r="L186" s="1413"/>
      <c r="M186" s="1413"/>
      <c r="N186" s="1413"/>
      <c r="O186" s="1543"/>
      <c r="P186" s="1733"/>
      <c r="Q186" s="750"/>
      <c r="R186" s="115"/>
      <c r="S186" s="3378"/>
      <c r="T186" s="113"/>
      <c r="U186" s="3379"/>
      <c r="V186" s="3379"/>
      <c r="W186" s="3379"/>
      <c r="X186" s="3379"/>
      <c r="Y186" s="3378"/>
      <c r="Z186" s="3378"/>
      <c r="AA186" s="3378"/>
      <c r="AB186" s="3378"/>
      <c r="AC186" s="106"/>
      <c r="AD186" s="105"/>
      <c r="AE186" s="178"/>
      <c r="AF186" s="106"/>
      <c r="AG186" s="124"/>
      <c r="AH186" s="113"/>
      <c r="AI186" s="105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6"/>
      <c r="BC186" s="106"/>
      <c r="BD186" s="106"/>
      <c r="BE186" s="106"/>
      <c r="BF186" s="106"/>
      <c r="BG186" s="106"/>
    </row>
    <row r="187" spans="2:59" ht="18" customHeight="1">
      <c r="B187" s="1161" t="str">
        <f>'12-18л. МЕНЮ '!J182</f>
        <v>54-3з/22</v>
      </c>
      <c r="C187" s="333" t="str">
        <f>'12-18л. МЕНЮ '!C182</f>
        <v>Помидор в нарезке</v>
      </c>
      <c r="D187" s="249">
        <f>'12-18л. МЕНЮ '!D182</f>
        <v>100</v>
      </c>
      <c r="E187" s="1295">
        <f>'12-18л. МЕНЮ '!E182</f>
        <v>1.1667000000000001</v>
      </c>
      <c r="F187" s="324">
        <f>'12-18л. МЕНЮ '!F182</f>
        <v>0.16667000000000001</v>
      </c>
      <c r="G187" s="1416">
        <f>'12-18л. МЕНЮ '!G182</f>
        <v>3.8333400000000002</v>
      </c>
      <c r="H187" s="1417">
        <f>'12-18л. МЕНЮ '!H182</f>
        <v>21.333400000000001</v>
      </c>
      <c r="I187" s="2775">
        <v>25</v>
      </c>
      <c r="J187" s="2776">
        <v>6.7000000000000004E-2</v>
      </c>
      <c r="K187" s="2777">
        <v>3.3000000000000002E-2</v>
      </c>
      <c r="L187" s="2776">
        <v>133</v>
      </c>
      <c r="M187" s="2777">
        <v>14</v>
      </c>
      <c r="N187" s="2776">
        <v>26</v>
      </c>
      <c r="O187" s="2777">
        <v>20</v>
      </c>
      <c r="P187" s="2778">
        <v>0.9</v>
      </c>
      <c r="Q187" s="443">
        <f>'12-18л. МЕНЮ '!I182</f>
        <v>2</v>
      </c>
      <c r="R187" s="115"/>
      <c r="S187" s="106"/>
      <c r="T187" s="256"/>
      <c r="U187" s="3380"/>
      <c r="V187" s="3380"/>
      <c r="W187" s="3380"/>
      <c r="X187" s="3380"/>
      <c r="Y187" s="3380"/>
      <c r="Z187" s="3380"/>
      <c r="AA187" s="3380"/>
      <c r="AB187" s="3380"/>
      <c r="AC187" s="116"/>
      <c r="AD187" s="121"/>
      <c r="AE187" s="178"/>
      <c r="AF187" s="106"/>
      <c r="AG187" s="115"/>
      <c r="AH187" s="101"/>
      <c r="AI187" s="100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106"/>
      <c r="AW187" s="106"/>
      <c r="AX187" s="106"/>
      <c r="AY187" s="106"/>
      <c r="AZ187" s="106"/>
      <c r="BA187" s="106"/>
      <c r="BB187" s="106"/>
      <c r="BC187" s="106"/>
      <c r="BD187" s="106"/>
      <c r="BE187" s="106"/>
      <c r="BF187" s="106"/>
      <c r="BG187" s="106"/>
    </row>
    <row r="188" spans="2:59" ht="16.5" customHeight="1">
      <c r="B188" s="1161" t="str">
        <f>'12-18л. МЕНЮ '!J183</f>
        <v>93 / 21</v>
      </c>
      <c r="C188" s="333" t="str">
        <f>'12-18л. МЕНЮ '!C183</f>
        <v>Борщ из свежей капусты со сметаной</v>
      </c>
      <c r="D188" s="249">
        <f>'12-18л. МЕНЮ '!D183</f>
        <v>250</v>
      </c>
      <c r="E188" s="1295">
        <f>'12-18л. МЕНЮ '!E183</f>
        <v>1.42</v>
      </c>
      <c r="F188" s="1222">
        <f>'12-18л. МЕНЮ '!F183</f>
        <v>5.0350000000000001</v>
      </c>
      <c r="G188" s="1416">
        <f>'12-18л. МЕНЮ '!G183</f>
        <v>6.16</v>
      </c>
      <c r="H188" s="2031">
        <f>'12-18л. МЕНЮ '!H183</f>
        <v>75.58</v>
      </c>
      <c r="I188" s="1416">
        <v>7.1580000000000004</v>
      </c>
      <c r="J188" s="1416">
        <v>0.05</v>
      </c>
      <c r="K188" s="1992">
        <v>7.9000000000000001E-2</v>
      </c>
      <c r="L188" s="1415">
        <v>3.21</v>
      </c>
      <c r="M188" s="2237">
        <v>41.4</v>
      </c>
      <c r="N188" s="2239">
        <v>37.6</v>
      </c>
      <c r="O188" s="1993">
        <v>19.64</v>
      </c>
      <c r="P188" s="1419">
        <v>0.98699999999999999</v>
      </c>
      <c r="Q188" s="443">
        <f>'12-18л. МЕНЮ '!I183</f>
        <v>19</v>
      </c>
      <c r="R188" s="115"/>
      <c r="S188" s="176"/>
      <c r="T188" s="3263"/>
      <c r="U188" s="3263"/>
      <c r="V188" s="3263"/>
      <c r="W188" s="3263"/>
      <c r="X188" s="3263"/>
      <c r="Y188" s="3263"/>
      <c r="Z188" s="3263"/>
      <c r="AA188" s="3263"/>
      <c r="AB188" s="329"/>
      <c r="AC188" s="329"/>
      <c r="AD188" s="327"/>
      <c r="AE188" s="178"/>
      <c r="AF188" s="106"/>
      <c r="AG188" s="125"/>
      <c r="AH188" s="101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  <c r="AV188" s="106"/>
      <c r="AW188" s="106"/>
      <c r="AX188" s="106"/>
      <c r="AY188" s="106"/>
      <c r="AZ188" s="106"/>
      <c r="BA188" s="106"/>
      <c r="BB188" s="106"/>
      <c r="BC188" s="106"/>
      <c r="BD188" s="106"/>
      <c r="BE188" s="106"/>
      <c r="BF188" s="106"/>
      <c r="BG188" s="106"/>
    </row>
    <row r="189" spans="2:59">
      <c r="B189" s="1095" t="str">
        <f>'12-18л. МЕНЮ '!J184</f>
        <v>444/22</v>
      </c>
      <c r="C189" s="3543" t="str">
        <f>'12-18л. МЕНЮ '!C184</f>
        <v>Рыба запечённая</v>
      </c>
      <c r="D189" s="247">
        <f>'12-18л. МЕНЮ '!D184</f>
        <v>120</v>
      </c>
      <c r="E189" s="1221">
        <f>'12-18л. МЕНЮ '!E184</f>
        <v>20.849399999999999</v>
      </c>
      <c r="F189" s="323">
        <f>'12-18л. МЕНЮ '!F184</f>
        <v>15.057700000000001</v>
      </c>
      <c r="G189" s="1411">
        <f>'12-18л. МЕНЮ '!G184</f>
        <v>14.168200000000001</v>
      </c>
      <c r="H189" s="1271">
        <f>'12-18л. МЕНЮ '!H184</f>
        <v>277.19</v>
      </c>
      <c r="I189" s="1738">
        <v>0.2873</v>
      </c>
      <c r="J189" s="1418">
        <v>9.5000000000000001E-2</v>
      </c>
      <c r="K189" s="1993">
        <v>0.24299999999999999</v>
      </c>
      <c r="L189" s="2941">
        <v>18.467199999999998</v>
      </c>
      <c r="M189" s="2237">
        <v>52.963299999999997</v>
      </c>
      <c r="N189" s="1421">
        <v>105.22</v>
      </c>
      <c r="O189" s="1738">
        <v>21.485600000000002</v>
      </c>
      <c r="P189" s="2939">
        <v>1.56</v>
      </c>
      <c r="Q189" s="1448">
        <f>'12-18л. МЕНЮ '!I184</f>
        <v>62</v>
      </c>
      <c r="R189" s="115"/>
      <c r="S189" s="106"/>
      <c r="T189" s="346"/>
      <c r="U189" s="346"/>
      <c r="V189" s="346"/>
      <c r="W189" s="346"/>
      <c r="X189" s="346"/>
      <c r="Y189" s="346"/>
      <c r="Z189" s="346"/>
      <c r="AA189" s="346"/>
      <c r="AB189" s="116"/>
      <c r="AC189" s="116"/>
      <c r="AD189" s="116"/>
      <c r="AE189" s="96"/>
      <c r="AF189" s="106"/>
      <c r="AG189" s="115"/>
      <c r="AH189" s="111"/>
      <c r="AI189" s="104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106"/>
      <c r="AV189" s="106"/>
      <c r="AW189" s="106"/>
      <c r="AX189" s="106"/>
      <c r="AY189" s="106"/>
      <c r="AZ189" s="106"/>
      <c r="BA189" s="106"/>
      <c r="BB189" s="106"/>
      <c r="BC189" s="106"/>
      <c r="BD189" s="106"/>
      <c r="BE189" s="106"/>
      <c r="BF189" s="106"/>
      <c r="BG189" s="106"/>
    </row>
    <row r="190" spans="2:59">
      <c r="B190" s="1095" t="str">
        <f>'12-18л. МЕНЮ '!J185</f>
        <v>312 /17</v>
      </c>
      <c r="C190" s="240" t="str">
        <f>'12-18л. МЕНЮ '!C185</f>
        <v xml:space="preserve">Пюре картофельное </v>
      </c>
      <c r="D190" s="247">
        <f>'12-18л. МЕНЮ '!D185</f>
        <v>180</v>
      </c>
      <c r="E190" s="1221">
        <f>'12-18л. МЕНЮ '!E185</f>
        <v>3.677</v>
      </c>
      <c r="F190" s="323">
        <f>'12-18л. МЕНЮ '!F185</f>
        <v>5.7619999999999996</v>
      </c>
      <c r="G190" s="1411">
        <f>'12-18л. МЕНЮ '!G185</f>
        <v>24.527000000000001</v>
      </c>
      <c r="H190" s="1271">
        <f>'12-18л. МЕНЮ '!H185</f>
        <v>164.673</v>
      </c>
      <c r="I190" s="1418">
        <v>4.1792999999999996</v>
      </c>
      <c r="J190" s="1418">
        <v>0.16700000000000001</v>
      </c>
      <c r="K190" s="1993">
        <v>0.13300000000000001</v>
      </c>
      <c r="L190" s="742">
        <v>0</v>
      </c>
      <c r="M190" s="1421">
        <v>44.37</v>
      </c>
      <c r="N190" s="1421">
        <v>103.914</v>
      </c>
      <c r="O190" s="1738">
        <v>33.299999999999997</v>
      </c>
      <c r="P190" s="1738">
        <v>0.8</v>
      </c>
      <c r="Q190" s="1448">
        <f>'12-18л. МЕНЮ '!I185</f>
        <v>37</v>
      </c>
      <c r="R190" s="115"/>
      <c r="S190" s="106"/>
      <c r="T190" s="256"/>
      <c r="U190" s="356"/>
      <c r="V190" s="3377"/>
      <c r="W190" s="3377"/>
      <c r="X190" s="3377"/>
      <c r="Y190" s="3377"/>
      <c r="Z190" s="121"/>
      <c r="AA190" s="121"/>
      <c r="AB190" s="106"/>
      <c r="AC190" s="106"/>
      <c r="AD190" s="500"/>
      <c r="AE190" s="106"/>
      <c r="AF190" s="115"/>
      <c r="AG190" s="115"/>
      <c r="AH190" s="101"/>
      <c r="AI190" s="100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  <c r="AV190" s="106"/>
      <c r="AW190" s="106"/>
      <c r="AX190" s="106"/>
      <c r="AY190" s="106"/>
      <c r="AZ190" s="106"/>
      <c r="BA190" s="106"/>
      <c r="BB190" s="106"/>
      <c r="BC190" s="106"/>
      <c r="BD190" s="106"/>
      <c r="BE190" s="106"/>
      <c r="BF190" s="106"/>
      <c r="BG190" s="106"/>
    </row>
    <row r="191" spans="2:59" ht="15.75">
      <c r="B191" s="1259" t="str">
        <f>'12-18л. МЕНЮ '!J186</f>
        <v>54-1хн/22</v>
      </c>
      <c r="C191" s="240" t="str">
        <f>'12-18л. МЕНЮ '!C186</f>
        <v>Компот из смеси сухофруктов</v>
      </c>
      <c r="D191" s="247">
        <f>'12-18л. МЕНЮ '!D186</f>
        <v>200</v>
      </c>
      <c r="E191" s="1221">
        <f>'12-18л. МЕНЮ '!E186</f>
        <v>0.5</v>
      </c>
      <c r="F191" s="323">
        <f>'12-18л. МЕНЮ '!F186</f>
        <v>0</v>
      </c>
      <c r="G191" s="1411">
        <f>'12-18л. МЕНЮ '!G186</f>
        <v>19.8</v>
      </c>
      <c r="H191" s="1271">
        <f>'12-18л. МЕНЮ '!H186</f>
        <v>81</v>
      </c>
      <c r="I191" s="2983">
        <v>0.02</v>
      </c>
      <c r="J191" s="2983">
        <v>0</v>
      </c>
      <c r="K191" s="2983">
        <v>0</v>
      </c>
      <c r="L191" s="2984">
        <v>15</v>
      </c>
      <c r="M191" s="2985">
        <v>49.1</v>
      </c>
      <c r="N191" s="2983">
        <v>4.3</v>
      </c>
      <c r="O191" s="2983">
        <v>2.1</v>
      </c>
      <c r="P191" s="2986">
        <v>0.09</v>
      </c>
      <c r="Q191" s="1448">
        <f>'12-18л. МЕНЮ '!I186</f>
        <v>73</v>
      </c>
      <c r="R191" s="115"/>
      <c r="S191" s="106"/>
      <c r="T191" s="106"/>
      <c r="U191" s="106"/>
      <c r="V191" s="106"/>
      <c r="W191" s="106"/>
      <c r="X191" s="106"/>
      <c r="Y191" s="106"/>
      <c r="Z191" s="106"/>
      <c r="AA191" s="356"/>
      <c r="AB191" s="218"/>
      <c r="AC191" s="105"/>
      <c r="AD191" s="178"/>
      <c r="AE191" s="178"/>
      <c r="AF191" s="122"/>
      <c r="AG191" s="115"/>
      <c r="AH191" s="101"/>
      <c r="AI191" s="100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6"/>
      <c r="BC191" s="106"/>
      <c r="BD191" s="106"/>
      <c r="BE191" s="106"/>
      <c r="BF191" s="106"/>
      <c r="BG191" s="106"/>
    </row>
    <row r="192" spans="2:59">
      <c r="B192" s="1259" t="str">
        <f>'12-18л. МЕНЮ '!J187</f>
        <v>Пром.пр.</v>
      </c>
      <c r="C192" s="240" t="str">
        <f>'12-18л. МЕНЮ '!C187</f>
        <v>Хлеб пшеничный</v>
      </c>
      <c r="D192" s="247">
        <f>'12-18л. МЕНЮ '!D187</f>
        <v>70</v>
      </c>
      <c r="E192" s="1221">
        <f>'12-18л. МЕНЮ '!E187</f>
        <v>1.4041999999999999</v>
      </c>
      <c r="F192" s="323">
        <f>'12-18л. МЕНЮ '!F187</f>
        <v>0.91</v>
      </c>
      <c r="G192" s="1411">
        <f>'12-18л. МЕНЮ '!G187</f>
        <v>37.94</v>
      </c>
      <c r="H192" s="1271">
        <f>'12-18л. МЕНЮ '!H187</f>
        <v>165.5668</v>
      </c>
      <c r="I192" s="2983">
        <v>0</v>
      </c>
      <c r="J192" s="2983">
        <v>7.6999999999999999E-2</v>
      </c>
      <c r="K192" s="2983">
        <v>2.8000000000000001E-2</v>
      </c>
      <c r="L192" s="2984">
        <v>0</v>
      </c>
      <c r="M192" s="2983">
        <v>14</v>
      </c>
      <c r="N192" s="2983">
        <v>4.55</v>
      </c>
      <c r="O192" s="2983">
        <v>0.98</v>
      </c>
      <c r="P192" s="2983">
        <v>7.6999999999999999E-2</v>
      </c>
      <c r="Q192" s="1448">
        <f>'12-18л. МЕНЮ '!I187</f>
        <v>16</v>
      </c>
      <c r="R192" s="106"/>
      <c r="S192" s="106"/>
      <c r="T192" s="106"/>
      <c r="U192" s="106"/>
      <c r="V192" s="106"/>
      <c r="W192" s="106"/>
      <c r="X192" s="106"/>
      <c r="Y192" s="106"/>
      <c r="Z192" s="106"/>
      <c r="AA192" s="121"/>
      <c r="AB192" s="349"/>
      <c r="AC192" s="349"/>
      <c r="AD192" s="329"/>
      <c r="AE192" s="178"/>
      <c r="AF192" s="115"/>
      <c r="AG192" s="115"/>
      <c r="AH192" s="101"/>
      <c r="AI192" s="100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106"/>
      <c r="AV192" s="106"/>
      <c r="AW192" s="106"/>
      <c r="AX192" s="106"/>
      <c r="AY192" s="106"/>
      <c r="AZ192" s="106"/>
      <c r="BA192" s="106"/>
      <c r="BB192" s="106"/>
      <c r="BC192" s="106"/>
      <c r="BD192" s="106"/>
      <c r="BE192" s="106"/>
      <c r="BF192" s="106"/>
      <c r="BG192" s="106"/>
    </row>
    <row r="193" spans="2:59" ht="15.75" thickBot="1">
      <c r="B193" s="1450" t="str">
        <f>'12-18л. МЕНЮ '!J188</f>
        <v>Пром.пр.</v>
      </c>
      <c r="C193" s="1225" t="str">
        <f>'12-18л. МЕНЮ '!C188</f>
        <v>Хлеб ржаной</v>
      </c>
      <c r="D193" s="341">
        <f>'12-18л. МЕНЮ '!D188</f>
        <v>50</v>
      </c>
      <c r="E193" s="1295">
        <f>'12-18л. МЕНЮ '!E188</f>
        <v>2.3330000000000002</v>
      </c>
      <c r="F193" s="324">
        <f>'12-18л. МЕНЮ '!F188</f>
        <v>0.82499999999999996</v>
      </c>
      <c r="G193" s="1416">
        <f>'12-18л. МЕНЮ '!G188</f>
        <v>21.718</v>
      </c>
      <c r="H193" s="1417">
        <f>'12-18л. МЕНЮ '!H188</f>
        <v>103.625</v>
      </c>
      <c r="I193" s="1158">
        <v>0</v>
      </c>
      <c r="J193" s="1158">
        <v>0.1</v>
      </c>
      <c r="K193" s="1158">
        <v>0.1</v>
      </c>
      <c r="L193" s="680">
        <v>0</v>
      </c>
      <c r="M193" s="1294">
        <v>16.5</v>
      </c>
      <c r="N193" s="1158">
        <v>11.7</v>
      </c>
      <c r="O193" s="1158">
        <v>3.3</v>
      </c>
      <c r="P193" s="1158">
        <v>7.0000000000000007E-2</v>
      </c>
      <c r="Q193" s="443">
        <f>'12-18л. МЕНЮ '!I188</f>
        <v>17</v>
      </c>
      <c r="R193" s="106"/>
      <c r="S193" s="151"/>
      <c r="T193" s="151"/>
      <c r="U193" s="151"/>
      <c r="V193" s="179"/>
      <c r="W193" s="151"/>
      <c r="X193" s="151"/>
      <c r="Y193" s="1183"/>
      <c r="Z193" s="1183"/>
      <c r="AA193" s="106"/>
      <c r="AB193" s="106"/>
      <c r="AC193" s="352"/>
      <c r="AD193" s="116"/>
      <c r="AE193" s="178"/>
      <c r="AF193" s="115"/>
      <c r="AG193" s="115"/>
      <c r="AH193" s="101"/>
      <c r="AI193" s="100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6"/>
      <c r="BC193" s="106"/>
      <c r="BD193" s="106"/>
      <c r="BE193" s="106"/>
      <c r="BF193" s="106"/>
      <c r="BG193" s="106"/>
    </row>
    <row r="194" spans="2:59">
      <c r="B194" s="420" t="s">
        <v>160</v>
      </c>
      <c r="C194" s="558"/>
      <c r="D194" s="2779">
        <f>'12-18л. МЕНЮ '!D189</f>
        <v>970</v>
      </c>
      <c r="E194" s="695">
        <f>'12-18л. МЕНЮ '!E189</f>
        <v>31.350299999999997</v>
      </c>
      <c r="F194" s="696">
        <f>'12-18л. МЕНЮ '!F189</f>
        <v>27.75637</v>
      </c>
      <c r="G194" s="1930">
        <f>'12-18л. МЕНЮ '!G189</f>
        <v>128.14653999999999</v>
      </c>
      <c r="H194" s="1926">
        <f>'12-18л. МЕНЮ '!H189</f>
        <v>888.96820000000002</v>
      </c>
      <c r="I194" s="2019">
        <f t="shared" ref="I194:P194" si="39">SUM(I187:I193)</f>
        <v>36.644600000000004</v>
      </c>
      <c r="J194" s="2019">
        <f>SUM(J187:J193)</f>
        <v>0.55600000000000005</v>
      </c>
      <c r="K194" s="2019">
        <f t="shared" si="39"/>
        <v>0.61599999999999999</v>
      </c>
      <c r="L194" s="2019">
        <f t="shared" si="39"/>
        <v>169.6772</v>
      </c>
      <c r="M194" s="2111">
        <f t="shared" si="39"/>
        <v>232.33329999999998</v>
      </c>
      <c r="N194" s="2111">
        <f t="shared" si="39"/>
        <v>293.28399999999999</v>
      </c>
      <c r="O194" s="719">
        <f t="shared" si="39"/>
        <v>100.8056</v>
      </c>
      <c r="P194" s="717">
        <f t="shared" si="39"/>
        <v>4.484</v>
      </c>
      <c r="Q194" s="657"/>
      <c r="R194" s="106"/>
      <c r="S194" s="106"/>
      <c r="T194" s="101"/>
      <c r="U194" s="329"/>
      <c r="V194" s="329"/>
      <c r="W194" s="329"/>
      <c r="X194" s="179"/>
      <c r="Y194" s="151"/>
      <c r="Z194" s="151"/>
      <c r="AA194" s="329"/>
      <c r="AB194" s="151"/>
      <c r="AC194" s="121"/>
      <c r="AD194" s="116"/>
      <c r="AE194" s="178"/>
      <c r="AF194" s="115"/>
      <c r="AG194" s="150"/>
      <c r="AH194" s="101"/>
      <c r="AI194" s="100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6"/>
      <c r="BC194" s="106"/>
      <c r="BD194" s="106"/>
      <c r="BE194" s="106"/>
      <c r="BF194" s="106"/>
      <c r="BG194" s="106"/>
    </row>
    <row r="195" spans="2:59">
      <c r="B195" s="712"/>
      <c r="C195" s="713" t="s">
        <v>11</v>
      </c>
      <c r="D195" s="1127">
        <v>0.35</v>
      </c>
      <c r="E195" s="1794">
        <f>'12-18л. МЕНЮ '!E190</f>
        <v>31.5</v>
      </c>
      <c r="F195" s="1795">
        <f>'12-18л. МЕНЮ '!F190</f>
        <v>32.200000000000003</v>
      </c>
      <c r="G195" s="1931">
        <f>'12-18л. МЕНЮ '!G190</f>
        <v>134.05000000000001</v>
      </c>
      <c r="H195" s="1928">
        <f>'12-18л. МЕНЮ '!H190</f>
        <v>952</v>
      </c>
      <c r="I195" s="2025">
        <f t="shared" ref="I195:P195" si="40">I625</f>
        <v>24.5</v>
      </c>
      <c r="J195" s="2025">
        <f t="shared" si="40"/>
        <v>0.49</v>
      </c>
      <c r="K195" s="2025">
        <f t="shared" si="40"/>
        <v>0.56000000000000005</v>
      </c>
      <c r="L195" s="2025">
        <f t="shared" si="40"/>
        <v>315</v>
      </c>
      <c r="M195" s="2112">
        <f t="shared" si="40"/>
        <v>420</v>
      </c>
      <c r="N195" s="2112">
        <f t="shared" si="40"/>
        <v>420</v>
      </c>
      <c r="O195" s="2112">
        <f t="shared" si="40"/>
        <v>105</v>
      </c>
      <c r="P195" s="2025">
        <f t="shared" si="40"/>
        <v>6.3</v>
      </c>
      <c r="Q195" s="747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21"/>
      <c r="AD195" s="106"/>
      <c r="AE195" s="178"/>
      <c r="AF195" s="115"/>
      <c r="AG195" s="106"/>
      <c r="AH195" s="114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106"/>
      <c r="AV195" s="106"/>
      <c r="AW195" s="106"/>
      <c r="AX195" s="106"/>
      <c r="AY195" s="106"/>
      <c r="AZ195" s="106"/>
      <c r="BA195" s="106"/>
      <c r="BB195" s="106"/>
      <c r="BC195" s="106"/>
      <c r="BD195" s="106"/>
      <c r="BE195" s="106"/>
      <c r="BF195" s="106"/>
      <c r="BG195" s="106"/>
    </row>
    <row r="196" spans="2:59" ht="15.75" thickBot="1">
      <c r="B196" s="229"/>
      <c r="C196" s="710" t="s">
        <v>349</v>
      </c>
      <c r="D196" s="733"/>
      <c r="E196" s="1443">
        <f>'12-18л. МЕНЮ '!E191</f>
        <v>-0.16633333333333411</v>
      </c>
      <c r="F196" s="435">
        <f>'12-18л. МЕНЮ '!F191</f>
        <v>-4.8300326086956495</v>
      </c>
      <c r="G196" s="1932">
        <f>'12-18л. МЕНЮ '!G191</f>
        <v>-1.5413733681462176</v>
      </c>
      <c r="H196" s="1924">
        <f>'12-18л. МЕНЮ '!H191</f>
        <v>-2.3173455882352911</v>
      </c>
      <c r="I196" s="1942">
        <f t="shared" ref="I196:P196" si="41">(I194*100/I619)-35</f>
        <v>17.349428571428575</v>
      </c>
      <c r="J196" s="1942">
        <f t="shared" si="41"/>
        <v>4.7142857142857224</v>
      </c>
      <c r="K196" s="1942">
        <f t="shared" si="41"/>
        <v>3.5</v>
      </c>
      <c r="L196" s="1942">
        <f t="shared" si="41"/>
        <v>-16.146977777777778</v>
      </c>
      <c r="M196" s="1942">
        <f t="shared" si="41"/>
        <v>-15.63889166666667</v>
      </c>
      <c r="N196" s="1942">
        <f t="shared" si="41"/>
        <v>-10.559666666666669</v>
      </c>
      <c r="O196" s="722">
        <f t="shared" si="41"/>
        <v>-1.3981333333333339</v>
      </c>
      <c r="P196" s="2150">
        <f t="shared" si="41"/>
        <v>-10.088888888888889</v>
      </c>
      <c r="Q196" s="751"/>
      <c r="R196" s="125"/>
      <c r="S196" s="351"/>
      <c r="T196" s="106"/>
      <c r="U196" s="3389"/>
      <c r="V196" s="3382"/>
      <c r="W196" s="3382"/>
      <c r="X196" s="3382"/>
      <c r="Y196" s="3382"/>
      <c r="Z196" s="3382"/>
      <c r="AA196" s="3382"/>
      <c r="AB196" s="3382"/>
      <c r="AC196" s="121"/>
      <c r="AD196" s="105"/>
      <c r="AE196" s="178"/>
      <c r="AF196" s="115"/>
      <c r="AG196" s="106"/>
      <c r="AH196" s="17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06"/>
      <c r="BC196" s="106"/>
      <c r="BD196" s="106"/>
      <c r="BE196" s="106"/>
      <c r="BF196" s="106"/>
      <c r="BG196" s="106"/>
    </row>
    <row r="197" spans="2:59">
      <c r="B197" s="664"/>
      <c r="C197" s="1260" t="s">
        <v>199</v>
      </c>
      <c r="D197" s="1290"/>
      <c r="E197" s="2142"/>
      <c r="F197" s="1901"/>
      <c r="G197" s="2085"/>
      <c r="H197" s="2085"/>
      <c r="I197" s="2119"/>
      <c r="J197" s="2119"/>
      <c r="K197" s="2119"/>
      <c r="L197" s="2119"/>
      <c r="M197" s="2119"/>
      <c r="N197" s="2119"/>
      <c r="O197" s="1902"/>
      <c r="P197" s="2234"/>
      <c r="Q197" s="750"/>
      <c r="R197" s="104"/>
      <c r="S197" s="176"/>
      <c r="T197" s="106"/>
      <c r="U197" s="596"/>
      <c r="V197" s="501"/>
      <c r="W197" s="789"/>
      <c r="X197" s="3368"/>
      <c r="Y197" s="3368"/>
      <c r="Z197" s="213"/>
      <c r="AA197" s="356"/>
      <c r="AB197" s="356"/>
      <c r="AC197" s="121"/>
      <c r="AD197" s="350"/>
      <c r="AE197" s="178"/>
      <c r="AF197" s="115"/>
      <c r="AG197" s="115"/>
      <c r="AH197" s="101"/>
      <c r="AI197" s="185"/>
      <c r="AJ197" s="181"/>
      <c r="AK197" s="181"/>
      <c r="AL197" s="181"/>
      <c r="AM197" s="181"/>
      <c r="AN197" s="181"/>
      <c r="AO197" s="181"/>
      <c r="AP197" s="181"/>
      <c r="AQ197" s="181"/>
      <c r="AR197" s="181"/>
      <c r="AS197" s="181"/>
      <c r="AT197" s="106"/>
      <c r="AU197" s="106"/>
      <c r="AV197" s="106"/>
      <c r="AW197" s="106"/>
      <c r="AX197" s="106"/>
      <c r="AY197" s="106"/>
      <c r="AZ197" s="106"/>
      <c r="BA197" s="106"/>
      <c r="BB197" s="106"/>
      <c r="BC197" s="106"/>
      <c r="BD197" s="106"/>
      <c r="BE197" s="106"/>
      <c r="BF197" s="106"/>
      <c r="BG197" s="106"/>
    </row>
    <row r="198" spans="2:59">
      <c r="B198" s="2780" t="str">
        <f>'12-18л. МЕНЮ '!J193</f>
        <v>783 /22</v>
      </c>
      <c r="C198" s="259" t="str">
        <f>'12-18л. МЕНЮ '!C193</f>
        <v>Чай фруктовый</v>
      </c>
      <c r="D198" s="1917">
        <f>'12-18л. МЕНЮ '!D193</f>
        <v>200</v>
      </c>
      <c r="E198" s="1293">
        <f>'12-18л. МЕНЮ '!E193</f>
        <v>0.49380000000000002</v>
      </c>
      <c r="F198" s="324">
        <f>'12-18л. МЕНЮ '!F193</f>
        <v>0</v>
      </c>
      <c r="G198" s="1416">
        <f>'12-18л. МЕНЮ '!G193</f>
        <v>7.6313000000000004</v>
      </c>
      <c r="H198" s="1416">
        <f>'12-18л. МЕНЮ '!H193</f>
        <v>32.700000000000003</v>
      </c>
      <c r="I198" s="1416">
        <v>0.54890000000000005</v>
      </c>
      <c r="J198" s="1416">
        <v>0</v>
      </c>
      <c r="K198" s="1416">
        <v>0.02</v>
      </c>
      <c r="L198" s="1415">
        <v>0.97499999999999998</v>
      </c>
      <c r="M198" s="1420">
        <v>10.49</v>
      </c>
      <c r="N198" s="1420">
        <v>15.525</v>
      </c>
      <c r="O198" s="1420">
        <v>8.44</v>
      </c>
      <c r="P198" s="1237">
        <v>1.63</v>
      </c>
      <c r="Q198" s="443">
        <f>'12-18л. МЕНЮ '!I193</f>
        <v>70</v>
      </c>
      <c r="R198" s="477"/>
      <c r="S198" s="101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1"/>
      <c r="AD198" s="352"/>
      <c r="AE198" s="178"/>
      <c r="AF198" s="106"/>
      <c r="AG198" s="115"/>
      <c r="AH198" s="101"/>
      <c r="AI198" s="100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106"/>
      <c r="AV198" s="106"/>
      <c r="AW198" s="106"/>
      <c r="AX198" s="106"/>
      <c r="AY198" s="106"/>
      <c r="AZ198" s="106"/>
      <c r="BA198" s="106"/>
      <c r="BB198" s="106"/>
      <c r="BC198" s="106"/>
      <c r="BD198" s="106"/>
      <c r="BE198" s="106"/>
      <c r="BF198" s="106"/>
      <c r="BG198" s="106"/>
    </row>
    <row r="199" spans="2:59">
      <c r="B199" s="1284" t="str">
        <f>'12-18л. МЕНЮ '!J194</f>
        <v>193 / 17</v>
      </c>
      <c r="C199" s="1477" t="str">
        <f>'12-18л. МЕНЮ '!C194</f>
        <v>Биточек рисовый с морковью</v>
      </c>
      <c r="D199" s="1917">
        <f>'12-18л. МЕНЮ '!D194</f>
        <v>100</v>
      </c>
      <c r="E199" s="1406">
        <f>'12-18л. МЕНЮ '!E194</f>
        <v>2.4129999999999998</v>
      </c>
      <c r="F199" s="324">
        <f>'12-18л. МЕНЮ '!F194</f>
        <v>6.7770000000000001</v>
      </c>
      <c r="G199" s="1992">
        <f>'12-18л. МЕНЮ '!G194</f>
        <v>14.0023</v>
      </c>
      <c r="H199" s="1416">
        <f>'12-18л. МЕНЮ '!H194</f>
        <v>116.974</v>
      </c>
      <c r="I199" s="1993">
        <v>0.24299999999999999</v>
      </c>
      <c r="J199" s="1418">
        <v>2.1999999999999999E-2</v>
      </c>
      <c r="K199" s="1993">
        <v>2.7E-2</v>
      </c>
      <c r="L199" s="1418">
        <v>9.36</v>
      </c>
      <c r="M199" s="1993">
        <v>17.210999999999999</v>
      </c>
      <c r="N199" s="1418">
        <v>52.12</v>
      </c>
      <c r="O199" s="1153">
        <v>20.8</v>
      </c>
      <c r="P199" s="1237">
        <v>0.52200000000000002</v>
      </c>
      <c r="Q199" s="443">
        <f>'12-18л. МЕНЮ '!I194</f>
        <v>32</v>
      </c>
      <c r="R199" s="115"/>
      <c r="S199" s="221"/>
      <c r="T199" s="101"/>
      <c r="U199" s="329"/>
      <c r="V199" s="329"/>
      <c r="W199" s="329"/>
      <c r="X199" s="179"/>
      <c r="Y199" s="151"/>
      <c r="Z199" s="151"/>
      <c r="AA199" s="329"/>
      <c r="AB199" s="151"/>
      <c r="AC199" s="98"/>
      <c r="AD199" s="121"/>
      <c r="AE199" s="96"/>
      <c r="AF199" s="106"/>
      <c r="AG199" s="116"/>
      <c r="AH199" s="101"/>
      <c r="AI199" s="100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106"/>
      <c r="AV199" s="106"/>
      <c r="AW199" s="106"/>
      <c r="AX199" s="106"/>
      <c r="AY199" s="106"/>
      <c r="AZ199" s="106"/>
      <c r="BA199" s="106"/>
      <c r="BB199" s="106"/>
      <c r="BC199" s="106"/>
      <c r="BD199" s="106"/>
      <c r="BE199" s="106"/>
      <c r="BF199" s="106"/>
      <c r="BG199" s="106"/>
    </row>
    <row r="200" spans="2:59" ht="15.75">
      <c r="B200" s="1480" t="str">
        <f>'12-18л. МЕНЮ '!J195</f>
        <v>692/22</v>
      </c>
      <c r="C200" s="1478" t="str">
        <f>'12-18л. МЕНЮ '!C195</f>
        <v>и соус шоколадный</v>
      </c>
      <c r="D200" s="2147">
        <f>'12-18л. МЕНЮ '!D195</f>
        <v>25</v>
      </c>
      <c r="E200" s="2144">
        <f>'12-18л. МЕНЮ '!E195</f>
        <v>1.7729999999999999</v>
      </c>
      <c r="F200" s="1547">
        <f>'12-18л. МЕНЮ '!F195</f>
        <v>1.7786</v>
      </c>
      <c r="G200" s="1996">
        <f>'12-18л. МЕНЮ '!G195</f>
        <v>10.0002</v>
      </c>
      <c r="H200" s="1412">
        <f>'12-18л. МЕНЮ '!H195</f>
        <v>63.335999999999999</v>
      </c>
      <c r="I200" s="1996">
        <v>0.1069</v>
      </c>
      <c r="J200" s="1412">
        <v>1.03E-2</v>
      </c>
      <c r="K200" s="1996">
        <v>7.0499999999999993E-2</v>
      </c>
      <c r="L200" s="1405">
        <v>6.3765999999999998</v>
      </c>
      <c r="M200" s="2072">
        <v>51.079900000000002</v>
      </c>
      <c r="N200" s="1413">
        <v>40.931100000000001</v>
      </c>
      <c r="O200" s="1736">
        <v>10.9102</v>
      </c>
      <c r="P200" s="1733">
        <v>0.27350000000000002</v>
      </c>
      <c r="Q200" s="1456">
        <f>'12-18л. МЕНЮ '!I195</f>
        <v>32</v>
      </c>
      <c r="R200" s="115"/>
      <c r="S200" s="101"/>
      <c r="T200" s="268"/>
      <c r="U200" s="106"/>
      <c r="V200" s="106"/>
      <c r="W200" s="106"/>
      <c r="X200" s="106"/>
      <c r="Y200" s="106"/>
      <c r="Z200" s="106"/>
      <c r="AA200" s="106"/>
      <c r="AB200" s="106"/>
      <c r="AC200" s="121"/>
      <c r="AD200" s="178"/>
      <c r="AE200" s="350"/>
      <c r="AF200" s="122"/>
      <c r="AG200" s="198"/>
      <c r="AH200" s="198"/>
      <c r="AI200" s="198"/>
      <c r="AJ200" s="186"/>
      <c r="AK200" s="483"/>
      <c r="AL200" s="198"/>
      <c r="AM200" s="186"/>
      <c r="AN200" s="186"/>
      <c r="AO200" s="198"/>
      <c r="AP200" s="484"/>
      <c r="AQ200" s="198"/>
      <c r="AR200" s="198"/>
      <c r="AS200" s="106"/>
      <c r="AT200" s="126"/>
      <c r="AU200" s="106"/>
      <c r="AV200" s="106"/>
      <c r="AW200" s="106"/>
      <c r="AX200" s="106"/>
      <c r="AY200" s="106"/>
      <c r="AZ200" s="106"/>
      <c r="BA200" s="106"/>
      <c r="BB200" s="106"/>
      <c r="BC200" s="106"/>
      <c r="BD200" s="106"/>
      <c r="BE200" s="106"/>
      <c r="BF200" s="106"/>
      <c r="BG200" s="106"/>
    </row>
    <row r="201" spans="2:59" ht="15.75" thickBot="1">
      <c r="B201" s="1479" t="str">
        <f>'12-18л. МЕНЮ '!J196</f>
        <v>Пром.пр.</v>
      </c>
      <c r="C201" s="1402" t="str">
        <f>'12-18л. МЕНЮ '!C196</f>
        <v>Хлеб ржаной</v>
      </c>
      <c r="D201" s="2148">
        <f>'12-18л. МЕНЮ '!D196</f>
        <v>30</v>
      </c>
      <c r="E201" s="1873">
        <f>'12-18л. МЕНЮ '!E196</f>
        <v>1.4</v>
      </c>
      <c r="F201" s="1371">
        <f>'12-18л. МЕНЮ '!F196</f>
        <v>0.495</v>
      </c>
      <c r="G201" s="2092">
        <f>'12-18л. МЕНЮ '!G196</f>
        <v>13.031000000000001</v>
      </c>
      <c r="H201" s="2092">
        <f>'12-18л. МЕНЮ '!H196</f>
        <v>62.174999999999997</v>
      </c>
      <c r="I201" s="1158">
        <v>0</v>
      </c>
      <c r="J201" s="1158">
        <v>7.4999999999999997E-2</v>
      </c>
      <c r="K201" s="1158">
        <v>7.4999999999999997E-2</v>
      </c>
      <c r="L201" s="680">
        <v>0</v>
      </c>
      <c r="M201" s="1294">
        <v>9.9</v>
      </c>
      <c r="N201" s="1158">
        <v>7.02</v>
      </c>
      <c r="O201" s="1158">
        <v>1.98</v>
      </c>
      <c r="P201" s="1734">
        <v>4.2000000000000003E-2</v>
      </c>
      <c r="Q201" s="2225">
        <f>'12-18л. МЕНЮ '!I196</f>
        <v>17</v>
      </c>
      <c r="R201" s="115"/>
      <c r="S201" s="114"/>
      <c r="T201" s="106"/>
      <c r="U201" s="3389"/>
      <c r="V201" s="3382"/>
      <c r="W201" s="3382"/>
      <c r="X201" s="3382"/>
      <c r="Y201" s="3382"/>
      <c r="Z201" s="3382"/>
      <c r="AA201" s="3382"/>
      <c r="AB201" s="3382"/>
      <c r="AC201" s="106"/>
      <c r="AD201" s="121"/>
      <c r="AE201" s="353"/>
      <c r="AF201" s="118"/>
      <c r="AG201" s="198"/>
      <c r="AH201" s="198"/>
      <c r="AI201" s="198"/>
      <c r="AJ201" s="198"/>
      <c r="AK201" s="198"/>
      <c r="AL201" s="198"/>
      <c r="AM201" s="198"/>
      <c r="AN201" s="198"/>
      <c r="AO201" s="198"/>
      <c r="AP201" s="198"/>
      <c r="AQ201" s="198"/>
      <c r="AR201" s="198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6"/>
      <c r="BC201" s="106"/>
      <c r="BD201" s="106"/>
      <c r="BE201" s="106"/>
      <c r="BF201" s="106"/>
      <c r="BG201" s="106"/>
    </row>
    <row r="202" spans="2:59" ht="15.75">
      <c r="B202" s="420" t="s">
        <v>207</v>
      </c>
      <c r="C202" s="558"/>
      <c r="D202" s="2781">
        <f>'12-18л. МЕНЮ '!D197</f>
        <v>355</v>
      </c>
      <c r="E202" s="1869">
        <f>'12-18л. МЕНЮ '!E197</f>
        <v>6.0797999999999988</v>
      </c>
      <c r="F202" s="1870">
        <f>'12-18л. МЕНЮ '!F197</f>
        <v>9.0505999999999993</v>
      </c>
      <c r="G202" s="2120">
        <f>'12-18л. МЕНЮ '!G197</f>
        <v>44.6648</v>
      </c>
      <c r="H202" s="2120">
        <f>'12-18л. МЕНЮ '!H197</f>
        <v>275.185</v>
      </c>
      <c r="I202" s="2019">
        <f t="shared" ref="I202:P202" si="42">SUM(I198:I201)</f>
        <v>0.89880000000000004</v>
      </c>
      <c r="J202" s="2019">
        <f>SUM(J198:J201)</f>
        <v>0.10729999999999999</v>
      </c>
      <c r="K202" s="2019">
        <f>SUM(K198:K201)</f>
        <v>0.1925</v>
      </c>
      <c r="L202" s="2019">
        <f>SUM(L198:L201)</f>
        <v>16.711599999999997</v>
      </c>
      <c r="M202" s="2111">
        <f t="shared" si="42"/>
        <v>88.680900000000008</v>
      </c>
      <c r="N202" s="2111">
        <f t="shared" si="42"/>
        <v>115.59609999999999</v>
      </c>
      <c r="O202" s="681">
        <f t="shared" si="42"/>
        <v>42.130199999999995</v>
      </c>
      <c r="P202" s="720">
        <f t="shared" si="42"/>
        <v>2.4674999999999998</v>
      </c>
      <c r="Q202" s="657"/>
      <c r="R202" s="106"/>
      <c r="S202" s="101"/>
      <c r="T202" s="98"/>
      <c r="U202" s="178"/>
      <c r="V202" s="178"/>
      <c r="W202" s="554"/>
      <c r="X202" s="159"/>
      <c r="Y202" s="114"/>
      <c r="Z202" s="121"/>
      <c r="AA202" s="479"/>
      <c r="AB202" s="469"/>
      <c r="AC202" s="469"/>
      <c r="AD202" s="469"/>
      <c r="AE202" s="106"/>
      <c r="AF202" s="116"/>
      <c r="AG202" s="106"/>
      <c r="AH202" s="106"/>
      <c r="AI202" s="106"/>
      <c r="AJ202" s="186"/>
      <c r="AK202" s="186"/>
      <c r="AL202" s="106"/>
      <c r="AM202" s="186"/>
      <c r="AN202" s="186"/>
      <c r="AO202" s="106"/>
      <c r="AP202" s="101"/>
      <c r="AQ202" s="106"/>
      <c r="AR202" s="106"/>
      <c r="AS202" s="106"/>
      <c r="AT202" s="106"/>
      <c r="AU202" s="106"/>
      <c r="AV202" s="106"/>
      <c r="AW202" s="106"/>
      <c r="AX202" s="106"/>
      <c r="AY202" s="106"/>
      <c r="AZ202" s="106"/>
      <c r="BA202" s="106"/>
      <c r="BB202" s="106"/>
      <c r="BC202" s="106"/>
      <c r="BD202" s="106"/>
      <c r="BE202" s="106"/>
      <c r="BF202" s="106"/>
      <c r="BG202" s="106"/>
    </row>
    <row r="203" spans="2:59" ht="15" customHeight="1">
      <c r="B203" s="386"/>
      <c r="C203" s="660" t="s">
        <v>11</v>
      </c>
      <c r="D203" s="1223">
        <v>0.1</v>
      </c>
      <c r="E203" s="1871">
        <f>'12-18л. МЕНЮ '!E198</f>
        <v>9</v>
      </c>
      <c r="F203" s="1872">
        <f>'12-18л. МЕНЮ '!F198</f>
        <v>9.1999999999999993</v>
      </c>
      <c r="G203" s="2121">
        <f>'12-18л. МЕНЮ '!G198</f>
        <v>38.299999999999997</v>
      </c>
      <c r="H203" s="2121">
        <f>'12-18л. МЕНЮ '!H198</f>
        <v>272</v>
      </c>
      <c r="I203" s="2025">
        <f t="shared" ref="I203:P203" si="43">I629</f>
        <v>7</v>
      </c>
      <c r="J203" s="2025">
        <f t="shared" si="43"/>
        <v>0.14000000000000001</v>
      </c>
      <c r="K203" s="2025">
        <f t="shared" si="43"/>
        <v>0.16</v>
      </c>
      <c r="L203" s="2025">
        <f t="shared" si="43"/>
        <v>90</v>
      </c>
      <c r="M203" s="2112">
        <f t="shared" si="43"/>
        <v>120</v>
      </c>
      <c r="N203" s="2112">
        <f t="shared" si="43"/>
        <v>120</v>
      </c>
      <c r="O203" s="2025">
        <f t="shared" si="43"/>
        <v>30</v>
      </c>
      <c r="P203" s="2025">
        <f t="shared" si="43"/>
        <v>1.8</v>
      </c>
      <c r="Q203" s="747"/>
      <c r="R203" s="117"/>
      <c r="S203" s="114"/>
      <c r="T203" s="478"/>
      <c r="U203" s="559"/>
      <c r="V203" s="346"/>
      <c r="W203" s="346"/>
      <c r="X203" s="346"/>
      <c r="Y203" s="346"/>
      <c r="Z203" s="346"/>
      <c r="AA203" s="346"/>
      <c r="AB203" s="346"/>
      <c r="AC203" s="346"/>
      <c r="AD203" s="480"/>
      <c r="AE203" s="178"/>
      <c r="AF203" s="178"/>
      <c r="AG203" s="178"/>
      <c r="AH203" s="489"/>
      <c r="AI203" s="490"/>
      <c r="AJ203" s="491"/>
      <c r="AK203" s="492"/>
      <c r="AL203" s="492"/>
      <c r="AM203" s="492"/>
      <c r="AN203" s="492"/>
      <c r="AO203" s="492"/>
      <c r="AP203" s="492"/>
      <c r="AQ203" s="488"/>
      <c r="AR203" s="488"/>
      <c r="AS203" s="493"/>
      <c r="AT203" s="106"/>
      <c r="AU203" s="106"/>
      <c r="AV203" s="106"/>
      <c r="AW203" s="106"/>
      <c r="AX203" s="106"/>
      <c r="AY203" s="106"/>
      <c r="AZ203" s="106"/>
      <c r="BA203" s="106"/>
      <c r="BB203" s="106"/>
      <c r="BC203" s="106"/>
      <c r="BD203" s="106"/>
      <c r="BE203" s="106"/>
      <c r="BF203" s="106"/>
      <c r="BG203" s="106"/>
    </row>
    <row r="204" spans="2:59" ht="15.75" customHeight="1" thickBot="1">
      <c r="B204" s="229"/>
      <c r="C204" s="710" t="s">
        <v>349</v>
      </c>
      <c r="D204" s="733"/>
      <c r="E204" s="1443">
        <f>'12-18л. МЕНЮ '!E199</f>
        <v>-3.2446666666666681</v>
      </c>
      <c r="F204" s="435">
        <f>'12-18л. МЕНЮ '!F199</f>
        <v>-0.16239130434782645</v>
      </c>
      <c r="G204" s="435">
        <f>'12-18л. МЕНЮ '!G199</f>
        <v>1.6618276762402076</v>
      </c>
      <c r="H204" s="435">
        <f>'12-18л. МЕНЮ '!H199</f>
        <v>0.1170955882352942</v>
      </c>
      <c r="I204" s="722">
        <f t="shared" ref="I204:P204" si="44">(I202*100/I619)-10</f>
        <v>-8.7159999999999993</v>
      </c>
      <c r="J204" s="722">
        <f t="shared" si="44"/>
        <v>-2.3357142857142863</v>
      </c>
      <c r="K204" s="722">
        <f t="shared" si="44"/>
        <v>2.03125</v>
      </c>
      <c r="L204" s="722">
        <f t="shared" si="44"/>
        <v>-8.1431555555555555</v>
      </c>
      <c r="M204" s="722">
        <f t="shared" si="44"/>
        <v>-2.6099249999999996</v>
      </c>
      <c r="N204" s="722">
        <f t="shared" si="44"/>
        <v>-0.36699166666666727</v>
      </c>
      <c r="O204" s="722">
        <f t="shared" si="44"/>
        <v>4.0433999999999983</v>
      </c>
      <c r="P204" s="727">
        <f t="shared" si="44"/>
        <v>3.7083333333333321</v>
      </c>
      <c r="Q204" s="751"/>
      <c r="R204" s="117"/>
      <c r="S204" s="114"/>
      <c r="T204" s="126"/>
      <c r="U204" s="356"/>
      <c r="V204" s="329"/>
      <c r="W204" s="329"/>
      <c r="X204" s="329"/>
      <c r="Y204" s="179"/>
      <c r="Z204" s="513"/>
      <c r="AA204" s="513"/>
      <c r="AB204" s="151"/>
      <c r="AC204" s="151"/>
      <c r="AD204" s="121"/>
      <c r="AE204" s="106"/>
      <c r="AF204" s="115"/>
      <c r="AG204" s="208"/>
      <c r="AH204" s="208"/>
      <c r="AI204" s="208"/>
      <c r="AJ204" s="494"/>
      <c r="AK204" s="208"/>
      <c r="AL204" s="208"/>
      <c r="AM204" s="208"/>
      <c r="AN204" s="208"/>
      <c r="AO204" s="208"/>
      <c r="AP204" s="208"/>
      <c r="AQ204" s="208"/>
      <c r="AR204" s="208"/>
      <c r="AS204" s="208"/>
      <c r="AT204" s="106"/>
      <c r="AU204" s="106"/>
      <c r="AV204" s="106"/>
      <c r="AW204" s="106"/>
      <c r="AX204" s="106"/>
      <c r="AY204" s="106"/>
      <c r="AZ204" s="106"/>
      <c r="BA204" s="106"/>
      <c r="BB204" s="106"/>
      <c r="BC204" s="106"/>
      <c r="BD204" s="106"/>
      <c r="BE204" s="106"/>
      <c r="BF204" s="106"/>
      <c r="BG204" s="106"/>
    </row>
    <row r="205" spans="2:59" ht="16.5" customHeight="1">
      <c r="R205" s="119"/>
      <c r="S205" s="114"/>
      <c r="T205" s="3365"/>
      <c r="U205" s="3390"/>
      <c r="V205" s="151"/>
      <c r="W205" s="151"/>
      <c r="X205" s="151"/>
      <c r="Y205" s="3366"/>
      <c r="Z205" s="513"/>
      <c r="AA205" s="513"/>
      <c r="AB205" s="151"/>
      <c r="AC205" s="151"/>
      <c r="AD205" s="178"/>
      <c r="AE205" s="469"/>
      <c r="AF205" s="115"/>
      <c r="AG205" s="178"/>
      <c r="AH205" s="345"/>
      <c r="AI205" s="178"/>
      <c r="AJ205" s="179"/>
      <c r="AK205" s="178"/>
      <c r="AL205" s="178"/>
      <c r="AM205" s="151"/>
      <c r="AN205" s="345"/>
      <c r="AO205" s="178"/>
      <c r="AP205" s="151"/>
      <c r="AQ205" s="178"/>
      <c r="AR205" s="500"/>
      <c r="AS205" s="178"/>
      <c r="AT205" s="106"/>
      <c r="AU205" s="106"/>
      <c r="AV205" s="106"/>
      <c r="AW205" s="106"/>
      <c r="AX205" s="106"/>
      <c r="AY205" s="106"/>
      <c r="AZ205" s="106"/>
      <c r="BA205" s="106"/>
      <c r="BB205" s="106"/>
      <c r="BC205" s="106"/>
      <c r="BD205" s="106"/>
      <c r="BE205" s="106"/>
      <c r="BF205" s="106"/>
      <c r="BG205" s="106"/>
    </row>
    <row r="206" spans="2:59">
      <c r="R206" s="106"/>
      <c r="S206" s="106"/>
      <c r="T206" s="3391"/>
      <c r="U206" s="3390"/>
      <c r="V206" s="151"/>
      <c r="W206" s="151"/>
      <c r="X206" s="151"/>
      <c r="Y206" s="3366"/>
      <c r="Z206" s="513"/>
      <c r="AA206" s="513"/>
      <c r="AB206" s="151"/>
      <c r="AC206" s="151"/>
      <c r="AD206" s="106"/>
      <c r="AE206" s="480"/>
      <c r="AF206" s="115"/>
      <c r="AG206" s="505"/>
      <c r="AH206" s="505"/>
      <c r="AI206" s="505"/>
      <c r="AJ206" s="514"/>
      <c r="AK206" s="505"/>
      <c r="AL206" s="505"/>
      <c r="AM206" s="505"/>
      <c r="AN206" s="505"/>
      <c r="AO206" s="506"/>
      <c r="AP206" s="506"/>
      <c r="AQ206" s="505"/>
      <c r="AR206" s="505"/>
      <c r="AS206" s="505"/>
      <c r="AT206" s="106"/>
      <c r="AU206" s="106"/>
      <c r="AV206" s="106"/>
      <c r="AW206" s="106"/>
      <c r="AX206" s="106"/>
      <c r="AY206" s="106"/>
      <c r="AZ206" s="106"/>
      <c r="BA206" s="106"/>
      <c r="BB206" s="106"/>
      <c r="BC206" s="106"/>
      <c r="BD206" s="106"/>
      <c r="BE206" s="106"/>
      <c r="BF206" s="106"/>
      <c r="BG206" s="106"/>
    </row>
    <row r="207" spans="2:59" ht="15.75" thickBot="1">
      <c r="E207" s="1896"/>
      <c r="F207" s="1896"/>
      <c r="G207" s="1896"/>
      <c r="H207" s="1896"/>
      <c r="I207" s="1896"/>
      <c r="J207" s="1896"/>
      <c r="K207" s="1896"/>
      <c r="L207" s="1896"/>
      <c r="M207" s="1896"/>
      <c r="N207" s="1896"/>
      <c r="O207" s="1896"/>
      <c r="P207" s="1896"/>
      <c r="R207" s="106"/>
      <c r="S207" s="176"/>
      <c r="T207" s="3365"/>
      <c r="U207" s="3390"/>
      <c r="V207" s="151"/>
      <c r="W207" s="151"/>
      <c r="X207" s="151"/>
      <c r="Y207" s="151"/>
      <c r="Z207" s="151"/>
      <c r="AA207" s="151"/>
      <c r="AB207" s="151"/>
      <c r="AC207" s="151"/>
      <c r="AD207" s="116"/>
      <c r="AE207" s="106"/>
      <c r="AF207" s="119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6"/>
      <c r="BC207" s="106"/>
      <c r="BD207" s="106"/>
      <c r="BE207" s="106"/>
      <c r="BF207" s="106"/>
      <c r="BG207" s="106"/>
    </row>
    <row r="208" spans="2:59">
      <c r="B208" s="637"/>
      <c r="C208" s="42" t="s">
        <v>239</v>
      </c>
      <c r="D208" s="43"/>
      <c r="E208" s="146">
        <f t="shared" ref="E208:P208" si="45">E183+E194</f>
        <v>56.385799999999989</v>
      </c>
      <c r="F208" s="235">
        <f t="shared" si="45"/>
        <v>49.543369999999996</v>
      </c>
      <c r="G208" s="235">
        <f t="shared" si="45"/>
        <v>222.66453999999999</v>
      </c>
      <c r="H208" s="235">
        <f t="shared" si="45"/>
        <v>1563.6311999999998</v>
      </c>
      <c r="I208" s="235">
        <f t="shared" si="45"/>
        <v>52.755200000000002</v>
      </c>
      <c r="J208" s="235">
        <f t="shared" si="45"/>
        <v>0.66600000000000004</v>
      </c>
      <c r="K208" s="235">
        <f t="shared" si="45"/>
        <v>0.81420000000000003</v>
      </c>
      <c r="L208" s="235">
        <f t="shared" si="45"/>
        <v>265.85919999999999</v>
      </c>
      <c r="M208" s="683">
        <f t="shared" si="45"/>
        <v>583.14229999999998</v>
      </c>
      <c r="N208" s="683">
        <f t="shared" si="45"/>
        <v>422.25130000000001</v>
      </c>
      <c r="O208" s="683">
        <f t="shared" si="45"/>
        <v>161.0376</v>
      </c>
      <c r="P208" s="638">
        <f t="shared" si="45"/>
        <v>10.416</v>
      </c>
      <c r="Q208" s="288"/>
      <c r="R208" s="106"/>
      <c r="S208" s="101"/>
      <c r="T208" s="3365"/>
      <c r="U208" s="3390"/>
      <c r="V208" s="329"/>
      <c r="W208" s="329"/>
      <c r="X208" s="329"/>
      <c r="Y208" s="179"/>
      <c r="Z208" s="151"/>
      <c r="AA208" s="151"/>
      <c r="AB208" s="151"/>
      <c r="AC208" s="151"/>
      <c r="AD208" s="116"/>
      <c r="AE208" s="124"/>
      <c r="AF208" s="106"/>
      <c r="AG208" s="106"/>
      <c r="AH208" s="106"/>
      <c r="AI208" s="106"/>
      <c r="AJ208" s="106"/>
      <c r="AK208" s="106"/>
      <c r="AL208" s="106"/>
      <c r="AM208" s="106"/>
      <c r="AN208" s="106"/>
      <c r="AO208" s="106"/>
      <c r="AP208" s="484"/>
      <c r="AQ208" s="106"/>
      <c r="AR208" s="484"/>
      <c r="AS208" s="106"/>
      <c r="AT208" s="106"/>
      <c r="AU208" s="106"/>
      <c r="AV208" s="106"/>
      <c r="AW208" s="106"/>
      <c r="AX208" s="106"/>
      <c r="AY208" s="106"/>
      <c r="AZ208" s="106"/>
      <c r="BA208" s="106"/>
      <c r="BB208" s="106"/>
      <c r="BC208" s="106"/>
      <c r="BD208" s="106"/>
      <c r="BE208" s="106"/>
      <c r="BF208" s="106"/>
      <c r="BG208" s="106"/>
    </row>
    <row r="209" spans="2:59" ht="12" customHeight="1">
      <c r="B209" s="386"/>
      <c r="C209" s="660" t="s">
        <v>11</v>
      </c>
      <c r="D209" s="1127">
        <v>0.6</v>
      </c>
      <c r="E209" s="1889">
        <f t="shared" ref="E209:P209" si="46">E633</f>
        <v>54</v>
      </c>
      <c r="F209" s="1886">
        <f t="shared" si="46"/>
        <v>55.2</v>
      </c>
      <c r="G209" s="1886">
        <f t="shared" si="46"/>
        <v>229.8</v>
      </c>
      <c r="H209" s="1886">
        <f t="shared" si="46"/>
        <v>1632</v>
      </c>
      <c r="I209" s="1886">
        <f t="shared" si="46"/>
        <v>42</v>
      </c>
      <c r="J209" s="1886">
        <f t="shared" si="46"/>
        <v>0.84</v>
      </c>
      <c r="K209" s="1886">
        <f t="shared" si="46"/>
        <v>0.96</v>
      </c>
      <c r="L209" s="1886">
        <f t="shared" si="46"/>
        <v>540</v>
      </c>
      <c r="M209" s="1887">
        <f t="shared" si="46"/>
        <v>720</v>
      </c>
      <c r="N209" s="1887">
        <f t="shared" si="46"/>
        <v>720</v>
      </c>
      <c r="O209" s="1887">
        <f t="shared" si="46"/>
        <v>180</v>
      </c>
      <c r="P209" s="1888">
        <f t="shared" si="46"/>
        <v>10.8</v>
      </c>
      <c r="Q209" s="288"/>
      <c r="R209" s="106"/>
      <c r="S209" s="106"/>
      <c r="T209" s="106"/>
      <c r="U209" s="563"/>
      <c r="V209" s="563"/>
      <c r="W209" s="207"/>
      <c r="X209" s="273"/>
      <c r="Y209" s="273"/>
      <c r="Z209" s="121"/>
      <c r="AA209" s="116"/>
      <c r="AB209" s="116"/>
      <c r="AC209" s="116"/>
      <c r="AD209" s="116"/>
      <c r="AE209" s="359"/>
      <c r="AF209" s="106"/>
      <c r="AG209" s="106"/>
      <c r="AH209" s="106"/>
      <c r="AI209" s="106"/>
      <c r="AJ209" s="516"/>
      <c r="AK209" s="106"/>
      <c r="AL209" s="106"/>
      <c r="AM209" s="106"/>
      <c r="AN209" s="106"/>
      <c r="AO209" s="106"/>
      <c r="AP209" s="106"/>
      <c r="AQ209" s="106"/>
      <c r="AR209" s="484"/>
      <c r="AS209" s="106"/>
      <c r="AT209" s="106"/>
      <c r="AU209" s="106"/>
      <c r="AV209" s="106"/>
      <c r="AW209" s="106"/>
      <c r="AX209" s="106"/>
      <c r="AY209" s="106"/>
      <c r="AZ209" s="106"/>
      <c r="BA209" s="106"/>
      <c r="BB209" s="106"/>
      <c r="BC209" s="106"/>
      <c r="BD209" s="106"/>
      <c r="BE209" s="106"/>
      <c r="BF209" s="106"/>
      <c r="BG209" s="106"/>
    </row>
    <row r="210" spans="2:59" ht="15.75" thickBot="1">
      <c r="B210" s="229"/>
      <c r="C210" s="710" t="s">
        <v>349</v>
      </c>
      <c r="D210" s="733"/>
      <c r="E210" s="721">
        <f t="shared" ref="E210:P210" si="47">(E208*100/E619)-60</f>
        <v>2.6508888888888791</v>
      </c>
      <c r="F210" s="722">
        <f t="shared" si="47"/>
        <v>-6.1485108695652215</v>
      </c>
      <c r="G210" s="722">
        <f t="shared" si="47"/>
        <v>-1.8630443864229846</v>
      </c>
      <c r="H210" s="722">
        <f t="shared" si="47"/>
        <v>-2.5135588235294151</v>
      </c>
      <c r="I210" s="722">
        <f t="shared" si="47"/>
        <v>15.364571428571438</v>
      </c>
      <c r="J210" s="722">
        <f t="shared" si="47"/>
        <v>-12.428571428571416</v>
      </c>
      <c r="K210" s="722">
        <f t="shared" si="47"/>
        <v>-9.1125000000000043</v>
      </c>
      <c r="L210" s="722">
        <f t="shared" si="47"/>
        <v>-30.46008888888889</v>
      </c>
      <c r="M210" s="722">
        <f t="shared" si="47"/>
        <v>-11.404808333333335</v>
      </c>
      <c r="N210" s="722">
        <f t="shared" si="47"/>
        <v>-24.812391666666663</v>
      </c>
      <c r="O210" s="722">
        <f t="shared" si="47"/>
        <v>-6.3207999999999984</v>
      </c>
      <c r="P210" s="727">
        <f t="shared" si="47"/>
        <v>-2.1333333333333258</v>
      </c>
      <c r="Q210" s="288"/>
      <c r="R210" s="125"/>
      <c r="S210" s="106"/>
      <c r="T210" s="106"/>
      <c r="U210" s="116"/>
      <c r="V210" s="116"/>
      <c r="W210" s="179"/>
      <c r="X210" s="522"/>
      <c r="Y210" s="564"/>
      <c r="Z210" s="121"/>
      <c r="AA210" s="116"/>
      <c r="AB210" s="116"/>
      <c r="AC210" s="224"/>
      <c r="AD210" s="116"/>
      <c r="AE210" s="178"/>
      <c r="AF210" s="116"/>
      <c r="AG210" s="115"/>
      <c r="AH210" s="101"/>
      <c r="AI210" s="100"/>
      <c r="AJ210" s="106"/>
      <c r="AK210" s="106"/>
      <c r="AL210" s="106"/>
      <c r="AM210" s="106"/>
      <c r="AN210" s="106"/>
      <c r="AO210" s="106"/>
      <c r="AP210" s="106"/>
      <c r="AQ210" s="106"/>
      <c r="AR210" s="106"/>
      <c r="AS210" s="106"/>
      <c r="AT210" s="106"/>
      <c r="AU210" s="106"/>
      <c r="AV210" s="106"/>
      <c r="AW210" s="106"/>
      <c r="AX210" s="106"/>
      <c r="AY210" s="106"/>
      <c r="AZ210" s="106"/>
      <c r="BA210" s="106"/>
      <c r="BB210" s="106"/>
      <c r="BC210" s="106"/>
      <c r="BD210" s="106"/>
      <c r="BE210" s="106"/>
      <c r="BF210" s="106"/>
      <c r="BG210" s="106"/>
    </row>
    <row r="211" spans="2:59" ht="17.25" customHeight="1" thickBot="1">
      <c r="E211" s="1896"/>
      <c r="F211" s="1896"/>
      <c r="G211" s="1896"/>
      <c r="H211" s="1896"/>
      <c r="I211" s="1896"/>
      <c r="J211" s="1896"/>
      <c r="K211" s="1896"/>
      <c r="L211" s="1896"/>
      <c r="M211" s="1896"/>
      <c r="N211" s="1896"/>
      <c r="O211" s="1896"/>
      <c r="P211" s="1896"/>
      <c r="Q211" s="288"/>
      <c r="R211" s="115"/>
      <c r="S211" s="106"/>
      <c r="T211" s="106"/>
      <c r="U211" s="106"/>
      <c r="V211" s="106"/>
      <c r="W211" s="106"/>
      <c r="X211" s="106"/>
      <c r="Y211" s="106"/>
      <c r="Z211" s="106"/>
      <c r="AA211" s="106"/>
      <c r="AB211" s="106"/>
      <c r="AC211" s="106"/>
      <c r="AD211" s="106"/>
      <c r="AE211" s="106"/>
      <c r="AF211" s="115"/>
      <c r="AG211" s="158"/>
      <c r="AH211" s="127"/>
      <c r="AI211" s="184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6"/>
      <c r="BC211" s="106"/>
      <c r="BD211" s="106"/>
      <c r="BE211" s="106"/>
      <c r="BF211" s="106"/>
      <c r="BG211" s="106"/>
    </row>
    <row r="212" spans="2:59">
      <c r="B212" s="637"/>
      <c r="C212" s="42" t="s">
        <v>238</v>
      </c>
      <c r="D212" s="43"/>
      <c r="E212" s="146">
        <f t="shared" ref="E212:P212" si="48">E194+E202</f>
        <v>37.430099999999996</v>
      </c>
      <c r="F212" s="235">
        <f t="shared" si="48"/>
        <v>36.80697</v>
      </c>
      <c r="G212" s="235">
        <f t="shared" si="48"/>
        <v>172.81133999999997</v>
      </c>
      <c r="H212" s="235">
        <f t="shared" si="48"/>
        <v>1164.1532</v>
      </c>
      <c r="I212" s="235">
        <f t="shared" si="48"/>
        <v>37.543400000000005</v>
      </c>
      <c r="J212" s="235">
        <f t="shared" si="48"/>
        <v>0.6633</v>
      </c>
      <c r="K212" s="235">
        <f t="shared" si="48"/>
        <v>0.8085</v>
      </c>
      <c r="L212" s="235">
        <f t="shared" si="48"/>
        <v>186.3888</v>
      </c>
      <c r="M212" s="683">
        <f t="shared" si="48"/>
        <v>321.01419999999996</v>
      </c>
      <c r="N212" s="683">
        <f t="shared" si="48"/>
        <v>408.88009999999997</v>
      </c>
      <c r="O212" s="683">
        <f t="shared" si="48"/>
        <v>142.9358</v>
      </c>
      <c r="P212" s="638">
        <f t="shared" si="48"/>
        <v>6.9514999999999993</v>
      </c>
      <c r="Q212" s="288"/>
      <c r="R212" s="11"/>
      <c r="S212" s="106"/>
      <c r="T212" s="106"/>
      <c r="U212" s="106"/>
      <c r="V212" s="106"/>
      <c r="W212" s="106"/>
      <c r="X212" s="106"/>
      <c r="Y212" s="106"/>
      <c r="Z212" s="106"/>
      <c r="AA212" s="106"/>
      <c r="AB212" s="106"/>
      <c r="AC212" s="106"/>
      <c r="AD212" s="106"/>
      <c r="AE212" s="106"/>
      <c r="AF212" s="115"/>
      <c r="AG212" s="106"/>
      <c r="AH212" s="176"/>
      <c r="AI212" s="106"/>
      <c r="AJ212" s="106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106"/>
      <c r="AW212" s="106"/>
      <c r="AX212" s="106"/>
      <c r="AY212" s="106"/>
      <c r="AZ212" s="106"/>
      <c r="BA212" s="106"/>
      <c r="BB212" s="106"/>
      <c r="BC212" s="106"/>
      <c r="BD212" s="106"/>
      <c r="BE212" s="106"/>
      <c r="BF212" s="106"/>
      <c r="BG212" s="106"/>
    </row>
    <row r="213" spans="2:59">
      <c r="B213" s="386"/>
      <c r="C213" s="660" t="s">
        <v>11</v>
      </c>
      <c r="D213" s="1127">
        <v>0.45</v>
      </c>
      <c r="E213" s="1889">
        <f t="shared" ref="E213:P213" si="49">E637</f>
        <v>40.5</v>
      </c>
      <c r="F213" s="1886">
        <f t="shared" si="49"/>
        <v>41.4</v>
      </c>
      <c r="G213" s="1886">
        <f t="shared" si="49"/>
        <v>172.35</v>
      </c>
      <c r="H213" s="1886">
        <f t="shared" si="49"/>
        <v>1224</v>
      </c>
      <c r="I213" s="1886">
        <f t="shared" si="49"/>
        <v>31.5</v>
      </c>
      <c r="J213" s="1886">
        <f t="shared" si="49"/>
        <v>0.63</v>
      </c>
      <c r="K213" s="1886">
        <f t="shared" si="49"/>
        <v>0.72</v>
      </c>
      <c r="L213" s="1886">
        <f t="shared" si="49"/>
        <v>405</v>
      </c>
      <c r="M213" s="1887">
        <f t="shared" si="49"/>
        <v>540</v>
      </c>
      <c r="N213" s="1887">
        <f t="shared" si="49"/>
        <v>540</v>
      </c>
      <c r="O213" s="1887">
        <f t="shared" si="49"/>
        <v>135</v>
      </c>
      <c r="P213" s="1888">
        <f t="shared" si="49"/>
        <v>8.1</v>
      </c>
      <c r="Q213" s="288"/>
      <c r="R213" s="11"/>
      <c r="S213" s="106"/>
      <c r="T213" s="106"/>
      <c r="U213" s="106"/>
      <c r="V213" s="106"/>
      <c r="W213" s="106"/>
      <c r="X213" s="106"/>
      <c r="Y213" s="106"/>
      <c r="Z213" s="106"/>
      <c r="AA213" s="106"/>
      <c r="AB213" s="106"/>
      <c r="AC213" s="106"/>
      <c r="AD213" s="106"/>
      <c r="AE213" s="106"/>
      <c r="AF213" s="115"/>
      <c r="AG213" s="119"/>
      <c r="AH213" s="101"/>
      <c r="AI213" s="98"/>
      <c r="AJ213" s="106"/>
      <c r="AK213" s="106"/>
      <c r="AL213" s="106"/>
      <c r="AM213" s="106"/>
      <c r="AN213" s="106"/>
      <c r="AO213" s="106"/>
      <c r="AP213" s="106"/>
      <c r="AQ213" s="106"/>
      <c r="AR213" s="106"/>
      <c r="AS213" s="106"/>
      <c r="AT213" s="106"/>
      <c r="AU213" s="106"/>
      <c r="AV213" s="106"/>
      <c r="AW213" s="106"/>
      <c r="AX213" s="106"/>
      <c r="AY213" s="106"/>
      <c r="AZ213" s="106"/>
      <c r="BA213" s="106"/>
      <c r="BB213" s="106"/>
      <c r="BC213" s="106"/>
      <c r="BD213" s="106"/>
      <c r="BE213" s="106"/>
      <c r="BF213" s="106"/>
      <c r="BG213" s="106"/>
    </row>
    <row r="214" spans="2:59" ht="15.75" customHeight="1" thickBot="1">
      <c r="B214" s="229"/>
      <c r="C214" s="710" t="s">
        <v>349</v>
      </c>
      <c r="D214" s="733"/>
      <c r="E214" s="721">
        <f t="shared" ref="E214:P214" si="50">(E212*100/E619)-45</f>
        <v>-3.4110000000000014</v>
      </c>
      <c r="F214" s="722">
        <f t="shared" si="50"/>
        <v>-4.9924239130434742</v>
      </c>
      <c r="G214" s="722">
        <f t="shared" si="50"/>
        <v>0.12045430809398994</v>
      </c>
      <c r="H214" s="722">
        <f t="shared" si="50"/>
        <v>-2.200250000000004</v>
      </c>
      <c r="I214" s="722">
        <f t="shared" si="50"/>
        <v>8.6334285714285812</v>
      </c>
      <c r="J214" s="722">
        <f t="shared" si="50"/>
        <v>2.3785714285714334</v>
      </c>
      <c r="K214" s="722">
        <f t="shared" si="50"/>
        <v>5.5312499999999929</v>
      </c>
      <c r="L214" s="722">
        <f t="shared" si="50"/>
        <v>-24.290133333333333</v>
      </c>
      <c r="M214" s="722">
        <f t="shared" si="50"/>
        <v>-18.24881666666667</v>
      </c>
      <c r="N214" s="722">
        <f t="shared" si="50"/>
        <v>-10.926658333333336</v>
      </c>
      <c r="O214" s="722">
        <f t="shared" si="50"/>
        <v>2.6452666666666644</v>
      </c>
      <c r="P214" s="727">
        <f t="shared" si="50"/>
        <v>-6.38055555555556</v>
      </c>
      <c r="Q214" s="288"/>
      <c r="R214" s="49"/>
      <c r="S214" s="106"/>
      <c r="T214" s="106"/>
      <c r="U214" s="106"/>
      <c r="V214" s="106"/>
      <c r="W214" s="106"/>
      <c r="X214" s="106"/>
      <c r="Y214" s="106"/>
      <c r="Z214" s="106"/>
      <c r="AA214" s="106"/>
      <c r="AB214" s="106"/>
      <c r="AC214" s="106"/>
      <c r="AD214" s="106"/>
      <c r="AE214" s="106"/>
      <c r="AF214" s="115"/>
      <c r="AG214" s="115"/>
      <c r="AH214" s="101"/>
      <c r="AI214" s="98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106"/>
      <c r="AW214" s="106"/>
      <c r="AX214" s="106"/>
      <c r="AY214" s="106"/>
      <c r="AZ214" s="106"/>
      <c r="BA214" s="106"/>
      <c r="BB214" s="106"/>
      <c r="BC214" s="106"/>
      <c r="BD214" s="106"/>
      <c r="BE214" s="106"/>
      <c r="BF214" s="106"/>
      <c r="BG214" s="106"/>
    </row>
    <row r="215" spans="2:59" ht="15.75" thickBot="1">
      <c r="E215" s="1896"/>
      <c r="F215" s="1896"/>
      <c r="G215" s="1896"/>
      <c r="H215" s="1896"/>
      <c r="I215" s="1896"/>
      <c r="J215" s="1896"/>
      <c r="K215" s="1896"/>
      <c r="L215" s="1896"/>
      <c r="M215" s="1896"/>
      <c r="N215" s="1896"/>
      <c r="O215" s="1896"/>
      <c r="P215" s="1896"/>
      <c r="Q215" s="288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19"/>
      <c r="AG215" s="115"/>
      <c r="AH215" s="126"/>
      <c r="AI215" s="328"/>
      <c r="AJ215" s="106"/>
      <c r="AK215" s="106"/>
      <c r="AL215" s="106"/>
      <c r="AM215" s="106"/>
      <c r="AN215" s="106"/>
      <c r="AO215" s="106"/>
      <c r="AP215" s="106"/>
      <c r="AQ215" s="106"/>
      <c r="AR215" s="106"/>
      <c r="AS215" s="106"/>
      <c r="AT215" s="106"/>
      <c r="AU215" s="106"/>
      <c r="AV215" s="106"/>
      <c r="AW215" s="106"/>
      <c r="AX215" s="106"/>
      <c r="AY215" s="106"/>
      <c r="AZ215" s="106"/>
      <c r="BA215" s="106"/>
      <c r="BB215" s="106"/>
      <c r="BC215" s="106"/>
      <c r="BD215" s="106"/>
      <c r="BE215" s="106"/>
      <c r="BF215" s="106"/>
      <c r="BG215" s="106"/>
    </row>
    <row r="216" spans="2:59">
      <c r="B216" s="711" t="s">
        <v>265</v>
      </c>
      <c r="C216" s="42"/>
      <c r="D216" s="43"/>
      <c r="E216" s="695">
        <f t="shared" ref="E216:P216" si="51">E183+E194+E202</f>
        <v>62.465599999999988</v>
      </c>
      <c r="F216" s="696">
        <f t="shared" si="51"/>
        <v>58.593969999999999</v>
      </c>
      <c r="G216" s="696">
        <f t="shared" si="51"/>
        <v>267.32934</v>
      </c>
      <c r="H216" s="696">
        <f t="shared" si="51"/>
        <v>1838.8161999999998</v>
      </c>
      <c r="I216" s="696">
        <f t="shared" si="51"/>
        <v>53.654000000000003</v>
      </c>
      <c r="J216" s="696">
        <f t="shared" si="51"/>
        <v>0.77329999999999999</v>
      </c>
      <c r="K216" s="696">
        <f t="shared" si="51"/>
        <v>1.0066999999999999</v>
      </c>
      <c r="L216" s="696">
        <f t="shared" si="51"/>
        <v>282.57079999999996</v>
      </c>
      <c r="M216" s="1372">
        <f t="shared" si="51"/>
        <v>671.82320000000004</v>
      </c>
      <c r="N216" s="1372">
        <f t="shared" si="51"/>
        <v>537.84739999999999</v>
      </c>
      <c r="O216" s="1282">
        <f t="shared" si="51"/>
        <v>203.1678</v>
      </c>
      <c r="P216" s="731">
        <f t="shared" si="51"/>
        <v>12.8835</v>
      </c>
      <c r="Q216" s="288"/>
      <c r="R216" s="101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  <c r="AG216" s="355"/>
      <c r="AH216" s="126"/>
      <c r="AI216" s="356"/>
      <c r="AJ216" s="106"/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106"/>
      <c r="AW216" s="106"/>
      <c r="AX216" s="106"/>
      <c r="AY216" s="106"/>
      <c r="AZ216" s="106"/>
      <c r="BA216" s="106"/>
      <c r="BB216" s="106"/>
      <c r="BC216" s="106"/>
      <c r="BD216" s="106"/>
      <c r="BE216" s="106"/>
      <c r="BF216" s="106"/>
      <c r="BG216" s="106"/>
    </row>
    <row r="217" spans="2:59" ht="12.75" customHeight="1">
      <c r="B217" s="712"/>
      <c r="C217" s="713" t="s">
        <v>11</v>
      </c>
      <c r="D217" s="1127">
        <v>0.7</v>
      </c>
      <c r="E217" s="1889">
        <f t="shared" ref="E217:P217" si="52">E641</f>
        <v>63</v>
      </c>
      <c r="F217" s="1886">
        <f t="shared" si="52"/>
        <v>64.400000000000006</v>
      </c>
      <c r="G217" s="1886">
        <f t="shared" si="52"/>
        <v>268.10000000000002</v>
      </c>
      <c r="H217" s="1886">
        <f t="shared" si="52"/>
        <v>1904</v>
      </c>
      <c r="I217" s="1886">
        <f t="shared" si="52"/>
        <v>49</v>
      </c>
      <c r="J217" s="1886">
        <f t="shared" si="52"/>
        <v>0.98</v>
      </c>
      <c r="K217" s="1886">
        <f t="shared" si="52"/>
        <v>1.1200000000000001</v>
      </c>
      <c r="L217" s="1886">
        <f t="shared" si="52"/>
        <v>630</v>
      </c>
      <c r="M217" s="1887">
        <f t="shared" si="52"/>
        <v>840</v>
      </c>
      <c r="N217" s="1887">
        <f t="shared" si="52"/>
        <v>840</v>
      </c>
      <c r="O217" s="1887">
        <f t="shared" si="52"/>
        <v>210</v>
      </c>
      <c r="P217" s="1888">
        <f t="shared" si="52"/>
        <v>12.6</v>
      </c>
      <c r="Q217" s="288"/>
      <c r="R217" s="101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  <c r="AF217" s="106"/>
      <c r="AG217" s="355"/>
      <c r="AH217" s="126"/>
      <c r="AI217" s="356"/>
      <c r="AJ217" s="106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6"/>
      <c r="BC217" s="106"/>
      <c r="BD217" s="106"/>
      <c r="BE217" s="106"/>
      <c r="BF217" s="106"/>
      <c r="BG217" s="106"/>
    </row>
    <row r="218" spans="2:59" ht="13.5" customHeight="1" thickBot="1">
      <c r="B218" s="229"/>
      <c r="C218" s="710" t="s">
        <v>349</v>
      </c>
      <c r="D218" s="733"/>
      <c r="E218" s="721">
        <f t="shared" ref="E218:P218" si="53">(E216*100/E619)-70</f>
        <v>-0.59377777777778817</v>
      </c>
      <c r="F218" s="722">
        <f t="shared" si="53"/>
        <v>-6.3109021739130426</v>
      </c>
      <c r="G218" s="722">
        <f t="shared" si="53"/>
        <v>-0.20121671018276288</v>
      </c>
      <c r="H218" s="722">
        <f t="shared" si="53"/>
        <v>-2.3964632352941351</v>
      </c>
      <c r="I218" s="722">
        <f t="shared" si="53"/>
        <v>6.6485714285714295</v>
      </c>
      <c r="J218" s="722">
        <f t="shared" si="53"/>
        <v>-14.764285714285712</v>
      </c>
      <c r="K218" s="722">
        <f t="shared" si="53"/>
        <v>-7.0812500000000114</v>
      </c>
      <c r="L218" s="722">
        <f t="shared" si="53"/>
        <v>-38.603244444444449</v>
      </c>
      <c r="M218" s="722">
        <f t="shared" si="53"/>
        <v>-14.014733333333325</v>
      </c>
      <c r="N218" s="722">
        <f t="shared" si="53"/>
        <v>-25.179383333333334</v>
      </c>
      <c r="O218" s="722">
        <f t="shared" si="53"/>
        <v>-2.2774000000000001</v>
      </c>
      <c r="P218" s="727">
        <f t="shared" si="53"/>
        <v>1.5749999999999886</v>
      </c>
      <c r="Q218" s="288"/>
      <c r="R218" s="101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  <c r="AF218" s="106"/>
      <c r="AG218" s="150"/>
      <c r="AH218" s="101"/>
      <c r="AI218" s="98"/>
      <c r="AJ218" s="106"/>
      <c r="AK218" s="106"/>
      <c r="AL218" s="106"/>
      <c r="AM218" s="106"/>
      <c r="AN218" s="106"/>
      <c r="AO218" s="106"/>
      <c r="AP218" s="106"/>
      <c r="AQ218" s="106"/>
      <c r="AR218" s="106"/>
      <c r="AS218" s="106"/>
      <c r="AT218" s="106"/>
      <c r="AU218" s="106"/>
      <c r="AV218" s="106"/>
      <c r="AW218" s="106"/>
      <c r="AX218" s="106"/>
      <c r="AY218" s="106"/>
      <c r="AZ218" s="106"/>
      <c r="BA218" s="106"/>
      <c r="BB218" s="106"/>
      <c r="BC218" s="106"/>
      <c r="BD218" s="106"/>
      <c r="BE218" s="106"/>
      <c r="BF218" s="106"/>
      <c r="BG218" s="106"/>
    </row>
    <row r="219" spans="2:59" ht="12.75" customHeight="1">
      <c r="I219" s="709"/>
      <c r="J219" s="737"/>
      <c r="K219" s="737"/>
      <c r="L219" s="709"/>
      <c r="M219" s="709"/>
      <c r="N219" s="709"/>
      <c r="O219" s="709"/>
      <c r="P219" s="709"/>
      <c r="R219" s="101"/>
      <c r="S219" s="116"/>
      <c r="T219" s="116"/>
      <c r="U219" s="116"/>
      <c r="V219" s="179"/>
      <c r="W219" s="116"/>
      <c r="X219" s="116"/>
      <c r="Y219" s="116"/>
      <c r="Z219" s="116"/>
      <c r="AA219" s="116"/>
      <c r="AB219" s="116"/>
      <c r="AC219" s="116"/>
      <c r="AD219" s="116"/>
      <c r="AE219" s="178"/>
      <c r="AF219" s="106"/>
      <c r="AG219" s="106"/>
      <c r="AH219" s="114"/>
      <c r="AI219" s="106"/>
      <c r="AJ219" s="106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  <c r="AV219" s="106"/>
      <c r="AW219" s="106"/>
      <c r="AX219" s="106"/>
      <c r="AY219" s="106"/>
      <c r="AZ219" s="106"/>
      <c r="BA219" s="106"/>
      <c r="BB219" s="106"/>
      <c r="BC219" s="106"/>
      <c r="BD219" s="106"/>
      <c r="BE219" s="106"/>
      <c r="BF219" s="106"/>
      <c r="BG219" s="106"/>
    </row>
    <row r="220" spans="2:59" ht="15.75" customHeight="1">
      <c r="I220" s="709"/>
      <c r="J220" s="709"/>
      <c r="K220" s="709"/>
      <c r="L220" s="709"/>
      <c r="M220" s="709"/>
      <c r="N220" s="709"/>
      <c r="O220" s="709"/>
      <c r="P220" s="709"/>
      <c r="Q220" s="288"/>
      <c r="R220" s="106"/>
      <c r="S220" s="106"/>
      <c r="T220" s="106"/>
      <c r="U220" s="106"/>
      <c r="V220" s="106"/>
      <c r="W220" s="106"/>
      <c r="X220" s="106"/>
      <c r="Y220" s="106"/>
      <c r="Z220" s="106"/>
      <c r="AA220" s="329"/>
      <c r="AB220" s="218"/>
      <c r="AC220" s="105"/>
      <c r="AD220" s="105"/>
      <c r="AE220" s="178"/>
      <c r="AF220" s="106"/>
      <c r="AG220" s="125"/>
      <c r="AH220" s="176"/>
      <c r="AI220" s="106"/>
      <c r="AJ220" s="106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6"/>
      <c r="BC220" s="106"/>
      <c r="BD220" s="106"/>
      <c r="BE220" s="106"/>
      <c r="BF220" s="106"/>
      <c r="BG220" s="106"/>
    </row>
    <row r="221" spans="2:59">
      <c r="I221" s="2258"/>
      <c r="J221" s="2258"/>
      <c r="K221" s="2258"/>
      <c r="L221" s="2258"/>
      <c r="M221" s="2881"/>
      <c r="N221" s="2881"/>
      <c r="O221" s="2880"/>
      <c r="P221" s="2258"/>
      <c r="R221" s="106"/>
      <c r="S221" s="106"/>
      <c r="T221" s="106"/>
      <c r="U221" s="106"/>
      <c r="V221" s="106"/>
      <c r="W221" s="106"/>
      <c r="X221" s="106"/>
      <c r="Y221" s="106"/>
      <c r="Z221" s="106"/>
      <c r="AA221" s="356"/>
      <c r="AB221" s="349"/>
      <c r="AC221" s="349"/>
      <c r="AD221" s="350"/>
      <c r="AE221" s="178"/>
      <c r="AF221" s="106"/>
      <c r="AG221" s="124"/>
      <c r="AH221" s="113"/>
      <c r="AI221" s="328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6"/>
      <c r="BC221" s="106"/>
      <c r="BD221" s="106"/>
      <c r="BE221" s="106"/>
      <c r="BF221" s="106"/>
      <c r="BG221" s="106"/>
    </row>
    <row r="222" spans="2:59" ht="15" customHeight="1">
      <c r="C222" s="662"/>
      <c r="D222" s="12" t="s">
        <v>174</v>
      </c>
      <c r="E222" s="290"/>
      <c r="R222" s="176"/>
      <c r="S222" s="106"/>
      <c r="T222" s="106"/>
      <c r="U222" s="106"/>
      <c r="V222" s="106"/>
      <c r="W222" s="106"/>
      <c r="X222" s="106"/>
      <c r="Y222" s="106"/>
      <c r="Z222" s="106"/>
      <c r="AA222" s="121"/>
      <c r="AB222" s="347"/>
      <c r="AC222" s="352"/>
      <c r="AD222" s="352"/>
      <c r="AE222" s="178"/>
      <c r="AF222" s="106"/>
      <c r="AG222" s="115"/>
      <c r="AH222" s="101"/>
      <c r="AI222" s="100"/>
      <c r="AJ222" s="106"/>
      <c r="AK222" s="106"/>
      <c r="AL222" s="106"/>
      <c r="AM222" s="106"/>
      <c r="AN222" s="106"/>
      <c r="AO222" s="106"/>
      <c r="AP222" s="106"/>
      <c r="AQ222" s="106"/>
      <c r="AR222" s="106"/>
      <c r="AS222" s="106"/>
      <c r="AT222" s="106"/>
      <c r="AU222" s="106"/>
      <c r="AV222" s="106"/>
      <c r="AW222" s="106"/>
      <c r="AX222" s="106"/>
      <c r="AY222" s="106"/>
      <c r="AZ222" s="106"/>
      <c r="BA222" s="106"/>
      <c r="BB222" s="106"/>
      <c r="BC222" s="106"/>
      <c r="BD222" s="106"/>
      <c r="BE222" s="106"/>
      <c r="BF222" s="106"/>
      <c r="BG222" s="106"/>
    </row>
    <row r="223" spans="2:59" ht="16.5" customHeight="1">
      <c r="C223" s="13" t="s">
        <v>412</v>
      </c>
      <c r="D223" s="148"/>
      <c r="E223" s="2"/>
      <c r="F223"/>
      <c r="I223"/>
      <c r="J223"/>
      <c r="K223" s="26"/>
      <c r="L223" s="26"/>
      <c r="M223"/>
      <c r="N223"/>
      <c r="O223"/>
      <c r="P223"/>
      <c r="Q223" s="106"/>
      <c r="R223" s="101"/>
      <c r="S223" s="106"/>
      <c r="T223" s="106"/>
      <c r="U223" s="106"/>
      <c r="V223" s="106"/>
      <c r="W223" s="106"/>
      <c r="X223" s="106"/>
      <c r="Y223" s="106"/>
      <c r="Z223" s="106"/>
      <c r="AA223" s="356"/>
      <c r="AB223" s="356"/>
      <c r="AC223" s="356"/>
      <c r="AD223" s="356"/>
      <c r="AE223" s="96"/>
      <c r="AF223" s="106"/>
      <c r="AG223" s="115"/>
      <c r="AH223" s="101"/>
      <c r="AI223" s="98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6"/>
      <c r="BC223" s="106"/>
      <c r="BD223" s="106"/>
      <c r="BE223" s="106"/>
      <c r="BF223" s="106"/>
      <c r="BG223" s="106"/>
    </row>
    <row r="224" spans="2:59" ht="20.25" customHeight="1">
      <c r="C224" s="25" t="s">
        <v>273</v>
      </c>
      <c r="I224" s="741" t="s">
        <v>285</v>
      </c>
      <c r="N224" s="5"/>
      <c r="R224" s="101"/>
      <c r="S224" s="106"/>
      <c r="T224" s="106"/>
      <c r="U224" s="106"/>
      <c r="V224" s="106"/>
      <c r="W224" s="106"/>
      <c r="X224" s="106"/>
      <c r="Y224" s="106"/>
      <c r="Z224" s="106"/>
      <c r="AA224" s="121"/>
      <c r="AB224" s="121"/>
      <c r="AC224" s="121"/>
      <c r="AD224" s="121"/>
      <c r="AE224" s="350"/>
      <c r="AF224" s="106"/>
      <c r="AG224" s="117"/>
      <c r="AH224" s="101"/>
      <c r="AI224" s="159"/>
      <c r="AJ224" s="106"/>
      <c r="AK224" s="106"/>
      <c r="AL224" s="106"/>
      <c r="AM224" s="106"/>
      <c r="AN224" s="106"/>
      <c r="AO224" s="106"/>
      <c r="AP224" s="106"/>
      <c r="AQ224" s="106"/>
      <c r="AR224" s="106"/>
      <c r="AS224" s="106"/>
      <c r="AT224" s="106"/>
      <c r="AU224" s="106"/>
      <c r="AV224" s="106"/>
      <c r="AW224" s="106"/>
      <c r="AX224" s="106"/>
      <c r="AY224" s="106"/>
      <c r="AZ224" s="106"/>
      <c r="BA224" s="106"/>
      <c r="BB224" s="106"/>
      <c r="BC224" s="106"/>
      <c r="BD224" s="106"/>
      <c r="BE224" s="106"/>
      <c r="BF224" s="106"/>
      <c r="BG224" s="106"/>
    </row>
    <row r="225" spans="2:59" ht="21" customHeight="1">
      <c r="C225" s="662" t="s">
        <v>413</v>
      </c>
      <c r="R225" s="101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353"/>
      <c r="AF225" s="106"/>
      <c r="AG225" s="115"/>
      <c r="AH225" s="101"/>
      <c r="AI225" s="98"/>
      <c r="AJ225" s="106"/>
      <c r="AK225" s="106"/>
      <c r="AL225" s="106"/>
      <c r="AM225" s="106"/>
      <c r="AN225" s="106"/>
      <c r="AO225" s="106"/>
      <c r="AP225" s="106"/>
      <c r="AQ225" s="106"/>
      <c r="AR225" s="106"/>
      <c r="AS225" s="106"/>
      <c r="AT225" s="106"/>
      <c r="AU225" s="106"/>
      <c r="AV225" s="106"/>
      <c r="AW225" s="106"/>
      <c r="AX225" s="106"/>
      <c r="AY225" s="106"/>
      <c r="AZ225" s="106"/>
      <c r="BA225" s="106"/>
      <c r="BB225" s="106"/>
      <c r="BC225" s="106"/>
      <c r="BD225" s="106"/>
      <c r="BE225" s="106"/>
      <c r="BF225" s="106"/>
      <c r="BG225" s="106"/>
    </row>
    <row r="226" spans="2:59" ht="18" customHeight="1">
      <c r="B226" s="2" t="s">
        <v>450</v>
      </c>
      <c r="C226" s="26"/>
      <c r="D226"/>
      <c r="F226" s="32" t="s">
        <v>411</v>
      </c>
      <c r="I226" s="29" t="s">
        <v>0</v>
      </c>
      <c r="J226"/>
      <c r="K226" s="2" t="s">
        <v>857</v>
      </c>
      <c r="L226" s="26"/>
      <c r="M226" s="26"/>
      <c r="N226" s="33"/>
      <c r="P226" s="119"/>
      <c r="R226" s="101"/>
      <c r="S226" s="484"/>
      <c r="T226" s="106"/>
      <c r="U226" s="596"/>
      <c r="V226" s="501"/>
      <c r="W226" s="789"/>
      <c r="X226" s="3368"/>
      <c r="Y226" s="3369"/>
      <c r="Z226" s="213"/>
      <c r="AA226" s="356"/>
      <c r="AB226" s="218"/>
      <c r="AC226" s="98"/>
      <c r="AD226" s="106"/>
      <c r="AE226" s="356"/>
      <c r="AF226" s="106"/>
      <c r="AG226" s="115"/>
      <c r="AH226" s="101"/>
      <c r="AI226" s="98"/>
      <c r="AJ226" s="106"/>
      <c r="AK226" s="106"/>
      <c r="AL226" s="106"/>
      <c r="AM226" s="106"/>
      <c r="AN226" s="106"/>
      <c r="AO226" s="106"/>
      <c r="AP226" s="106"/>
      <c r="AQ226" s="106"/>
      <c r="AR226" s="106"/>
      <c r="AS226" s="106"/>
      <c r="AT226" s="106"/>
      <c r="AU226" s="106"/>
      <c r="AV226" s="106"/>
      <c r="AW226" s="106"/>
      <c r="AX226" s="106"/>
      <c r="AY226" s="106"/>
      <c r="AZ226" s="106"/>
      <c r="BA226" s="106"/>
      <c r="BB226" s="106"/>
      <c r="BC226" s="106"/>
      <c r="BD226" s="106"/>
      <c r="BE226" s="106"/>
      <c r="BF226" s="106"/>
      <c r="BG226" s="106"/>
    </row>
    <row r="227" spans="2:59" ht="15.75" thickBot="1">
      <c r="R227" s="100"/>
      <c r="S227" s="151"/>
      <c r="T227" s="351"/>
      <c r="U227" s="351"/>
      <c r="V227" s="351"/>
      <c r="W227" s="351"/>
      <c r="X227" s="351"/>
      <c r="Y227" s="351"/>
      <c r="Z227" s="351"/>
      <c r="AA227" s="351"/>
      <c r="AB227" s="121"/>
      <c r="AC227" s="121"/>
      <c r="AD227" s="121"/>
      <c r="AE227" s="106"/>
      <c r="AF227" s="106"/>
      <c r="AG227" s="115"/>
      <c r="AH227" s="101"/>
      <c r="AI227" s="98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  <c r="AT227" s="106"/>
      <c r="AU227" s="106"/>
      <c r="AV227" s="106"/>
      <c r="AW227" s="106"/>
      <c r="AX227" s="106"/>
      <c r="AY227" s="106"/>
      <c r="AZ227" s="106"/>
      <c r="BA227" s="106"/>
      <c r="BB227" s="106"/>
      <c r="BC227" s="106"/>
      <c r="BD227" s="106"/>
      <c r="BE227" s="106"/>
      <c r="BF227" s="106"/>
      <c r="BG227" s="106"/>
    </row>
    <row r="228" spans="2:59" ht="15.75" thickBot="1">
      <c r="B228" s="764" t="s">
        <v>269</v>
      </c>
      <c r="C228" s="790" t="s">
        <v>415</v>
      </c>
      <c r="D228" s="762" t="s">
        <v>144</v>
      </c>
      <c r="E228" s="769" t="s">
        <v>145</v>
      </c>
      <c r="F228" s="332"/>
      <c r="G228" s="332"/>
      <c r="H228" s="39"/>
      <c r="I228" s="542" t="s">
        <v>249</v>
      </c>
      <c r="J228" s="39"/>
      <c r="K228" s="671"/>
      <c r="L228" s="447"/>
      <c r="M228" s="771" t="s">
        <v>280</v>
      </c>
      <c r="N228" s="39"/>
      <c r="O228" s="39"/>
      <c r="P228" s="69"/>
      <c r="Q228" s="708" t="s">
        <v>277</v>
      </c>
      <c r="R228" s="101"/>
      <c r="S228" s="256"/>
      <c r="T228" s="151"/>
      <c r="U228" s="151"/>
      <c r="V228" s="151"/>
      <c r="W228" s="179"/>
      <c r="X228" s="151"/>
      <c r="Y228" s="151"/>
      <c r="Z228" s="151"/>
      <c r="AA228" s="151"/>
      <c r="AB228" s="224"/>
      <c r="AC228" s="116"/>
      <c r="AD228" s="510"/>
      <c r="AE228" s="106"/>
      <c r="AF228" s="106"/>
      <c r="AG228" s="106"/>
      <c r="AH228" s="114"/>
      <c r="AI228" s="106"/>
      <c r="AJ228" s="106"/>
      <c r="AK228" s="106"/>
      <c r="AL228" s="106"/>
      <c r="AM228" s="106"/>
      <c r="AN228" s="106"/>
      <c r="AO228" s="106"/>
      <c r="AP228" s="106"/>
      <c r="AQ228" s="106"/>
      <c r="AR228" s="106"/>
      <c r="AS228" s="106"/>
      <c r="AT228" s="106"/>
      <c r="AU228" s="106"/>
      <c r="AV228" s="106"/>
      <c r="AW228" s="106"/>
      <c r="AX228" s="106"/>
      <c r="AY228" s="106"/>
      <c r="AZ228" s="106"/>
      <c r="BA228" s="106"/>
      <c r="BB228" s="106"/>
      <c r="BC228" s="106"/>
      <c r="BD228" s="106"/>
      <c r="BE228" s="106"/>
      <c r="BF228" s="106"/>
      <c r="BG228" s="106"/>
    </row>
    <row r="229" spans="2:59" ht="15.75" thickBot="1">
      <c r="B229" s="765" t="s">
        <v>251</v>
      </c>
      <c r="C229" s="394"/>
      <c r="D229" s="766" t="s">
        <v>151</v>
      </c>
      <c r="E229" s="573"/>
      <c r="F229" s="768"/>
      <c r="G229" s="1291" t="s">
        <v>423</v>
      </c>
      <c r="H229" s="1230" t="s">
        <v>392</v>
      </c>
      <c r="I229" s="772"/>
      <c r="J229" s="772"/>
      <c r="K229" s="772"/>
      <c r="L229" s="773"/>
      <c r="M229" s="774" t="s">
        <v>279</v>
      </c>
      <c r="N229" s="772"/>
      <c r="O229" s="772"/>
      <c r="P229" s="773"/>
      <c r="Q229" s="746" t="s">
        <v>275</v>
      </c>
      <c r="R229" s="348"/>
      <c r="S229" s="1670"/>
      <c r="T229" s="176"/>
      <c r="U229" s="176"/>
      <c r="V229" s="176"/>
      <c r="W229" s="176"/>
      <c r="X229" s="176"/>
      <c r="Y229" s="176"/>
      <c r="Z229" s="176"/>
      <c r="AA229" s="176"/>
      <c r="AB229" s="151"/>
      <c r="AC229" s="116"/>
      <c r="AD229" s="121"/>
      <c r="AE229" s="106"/>
      <c r="AF229" s="106"/>
      <c r="AG229" s="106"/>
      <c r="AH229" s="106"/>
      <c r="AI229" s="106"/>
      <c r="AJ229" s="106"/>
      <c r="AK229" s="106"/>
      <c r="AL229" s="106"/>
      <c r="AM229" s="106"/>
      <c r="AN229" s="106"/>
      <c r="AO229" s="106"/>
      <c r="AP229" s="106"/>
      <c r="AQ229" s="106"/>
      <c r="AR229" s="106"/>
      <c r="AS229" s="106"/>
      <c r="AT229" s="106"/>
      <c r="AU229" s="106"/>
      <c r="AV229" s="106"/>
      <c r="AW229" s="106"/>
      <c r="AX229" s="106"/>
      <c r="AY229" s="106"/>
      <c r="AZ229" s="106"/>
      <c r="BA229" s="106"/>
      <c r="BB229" s="106"/>
      <c r="BC229" s="106"/>
      <c r="BD229" s="106"/>
      <c r="BE229" s="106"/>
      <c r="BF229" s="106"/>
      <c r="BG229" s="106"/>
    </row>
    <row r="230" spans="2:59">
      <c r="B230" s="765" t="s">
        <v>260</v>
      </c>
      <c r="C230" s="394" t="s">
        <v>150</v>
      </c>
      <c r="D230" s="641"/>
      <c r="E230" s="766" t="s">
        <v>152</v>
      </c>
      <c r="F230" s="763" t="s">
        <v>55</v>
      </c>
      <c r="G230" s="1291" t="s">
        <v>424</v>
      </c>
      <c r="H230" s="1232" t="s">
        <v>155</v>
      </c>
      <c r="I230" s="573"/>
      <c r="J230" s="1241"/>
      <c r="K230" s="39"/>
      <c r="L230" s="1241"/>
      <c r="M230" s="1242" t="s">
        <v>261</v>
      </c>
      <c r="N230" s="1243" t="s">
        <v>262</v>
      </c>
      <c r="O230" s="1244" t="s">
        <v>263</v>
      </c>
      <c r="P230" s="1245" t="s">
        <v>264</v>
      </c>
      <c r="Q230" s="745" t="s">
        <v>241</v>
      </c>
      <c r="R230" s="348"/>
      <c r="S230" s="176"/>
      <c r="T230" s="3370"/>
      <c r="U230" s="3370"/>
      <c r="V230" s="3370"/>
      <c r="W230" s="3370"/>
      <c r="X230" s="3370"/>
      <c r="Y230" s="3370"/>
      <c r="Z230" s="3370"/>
      <c r="AA230" s="3370"/>
      <c r="AB230" s="178"/>
      <c r="AC230" s="178"/>
      <c r="AD230" s="121"/>
      <c r="AE230" s="106"/>
      <c r="AF230" s="106"/>
      <c r="AG230" s="106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6"/>
      <c r="BC230" s="106"/>
      <c r="BD230" s="106"/>
      <c r="BE230" s="106"/>
      <c r="BF230" s="106"/>
      <c r="BG230" s="106"/>
    </row>
    <row r="231" spans="2:59" ht="15.75" thickBot="1">
      <c r="B231" s="60"/>
      <c r="C231" s="663"/>
      <c r="D231" s="423"/>
      <c r="E231" s="767" t="s">
        <v>6</v>
      </c>
      <c r="F231" s="402" t="s">
        <v>7</v>
      </c>
      <c r="G231" s="1199" t="s">
        <v>8</v>
      </c>
      <c r="H231" s="1231" t="s">
        <v>344</v>
      </c>
      <c r="I231" s="1246" t="s">
        <v>252</v>
      </c>
      <c r="J231" s="1247" t="s">
        <v>253</v>
      </c>
      <c r="K231" s="1248" t="s">
        <v>254</v>
      </c>
      <c r="L231" s="1247" t="s">
        <v>255</v>
      </c>
      <c r="M231" s="1249" t="s">
        <v>256</v>
      </c>
      <c r="N231" s="1247" t="s">
        <v>257</v>
      </c>
      <c r="O231" s="1248" t="s">
        <v>258</v>
      </c>
      <c r="P231" s="1250" t="s">
        <v>259</v>
      </c>
      <c r="Q231" s="663"/>
      <c r="R231" s="351"/>
      <c r="S231" s="106"/>
      <c r="T231" s="346"/>
      <c r="U231" s="346"/>
      <c r="V231" s="346"/>
      <c r="W231" s="346"/>
      <c r="X231" s="346"/>
      <c r="Y231" s="346"/>
      <c r="Z231" s="346"/>
      <c r="AA231" s="346"/>
      <c r="AB231" s="116"/>
      <c r="AC231" s="224"/>
      <c r="AD231" s="126"/>
      <c r="AE231" s="119"/>
      <c r="AF231" s="106"/>
      <c r="AG231" s="106"/>
      <c r="AH231" s="106"/>
      <c r="AI231" s="106"/>
      <c r="AJ231" s="106"/>
      <c r="AK231" s="106"/>
      <c r="AL231" s="106"/>
      <c r="AM231" s="106"/>
      <c r="AN231" s="106"/>
      <c r="AO231" s="106"/>
      <c r="AP231" s="106"/>
      <c r="AQ231" s="106"/>
      <c r="AR231" s="106"/>
      <c r="AS231" s="106"/>
      <c r="AT231" s="106"/>
      <c r="AU231" s="106"/>
      <c r="AV231" s="106"/>
      <c r="AW231" s="106"/>
      <c r="AX231" s="106"/>
      <c r="AY231" s="106"/>
      <c r="AZ231" s="106"/>
      <c r="BA231" s="106"/>
      <c r="BB231" s="106"/>
      <c r="BC231" s="106"/>
      <c r="BD231" s="106"/>
      <c r="BE231" s="106"/>
      <c r="BF231" s="106"/>
      <c r="BG231" s="106"/>
    </row>
    <row r="232" spans="2:59" ht="14.25" customHeight="1">
      <c r="B232" s="82"/>
      <c r="C232" s="541" t="s">
        <v>131</v>
      </c>
      <c r="D232" s="1286"/>
      <c r="E232" s="1457"/>
      <c r="F232" s="702"/>
      <c r="G232" s="702"/>
      <c r="H232" s="571"/>
      <c r="I232" s="1241"/>
      <c r="J232" s="684"/>
      <c r="K232" s="1542"/>
      <c r="L232" s="684"/>
      <c r="M232" s="684"/>
      <c r="N232" s="684"/>
      <c r="O232" s="684"/>
      <c r="P232" s="752"/>
      <c r="Q232" s="750"/>
      <c r="S232" s="3372"/>
      <c r="T232" s="116"/>
      <c r="U232" s="116"/>
      <c r="V232" s="116"/>
      <c r="W232" s="179"/>
      <c r="X232" s="178"/>
      <c r="Y232" s="178"/>
      <c r="Z232" s="116"/>
      <c r="AA232" s="178"/>
      <c r="AB232" s="329"/>
      <c r="AC232" s="105"/>
      <c r="AD232" s="356"/>
      <c r="AE232" s="106"/>
      <c r="AF232" s="106"/>
      <c r="AG232" s="106"/>
      <c r="AH232" s="106"/>
      <c r="AI232" s="106"/>
      <c r="AJ232" s="106"/>
      <c r="AK232" s="106"/>
      <c r="AL232" s="106"/>
      <c r="AM232" s="106"/>
      <c r="AN232" s="106"/>
      <c r="AO232" s="106"/>
      <c r="AP232" s="106"/>
      <c r="AQ232" s="106"/>
      <c r="AR232" s="106"/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6"/>
      <c r="BC232" s="106"/>
      <c r="BD232" s="106"/>
      <c r="BE232" s="106"/>
      <c r="BF232" s="106"/>
      <c r="BG232" s="106"/>
    </row>
    <row r="233" spans="2:59" ht="15.75" customHeight="1">
      <c r="B233" s="1161" t="str">
        <f>'12-18л. МЕНЮ '!J228</f>
        <v>255/17</v>
      </c>
      <c r="C233" s="259" t="str">
        <f>'12-18л. МЕНЮ '!C228</f>
        <v>Печень по-строгановски</v>
      </c>
      <c r="D233" s="249">
        <f>'12-18л. МЕНЮ '!D228</f>
        <v>110</v>
      </c>
      <c r="E233" s="1153">
        <f>'12-18л. МЕНЮ '!E228</f>
        <v>14.011200000000001</v>
      </c>
      <c r="F233" s="728">
        <f>'12-18л. МЕНЮ '!F228</f>
        <v>12.964700000000001</v>
      </c>
      <c r="G233" s="1153">
        <f>'12-18л. МЕНЮ '!G228</f>
        <v>7.0086000000000004</v>
      </c>
      <c r="H233" s="686">
        <f>'12-18л. МЕНЮ '!H228</f>
        <v>180.762</v>
      </c>
      <c r="I233" s="323">
        <v>6.0208000000000004</v>
      </c>
      <c r="J233" s="323">
        <v>0.17499999999999999</v>
      </c>
      <c r="K233" s="323">
        <v>0.13500000000000001</v>
      </c>
      <c r="L233" s="742">
        <v>582.07000000000005</v>
      </c>
      <c r="M233" s="1739">
        <v>30.238700000000001</v>
      </c>
      <c r="N233" s="1292">
        <v>129.56</v>
      </c>
      <c r="O233" s="1158">
        <v>19.1616</v>
      </c>
      <c r="P233" s="1373">
        <v>2.71651</v>
      </c>
      <c r="Q233" s="443">
        <f>'12-18л. МЕНЮ '!I228</f>
        <v>46</v>
      </c>
      <c r="S233" s="563"/>
      <c r="T233" s="151"/>
      <c r="U233" s="346"/>
      <c r="V233" s="346"/>
      <c r="W233" s="346"/>
      <c r="X233" s="346"/>
      <c r="Y233" s="346"/>
      <c r="Z233" s="346"/>
      <c r="AA233" s="346"/>
      <c r="AB233" s="346"/>
      <c r="AC233" s="151"/>
      <c r="AD233" s="151"/>
      <c r="AE233" s="151"/>
      <c r="AF233" s="151"/>
      <c r="AG233" s="106"/>
      <c r="AH233" s="106"/>
      <c r="AI233" s="106"/>
      <c r="AJ233" s="106"/>
      <c r="AK233" s="106"/>
      <c r="AL233" s="106"/>
      <c r="AM233" s="106"/>
      <c r="AN233" s="106"/>
      <c r="AO233" s="106"/>
      <c r="AP233" s="106"/>
      <c r="AQ233" s="106"/>
      <c r="AR233" s="106"/>
      <c r="AS233" s="106"/>
      <c r="AT233" s="106"/>
      <c r="AU233" s="106"/>
      <c r="AV233" s="106"/>
      <c r="AW233" s="106"/>
      <c r="AX233" s="106"/>
      <c r="AY233" s="106"/>
      <c r="AZ233" s="106"/>
      <c r="BA233" s="106"/>
      <c r="BB233" s="106"/>
      <c r="BC233" s="106"/>
      <c r="BD233" s="106"/>
      <c r="BE233" s="106"/>
      <c r="BF233" s="106"/>
      <c r="BG233" s="106"/>
    </row>
    <row r="234" spans="2:59">
      <c r="B234" s="1161" t="str">
        <f>'12-18л. МЕНЮ '!J229</f>
        <v>256/21</v>
      </c>
      <c r="C234" s="259" t="str">
        <f>'12-18л. МЕНЮ '!C229</f>
        <v>Макароны отварные и / овощи</v>
      </c>
      <c r="D234" s="249">
        <f>'12-18л. МЕНЮ '!D229</f>
        <v>150</v>
      </c>
      <c r="E234" s="1400">
        <f>'12-18л. МЕНЮ '!E229</f>
        <v>5.4569999999999999</v>
      </c>
      <c r="F234" s="1153">
        <f>'12-18л. МЕНЮ '!F229</f>
        <v>5.7859999999999996</v>
      </c>
      <c r="G234" s="728">
        <f>'12-18л. МЕНЮ '!G229</f>
        <v>22.457000000000001</v>
      </c>
      <c r="H234" s="1415">
        <f>'12-18л. МЕНЮ '!H229</f>
        <v>184.88</v>
      </c>
      <c r="I234" s="1153">
        <v>0</v>
      </c>
      <c r="J234" s="728">
        <v>5.7000000000000002E-2</v>
      </c>
      <c r="K234" s="1153">
        <v>2.5899999999999999E-2</v>
      </c>
      <c r="L234" s="728">
        <v>28.571000000000002</v>
      </c>
      <c r="M234" s="1153">
        <v>12.143000000000001</v>
      </c>
      <c r="N234" s="728">
        <v>37.570999999999998</v>
      </c>
      <c r="O234" s="1153">
        <v>8.1430000000000007</v>
      </c>
      <c r="P234" s="1237">
        <v>0.81399999999999995</v>
      </c>
      <c r="Q234" s="443">
        <f>'12-18л. МЕНЮ '!I229</f>
        <v>41</v>
      </c>
      <c r="S234" s="176"/>
      <c r="T234" s="101"/>
      <c r="U234" s="329"/>
      <c r="V234" s="329"/>
      <c r="W234" s="329"/>
      <c r="X234" s="179"/>
      <c r="Y234" s="151"/>
      <c r="Z234" s="151"/>
      <c r="AA234" s="151"/>
      <c r="AB234" s="151"/>
      <c r="AC234" s="329"/>
      <c r="AD234" s="329"/>
      <c r="AE234" s="329"/>
      <c r="AF234" s="179"/>
      <c r="AG234" s="106"/>
      <c r="AH234" s="106"/>
      <c r="AI234" s="106"/>
      <c r="AJ234" s="106"/>
      <c r="AK234" s="106"/>
      <c r="AL234" s="106"/>
      <c r="AM234" s="106"/>
      <c r="AN234" s="106"/>
      <c r="AO234" s="106"/>
      <c r="AP234" s="106"/>
      <c r="AQ234" s="106"/>
      <c r="AR234" s="106"/>
      <c r="AS234" s="106"/>
      <c r="AT234" s="106"/>
      <c r="AU234" s="106"/>
      <c r="AV234" s="106"/>
      <c r="AW234" s="106"/>
      <c r="AX234" s="106"/>
      <c r="AY234" s="106"/>
      <c r="AZ234" s="106"/>
      <c r="BA234" s="106"/>
      <c r="BB234" s="106"/>
      <c r="BC234" s="106"/>
      <c r="BD234" s="106"/>
      <c r="BE234" s="106"/>
      <c r="BF234" s="106"/>
      <c r="BG234" s="106"/>
    </row>
    <row r="235" spans="2:59" ht="14.25" customHeight="1">
      <c r="B235" s="1455" t="str">
        <f>'12-18л. МЕНЮ '!J230</f>
        <v>157/21</v>
      </c>
      <c r="C235" s="2988" t="str">
        <f>'12-18л. МЕНЮ '!C230</f>
        <v>консервированные отварные (сложный гарнир)</v>
      </c>
      <c r="D235" s="342">
        <f>'12-18л. МЕНЮ '!D230</f>
        <v>50</v>
      </c>
      <c r="E235" s="1541">
        <f>'12-18л. МЕНЮ '!E230</f>
        <v>1</v>
      </c>
      <c r="F235" s="1736">
        <f>'12-18л. МЕНЮ '!F230</f>
        <v>0.16700000000000001</v>
      </c>
      <c r="G235" s="1543">
        <f>'12-18л. МЕНЮ '!G230</f>
        <v>5.0830000000000002</v>
      </c>
      <c r="H235" s="1405">
        <f>'12-18л. МЕНЮ '!H230</f>
        <v>26.082999999999998</v>
      </c>
      <c r="I235" s="1735">
        <v>0.95833000000000002</v>
      </c>
      <c r="J235" s="1547">
        <v>8.0000000000000002E-3</v>
      </c>
      <c r="K235" s="1735">
        <v>1.7000000000000001E-2</v>
      </c>
      <c r="L235" s="1458">
        <v>0.6</v>
      </c>
      <c r="M235" s="1736">
        <v>18.332999999999998</v>
      </c>
      <c r="N235" s="1543">
        <v>17.5</v>
      </c>
      <c r="O235" s="1736">
        <v>5.6669999999999998</v>
      </c>
      <c r="P235" s="1733">
        <v>0.158</v>
      </c>
      <c r="Q235" s="1456">
        <f>'12-18л. МЕНЮ '!I230</f>
        <v>41</v>
      </c>
      <c r="AA235" s="3378"/>
      <c r="AB235" s="3378"/>
      <c r="AC235" s="329"/>
      <c r="AD235" s="329"/>
      <c r="AE235" s="329"/>
      <c r="AF235" s="179"/>
      <c r="AG235" s="106"/>
      <c r="AH235" s="106"/>
      <c r="AI235" s="106"/>
      <c r="AJ235" s="106"/>
      <c r="AK235" s="106"/>
      <c r="AL235" s="106"/>
      <c r="AM235" s="106"/>
      <c r="AN235" s="106"/>
      <c r="AO235" s="106"/>
      <c r="AP235" s="106"/>
      <c r="AQ235" s="106"/>
      <c r="AR235" s="106"/>
      <c r="AS235" s="106"/>
      <c r="AT235" s="106"/>
      <c r="AU235" s="106"/>
      <c r="AV235" s="106"/>
      <c r="AW235" s="106"/>
      <c r="AX235" s="106"/>
      <c r="AY235" s="106"/>
      <c r="AZ235" s="106"/>
      <c r="BA235" s="106"/>
      <c r="BB235" s="106"/>
      <c r="BC235" s="106"/>
      <c r="BD235" s="106"/>
      <c r="BE235" s="106"/>
      <c r="BF235" s="106"/>
      <c r="BG235" s="106"/>
    </row>
    <row r="236" spans="2:59" ht="13.5" customHeight="1">
      <c r="B236" s="2256" t="str">
        <f>'12-18л. МЕНЮ '!J231</f>
        <v>501 /21</v>
      </c>
      <c r="C236" s="170" t="str">
        <f>'12-18л. МЕНЮ '!C231</f>
        <v>Сок фруктовый (яблочный)</v>
      </c>
      <c r="D236" s="262">
        <f>'12-18л. МЕНЮ '!D231</f>
        <v>200</v>
      </c>
      <c r="E236" s="1183">
        <f>'12-18л. МЕНЮ '!E231</f>
        <v>1</v>
      </c>
      <c r="F236" s="1120">
        <f>'12-18л. МЕНЮ '!F231</f>
        <v>0.2</v>
      </c>
      <c r="G236" s="1183">
        <f>'12-18л. МЕНЮ '!G231</f>
        <v>20.2</v>
      </c>
      <c r="H236" s="2787">
        <f>'12-18л. МЕНЮ '!H231</f>
        <v>86</v>
      </c>
      <c r="I236" s="323">
        <v>4</v>
      </c>
      <c r="J236" s="323">
        <v>0.02</v>
      </c>
      <c r="K236" s="323">
        <v>0.02</v>
      </c>
      <c r="L236" s="680">
        <v>0</v>
      </c>
      <c r="M236" s="1294">
        <v>14</v>
      </c>
      <c r="N236" s="1158">
        <v>14</v>
      </c>
      <c r="O236" s="323">
        <v>8</v>
      </c>
      <c r="P236" s="1158">
        <v>0.28000000000000003</v>
      </c>
      <c r="Q236" s="1456">
        <f>'12-18л. МЕНЮ '!I231</f>
        <v>84</v>
      </c>
      <c r="R236" s="473"/>
      <c r="AA236" s="3380"/>
      <c r="AB236" s="3380"/>
      <c r="AC236" s="151"/>
      <c r="AD236" s="151"/>
      <c r="AE236" s="151"/>
      <c r="AF236" s="179"/>
      <c r="AG236" s="106"/>
      <c r="AH236" s="106"/>
      <c r="AI236" s="106"/>
      <c r="AJ236" s="106"/>
      <c r="AK236" s="106"/>
      <c r="AL236" s="106"/>
      <c r="AM236" s="106"/>
      <c r="AN236" s="106"/>
      <c r="AO236" s="106"/>
      <c r="AP236" s="106"/>
      <c r="AQ236" s="106"/>
      <c r="AR236" s="106"/>
      <c r="AS236" s="106"/>
      <c r="AT236" s="106"/>
      <c r="AU236" s="106"/>
      <c r="AV236" s="106"/>
      <c r="AW236" s="106"/>
      <c r="AX236" s="106"/>
      <c r="AY236" s="106"/>
      <c r="AZ236" s="106"/>
      <c r="BA236" s="106"/>
      <c r="BB236" s="106"/>
      <c r="BC236" s="106"/>
      <c r="BD236" s="106"/>
      <c r="BE236" s="106"/>
      <c r="BF236" s="106"/>
      <c r="BG236" s="106"/>
    </row>
    <row r="237" spans="2:59" ht="16.5" customHeight="1">
      <c r="B237" s="1449" t="str">
        <f>'12-18л. МЕНЮ '!J232</f>
        <v>Пром.пр.</v>
      </c>
      <c r="C237" s="259" t="str">
        <f>'12-18л. МЕНЮ '!C232</f>
        <v>Хлеб пшеничный</v>
      </c>
      <c r="D237" s="249">
        <f>'12-18л. МЕНЮ '!D232</f>
        <v>60</v>
      </c>
      <c r="E237" s="1153">
        <f>'12-18л. МЕНЮ '!E232</f>
        <v>1.2036</v>
      </c>
      <c r="F237" s="728">
        <f>'12-18л. МЕНЮ '!F232</f>
        <v>0.78</v>
      </c>
      <c r="G237" s="1153">
        <f>'12-18л. МЕНЮ '!G232</f>
        <v>32.520000000000003</v>
      </c>
      <c r="H237" s="1417">
        <f>'12-18л. МЕНЮ '!H232</f>
        <v>141.9144</v>
      </c>
      <c r="I237" s="2898">
        <v>0</v>
      </c>
      <c r="J237" s="2898">
        <v>6.6000000000000003E-2</v>
      </c>
      <c r="K237" s="2898">
        <v>2.4E-2</v>
      </c>
      <c r="L237" s="2896">
        <v>0</v>
      </c>
      <c r="M237" s="2897">
        <v>12</v>
      </c>
      <c r="N237" s="2898">
        <v>3.9</v>
      </c>
      <c r="O237" s="2898">
        <v>0.84</v>
      </c>
      <c r="P237" s="2778">
        <v>6.6000000000000003E-2</v>
      </c>
      <c r="Q237" s="443">
        <f>'12-18л. МЕНЮ '!I232</f>
        <v>16</v>
      </c>
      <c r="R237" s="106"/>
      <c r="AA237" s="178"/>
      <c r="AB237" s="329"/>
      <c r="AC237" s="329"/>
      <c r="AD237" s="329"/>
      <c r="AE237" s="329"/>
      <c r="AF237" s="179"/>
      <c r="AG237" s="106"/>
      <c r="AH237" s="106"/>
      <c r="AI237" s="106"/>
      <c r="AJ237" s="106"/>
      <c r="AK237" s="106"/>
      <c r="AL237" s="106"/>
      <c r="AM237" s="106"/>
      <c r="AN237" s="106"/>
      <c r="AO237" s="106"/>
      <c r="AP237" s="106"/>
      <c r="AQ237" s="106"/>
      <c r="AR237" s="106"/>
      <c r="AS237" s="106"/>
      <c r="AT237" s="106"/>
      <c r="AU237" s="106"/>
      <c r="AV237" s="106"/>
      <c r="AW237" s="106"/>
      <c r="AX237" s="106"/>
      <c r="AY237" s="106"/>
      <c r="AZ237" s="106"/>
      <c r="BA237" s="106"/>
      <c r="BB237" s="106"/>
      <c r="BC237" s="106"/>
      <c r="BD237" s="106"/>
      <c r="BE237" s="106"/>
      <c r="BF237" s="106"/>
      <c r="BG237" s="106"/>
    </row>
    <row r="238" spans="2:59" ht="15" customHeight="1" thickBot="1">
      <c r="B238" s="1450" t="str">
        <f>'12-18л. МЕНЮ '!J233</f>
        <v>Пром.пр.</v>
      </c>
      <c r="C238" s="1264" t="str">
        <f>'12-18л. МЕНЮ '!C233</f>
        <v>Хлеб ржаной</v>
      </c>
      <c r="D238" s="341">
        <f>'12-18л. МЕНЮ '!D233</f>
        <v>30</v>
      </c>
      <c r="E238" s="1153">
        <f>'12-18л. МЕНЮ '!E233</f>
        <v>1.4</v>
      </c>
      <c r="F238" s="728">
        <f>'12-18л. МЕНЮ '!F233</f>
        <v>0.495</v>
      </c>
      <c r="G238" s="1153">
        <f>'12-18л. МЕНЮ '!G233</f>
        <v>13.031000000000001</v>
      </c>
      <c r="H238" s="1417">
        <f>'12-18л. МЕНЮ '!H233</f>
        <v>62.174999999999997</v>
      </c>
      <c r="I238" s="1158">
        <v>0</v>
      </c>
      <c r="J238" s="1158">
        <v>7.4999999999999997E-2</v>
      </c>
      <c r="K238" s="1158">
        <v>7.4999999999999997E-2</v>
      </c>
      <c r="L238" s="680">
        <v>0</v>
      </c>
      <c r="M238" s="1294">
        <v>9.9</v>
      </c>
      <c r="N238" s="1158">
        <v>7.02</v>
      </c>
      <c r="O238" s="1158">
        <v>1.98</v>
      </c>
      <c r="P238" s="1734">
        <v>4.2000000000000003E-2</v>
      </c>
      <c r="Q238" s="443">
        <f>'12-18л. МЕНЮ '!I233</f>
        <v>17</v>
      </c>
      <c r="R238" s="115"/>
      <c r="S238" s="3373"/>
      <c r="T238" s="106"/>
      <c r="U238" s="596"/>
      <c r="V238" s="501"/>
      <c r="W238" s="789"/>
      <c r="X238" s="3368"/>
      <c r="Y238" s="3369"/>
      <c r="Z238" s="213"/>
      <c r="AA238" s="356"/>
      <c r="AB238" s="116"/>
      <c r="AC238" s="501"/>
      <c r="AD238" s="501"/>
      <c r="AE238" s="501"/>
      <c r="AF238" s="502"/>
      <c r="AG238" s="198"/>
      <c r="AH238" s="198"/>
      <c r="AI238" s="198"/>
      <c r="AJ238" s="186"/>
      <c r="AK238" s="483"/>
      <c r="AL238" s="198"/>
      <c r="AM238" s="186"/>
      <c r="AN238" s="186"/>
      <c r="AO238" s="198"/>
      <c r="AP238" s="484"/>
      <c r="AQ238" s="198"/>
      <c r="AR238" s="198"/>
      <c r="AS238" s="106"/>
      <c r="AT238" s="126"/>
      <c r="AU238" s="106"/>
      <c r="AV238" s="106"/>
      <c r="AW238" s="106"/>
      <c r="AX238" s="106"/>
      <c r="AY238" s="106"/>
      <c r="AZ238" s="106"/>
      <c r="BA238" s="106"/>
      <c r="BB238" s="106"/>
      <c r="BC238" s="106"/>
      <c r="BD238" s="106"/>
      <c r="BE238" s="106"/>
      <c r="BF238" s="106"/>
      <c r="BG238" s="106"/>
    </row>
    <row r="239" spans="2:59" ht="15" customHeight="1">
      <c r="B239" s="420" t="s">
        <v>172</v>
      </c>
      <c r="D239" s="586">
        <f>'12-18л. МЕНЮ '!D234</f>
        <v>600</v>
      </c>
      <c r="E239" s="1880">
        <f>'12-18л. МЕНЮ '!E234</f>
        <v>24.0718</v>
      </c>
      <c r="F239" s="1881">
        <f>'12-18л. МЕНЮ '!F234</f>
        <v>20.392700000000005</v>
      </c>
      <c r="G239" s="1882">
        <f>'12-18л. МЕНЮ '!G234</f>
        <v>100.2996</v>
      </c>
      <c r="H239" s="2123">
        <f>'12-18л. МЕНЮ '!H234</f>
        <v>681.81439999999998</v>
      </c>
      <c r="I239" s="2043">
        <f t="shared" ref="I239:P239" si="54">SUM(I233:I238)</f>
        <v>10.979130000000001</v>
      </c>
      <c r="J239" s="2043">
        <f t="shared" si="54"/>
        <v>0.40100000000000002</v>
      </c>
      <c r="K239" s="2043">
        <f t="shared" si="54"/>
        <v>0.2969</v>
      </c>
      <c r="L239" s="2117">
        <f>SUM(L233:L238)</f>
        <v>611.2410000000001</v>
      </c>
      <c r="M239" s="2117">
        <f t="shared" si="54"/>
        <v>96.614699999999999</v>
      </c>
      <c r="N239" s="2117">
        <f t="shared" si="54"/>
        <v>209.55100000000002</v>
      </c>
      <c r="O239" s="2043">
        <f t="shared" si="54"/>
        <v>43.791600000000003</v>
      </c>
      <c r="P239" s="2044">
        <f t="shared" si="54"/>
        <v>4.0765099999999999</v>
      </c>
      <c r="Q239" s="3145"/>
      <c r="R239" s="106"/>
      <c r="S239" s="3374"/>
      <c r="T239" s="351"/>
      <c r="U239" s="351"/>
      <c r="V239" s="351"/>
      <c r="W239" s="351"/>
      <c r="X239" s="351"/>
      <c r="Y239" s="351"/>
      <c r="Z239" s="351"/>
      <c r="AA239" s="351"/>
      <c r="AB239" s="116"/>
      <c r="AC239" s="3300"/>
      <c r="AD239" s="3300"/>
      <c r="AE239" s="3300"/>
      <c r="AF239" s="3300"/>
      <c r="AG239" s="198"/>
      <c r="AH239" s="198"/>
      <c r="AI239" s="198"/>
      <c r="AJ239" s="198"/>
      <c r="AK239" s="198"/>
      <c r="AL239" s="198"/>
      <c r="AM239" s="198"/>
      <c r="AN239" s="198"/>
      <c r="AO239" s="198"/>
      <c r="AP239" s="198"/>
      <c r="AQ239" s="198"/>
      <c r="AR239" s="198"/>
      <c r="AS239" s="106"/>
      <c r="AT239" s="106"/>
      <c r="AU239" s="106"/>
      <c r="AV239" s="106"/>
      <c r="AW239" s="106"/>
      <c r="AX239" s="106"/>
      <c r="AY239" s="106"/>
      <c r="AZ239" s="106"/>
      <c r="BA239" s="106"/>
      <c r="BB239" s="106"/>
      <c r="BC239" s="106"/>
      <c r="BD239" s="106"/>
      <c r="BE239" s="106"/>
      <c r="BF239" s="106"/>
      <c r="BG239" s="106"/>
    </row>
    <row r="240" spans="2:59" ht="15.75">
      <c r="B240" s="712"/>
      <c r="C240" s="713" t="s">
        <v>11</v>
      </c>
      <c r="D240" s="1127">
        <v>0.25</v>
      </c>
      <c r="E240" s="1883">
        <f>'12-18л. МЕНЮ '!E235</f>
        <v>22.5</v>
      </c>
      <c r="F240" s="1884">
        <f>'12-18л. МЕНЮ '!F235</f>
        <v>23</v>
      </c>
      <c r="G240" s="1885">
        <f>'12-18л. МЕНЮ '!G235</f>
        <v>95.75</v>
      </c>
      <c r="H240" s="2124">
        <f>'12-18л. МЕНЮ '!H235</f>
        <v>680</v>
      </c>
      <c r="I240" s="2025">
        <f t="shared" ref="I240:P240" si="55">I621</f>
        <v>17.5</v>
      </c>
      <c r="J240" s="2025">
        <f t="shared" si="55"/>
        <v>0.35</v>
      </c>
      <c r="K240" s="2025">
        <f t="shared" si="55"/>
        <v>0.4</v>
      </c>
      <c r="L240" s="2025">
        <f t="shared" si="55"/>
        <v>225</v>
      </c>
      <c r="M240" s="2112">
        <f t="shared" si="55"/>
        <v>300</v>
      </c>
      <c r="N240" s="2112">
        <f t="shared" si="55"/>
        <v>300</v>
      </c>
      <c r="O240" s="2025">
        <f t="shared" si="55"/>
        <v>75</v>
      </c>
      <c r="P240" s="2026">
        <f t="shared" si="55"/>
        <v>4.5</v>
      </c>
      <c r="Q240" s="754"/>
      <c r="R240" s="115"/>
      <c r="S240" s="3375"/>
      <c r="T240" s="329"/>
      <c r="U240" s="329"/>
      <c r="V240" s="329"/>
      <c r="W240" s="179"/>
      <c r="X240" s="151"/>
      <c r="Y240" s="151"/>
      <c r="Z240" s="329"/>
      <c r="AA240" s="151"/>
      <c r="AB240" s="116"/>
      <c r="AC240" s="151"/>
      <c r="AD240" s="151"/>
      <c r="AE240" s="151"/>
      <c r="AF240" s="151"/>
      <c r="AG240" s="106"/>
      <c r="AH240" s="106"/>
      <c r="AI240" s="106"/>
      <c r="AJ240" s="186"/>
      <c r="AK240" s="186"/>
      <c r="AL240" s="106"/>
      <c r="AM240" s="186"/>
      <c r="AN240" s="186"/>
      <c r="AO240" s="106"/>
      <c r="AP240" s="101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6"/>
      <c r="BC240" s="106"/>
      <c r="BD240" s="106"/>
      <c r="BE240" s="106"/>
      <c r="BF240" s="106"/>
      <c r="BG240" s="106"/>
    </row>
    <row r="241" spans="2:59" ht="16.5" thickBot="1">
      <c r="B241" s="229"/>
      <c r="C241" s="710" t="s">
        <v>349</v>
      </c>
      <c r="D241" s="733"/>
      <c r="E241" s="1878">
        <f>'12-18л. МЕНЮ '!E236</f>
        <v>1.7464444444444425</v>
      </c>
      <c r="F241" s="722">
        <f>'12-18л. МЕНЮ '!F236</f>
        <v>-2.8340217391304314</v>
      </c>
      <c r="G241" s="1879">
        <f>'12-18л. МЕНЮ '!G236</f>
        <v>1.1878851174934688</v>
      </c>
      <c r="H241" s="1924">
        <f>'12-18л. МЕНЮ '!H236</f>
        <v>6.6705882352941614E-2</v>
      </c>
      <c r="I241" s="1942">
        <f t="shared" ref="I241:P241" si="56">(I239*100/I619)-25</f>
        <v>-9.3155285714285672</v>
      </c>
      <c r="J241" s="1942">
        <f t="shared" si="56"/>
        <v>3.6428571428571459</v>
      </c>
      <c r="K241" s="1942">
        <f t="shared" si="56"/>
        <v>-6.4437500000000014</v>
      </c>
      <c r="L241" s="1942">
        <f t="shared" si="56"/>
        <v>42.915666666666681</v>
      </c>
      <c r="M241" s="1942">
        <f t="shared" si="56"/>
        <v>-16.948775000000001</v>
      </c>
      <c r="N241" s="1942">
        <f t="shared" si="56"/>
        <v>-7.5374166666666653</v>
      </c>
      <c r="O241" s="1942">
        <f t="shared" si="56"/>
        <v>-10.402800000000001</v>
      </c>
      <c r="P241" s="1943">
        <f t="shared" si="56"/>
        <v>-2.3527222222222228</v>
      </c>
      <c r="Q241" s="754"/>
      <c r="R241" s="647"/>
      <c r="S241" s="3376"/>
      <c r="T241" s="176"/>
      <c r="U241" s="176"/>
      <c r="V241" s="176"/>
      <c r="W241" s="176"/>
      <c r="X241" s="176"/>
      <c r="Y241" s="176"/>
      <c r="Z241" s="176"/>
      <c r="AA241" s="176"/>
      <c r="AB241" s="106"/>
      <c r="AC241" s="151"/>
      <c r="AD241" s="151"/>
      <c r="AE241" s="151"/>
      <c r="AF241" s="151"/>
      <c r="AG241" s="488"/>
      <c r="AH241" s="489"/>
      <c r="AI241" s="490"/>
      <c r="AJ241" s="491"/>
      <c r="AK241" s="492"/>
      <c r="AL241" s="492"/>
      <c r="AM241" s="492"/>
      <c r="AN241" s="492"/>
      <c r="AO241" s="492"/>
      <c r="AP241" s="492"/>
      <c r="AQ241" s="488"/>
      <c r="AR241" s="488"/>
      <c r="AS241" s="493"/>
      <c r="AT241" s="106"/>
      <c r="AU241" s="106"/>
      <c r="AV241" s="106"/>
      <c r="AW241" s="106"/>
      <c r="AX241" s="106"/>
      <c r="AY241" s="106"/>
      <c r="AZ241" s="106"/>
      <c r="BA241" s="106"/>
      <c r="BB241" s="106"/>
      <c r="BC241" s="106"/>
      <c r="BD241" s="106"/>
      <c r="BE241" s="106"/>
      <c r="BF241" s="106"/>
      <c r="BG241" s="106"/>
    </row>
    <row r="242" spans="2:59">
      <c r="B242" s="1265"/>
      <c r="C242" s="2249" t="s">
        <v>109</v>
      </c>
      <c r="D242" s="58"/>
      <c r="E242" s="3153"/>
      <c r="F242" s="1120"/>
      <c r="G242" s="1120"/>
      <c r="H242" s="2010"/>
      <c r="I242" s="1413"/>
      <c r="J242" s="1413"/>
      <c r="K242" s="1413"/>
      <c r="L242" s="1413"/>
      <c r="M242" s="1413"/>
      <c r="N242" s="1413"/>
      <c r="O242" s="1413"/>
      <c r="P242" s="1414"/>
      <c r="Q242" s="750"/>
      <c r="R242" s="115"/>
      <c r="S242" s="176"/>
      <c r="T242" s="3263"/>
      <c r="U242" s="3263"/>
      <c r="V242" s="3263"/>
      <c r="W242" s="3263"/>
      <c r="X242" s="3263"/>
      <c r="Y242" s="3263"/>
      <c r="Z242" s="3263"/>
      <c r="AA242" s="3263"/>
      <c r="AB242" s="329"/>
      <c r="AC242" s="151"/>
      <c r="AD242" s="151"/>
      <c r="AE242" s="151"/>
      <c r="AF242" s="151"/>
      <c r="AG242" s="208"/>
      <c r="AH242" s="208"/>
      <c r="AI242" s="208"/>
      <c r="AJ242" s="494"/>
      <c r="AK242" s="208"/>
      <c r="AL242" s="208"/>
      <c r="AM242" s="208"/>
      <c r="AN242" s="208"/>
      <c r="AO242" s="208"/>
      <c r="AP242" s="208"/>
      <c r="AQ242" s="208"/>
      <c r="AR242" s="208"/>
      <c r="AS242" s="208"/>
      <c r="AT242" s="106"/>
      <c r="AU242" s="106"/>
      <c r="AV242" s="106"/>
      <c r="AW242" s="106"/>
      <c r="AX242" s="106"/>
      <c r="AY242" s="106"/>
      <c r="AZ242" s="106"/>
      <c r="BA242" s="106"/>
      <c r="BB242" s="106"/>
      <c r="BC242" s="106"/>
      <c r="BD242" s="106"/>
      <c r="BE242" s="106"/>
      <c r="BF242" s="106"/>
      <c r="BG242" s="106"/>
    </row>
    <row r="243" spans="2:59">
      <c r="B243" s="1161" t="str">
        <f>'12-18л. МЕНЮ '!J238</f>
        <v>53 / 21</v>
      </c>
      <c r="C243" s="246" t="str">
        <f>'12-18л. МЕНЮ '!C238</f>
        <v xml:space="preserve">Икра свекольная </v>
      </c>
      <c r="D243" s="249">
        <f>'12-18л. МЕНЮ '!D238</f>
        <v>100</v>
      </c>
      <c r="E243" s="1293">
        <f>'12-18л. МЕНЮ '!E238</f>
        <v>1.5</v>
      </c>
      <c r="F243" s="1222">
        <f>'12-18л. МЕНЮ '!F238</f>
        <v>3.6</v>
      </c>
      <c r="G243" s="324">
        <f>'12-18л. МЕНЮ '!G238</f>
        <v>8.5</v>
      </c>
      <c r="H243" s="2250">
        <f>'12-18л. МЕНЮ '!H238</f>
        <v>72</v>
      </c>
      <c r="I243" s="1270">
        <v>7.4</v>
      </c>
      <c r="J243" s="323">
        <v>0.02</v>
      </c>
      <c r="K243" s="2211">
        <v>1.2999999999999999E-2</v>
      </c>
      <c r="L243" s="685">
        <v>0</v>
      </c>
      <c r="M243" s="1292">
        <v>28</v>
      </c>
      <c r="N243" s="2947">
        <v>41</v>
      </c>
      <c r="O243" s="1158">
        <v>21</v>
      </c>
      <c r="P243" s="1734">
        <v>1.21</v>
      </c>
      <c r="Q243" s="1466">
        <f>'12-18л. МЕНЮ '!I238</f>
        <v>9</v>
      </c>
      <c r="R243" s="119"/>
      <c r="S243" s="106"/>
      <c r="T243" s="346"/>
      <c r="U243" s="346"/>
      <c r="V243" s="346"/>
      <c r="W243" s="346"/>
      <c r="X243" s="346"/>
      <c r="Y243" s="346"/>
      <c r="Z243" s="346"/>
      <c r="AA243" s="346"/>
      <c r="AB243" s="116"/>
      <c r="AC243" s="329"/>
      <c r="AD243" s="329"/>
      <c r="AE243" s="329"/>
      <c r="AF243" s="179"/>
      <c r="AG243" s="116"/>
      <c r="AH243" s="116"/>
      <c r="AI243" s="116"/>
      <c r="AJ243" s="179"/>
      <c r="AK243" s="116"/>
      <c r="AL243" s="116"/>
      <c r="AM243" s="116"/>
      <c r="AN243" s="116"/>
      <c r="AO243" s="116"/>
      <c r="AP243" s="116"/>
      <c r="AQ243" s="116"/>
      <c r="AR243" s="116"/>
      <c r="AS243" s="178"/>
      <c r="AT243" s="106"/>
      <c r="AU243" s="106"/>
      <c r="AV243" s="106"/>
      <c r="AW243" s="106"/>
      <c r="AX243" s="106"/>
      <c r="AY243" s="106"/>
      <c r="AZ243" s="106"/>
      <c r="BA243" s="106"/>
      <c r="BB243" s="106"/>
      <c r="BC243" s="106"/>
      <c r="BD243" s="106"/>
      <c r="BE243" s="106"/>
      <c r="BF243" s="106"/>
      <c r="BG243" s="106"/>
    </row>
    <row r="244" spans="2:59">
      <c r="B244" s="1161" t="str">
        <f>'12-18л. МЕНЮ '!J239</f>
        <v>116 /21</v>
      </c>
      <c r="C244" s="241" t="str">
        <f>'12-18л. МЕНЮ '!C239</f>
        <v>Суп из овощей со сметаной</v>
      </c>
      <c r="D244" s="247">
        <f>'12-18л. МЕНЮ '!D239</f>
        <v>250</v>
      </c>
      <c r="E244" s="1233">
        <f>'12-18л. МЕНЮ '!E239</f>
        <v>2.12</v>
      </c>
      <c r="F244" s="2211">
        <f>'12-18л. МЕНЮ '!F239</f>
        <v>5.1849999999999996</v>
      </c>
      <c r="G244" s="323">
        <f>'12-18л. МЕНЮ '!G239</f>
        <v>6.4850000000000003</v>
      </c>
      <c r="H244" s="2989">
        <f>'12-18л. МЕНЮ '!H239</f>
        <v>81.08</v>
      </c>
      <c r="I244" s="1411">
        <v>7.258</v>
      </c>
      <c r="J244" s="1411">
        <v>7.5999999999999998E-2</v>
      </c>
      <c r="K244" s="1411">
        <v>5.0999999999999997E-2</v>
      </c>
      <c r="L244" s="742">
        <v>3.21</v>
      </c>
      <c r="M244" s="1738">
        <v>26.62</v>
      </c>
      <c r="N244" s="1738">
        <v>47.85</v>
      </c>
      <c r="O244" s="1738">
        <v>18.64</v>
      </c>
      <c r="P244" s="2110">
        <v>0.71399999999999997</v>
      </c>
      <c r="Q244" s="1451">
        <f>'12-18л. МЕНЮ '!I239</f>
        <v>22</v>
      </c>
      <c r="R244" s="520"/>
      <c r="AA244" s="121"/>
      <c r="AB244" s="106"/>
      <c r="AC244" s="329"/>
      <c r="AD244" s="329"/>
      <c r="AE244" s="329"/>
      <c r="AF244" s="179"/>
      <c r="AG244" s="505"/>
      <c r="AH244" s="505"/>
      <c r="AI244" s="505"/>
      <c r="AJ244" s="514"/>
      <c r="AK244" s="505"/>
      <c r="AL244" s="505"/>
      <c r="AM244" s="505"/>
      <c r="AN244" s="505"/>
      <c r="AO244" s="506"/>
      <c r="AP244" s="506"/>
      <c r="AQ244" s="505"/>
      <c r="AR244" s="505"/>
      <c r="AS244" s="505"/>
      <c r="AT244" s="106"/>
      <c r="AU244" s="106"/>
      <c r="AV244" s="106"/>
      <c r="AW244" s="106"/>
      <c r="AX244" s="106"/>
      <c r="AY244" s="106"/>
      <c r="AZ244" s="106"/>
      <c r="BA244" s="106"/>
      <c r="BB244" s="106"/>
      <c r="BC244" s="106"/>
      <c r="BD244" s="106"/>
      <c r="BE244" s="106"/>
      <c r="BF244" s="106"/>
      <c r="BG244" s="106"/>
    </row>
    <row r="245" spans="2:59">
      <c r="B245" s="1161" t="str">
        <f>'12-18л. МЕНЮ '!J240</f>
        <v>347/21</v>
      </c>
      <c r="C245" s="170" t="str">
        <f>'12-18л. МЕНЮ '!C240</f>
        <v>Котлеты школьные</v>
      </c>
      <c r="D245" s="342">
        <f>'12-18л. МЕНЮ '!D240</f>
        <v>100</v>
      </c>
      <c r="E245" s="1741">
        <f>'12-18л. МЕНЮ '!E240</f>
        <v>17.169499999999999</v>
      </c>
      <c r="F245" s="1547">
        <f>'12-18л. МЕНЮ '!F240</f>
        <v>13.3141</v>
      </c>
      <c r="G245" s="1547">
        <f>'12-18л. МЕНЮ '!G240</f>
        <v>14.678100000000001</v>
      </c>
      <c r="H245" s="1995">
        <f>'12-18л. МЕНЮ '!H240</f>
        <v>247.0309</v>
      </c>
      <c r="I245" s="1738">
        <v>0.21329999999999999</v>
      </c>
      <c r="J245" s="1418">
        <v>5.9499999999999997E-2</v>
      </c>
      <c r="K245" s="1993">
        <v>0.1236</v>
      </c>
      <c r="L245" s="1415">
        <v>3.4634999999999998</v>
      </c>
      <c r="M245" s="2237">
        <v>34.231999999999999</v>
      </c>
      <c r="N245" s="1420">
        <v>106.75279999999999</v>
      </c>
      <c r="O245" s="1993">
        <v>21.669599999999999</v>
      </c>
      <c r="P245" s="1419">
        <v>1.1464000000000001</v>
      </c>
      <c r="Q245" s="1468">
        <f>'12-18л. МЕНЮ '!I240</f>
        <v>56</v>
      </c>
      <c r="R245" s="106"/>
      <c r="AA245" s="356"/>
      <c r="AB245" s="218"/>
      <c r="AC245" s="329"/>
      <c r="AD245" s="329"/>
      <c r="AE245" s="329"/>
      <c r="AF245" s="179"/>
      <c r="AG245" s="106"/>
      <c r="AH245" s="106"/>
      <c r="AI245" s="106"/>
      <c r="AJ245" s="106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  <c r="AV245" s="106"/>
      <c r="AW245" s="106"/>
      <c r="AX245" s="106"/>
      <c r="AY245" s="106"/>
      <c r="AZ245" s="106"/>
      <c r="BA245" s="106"/>
      <c r="BB245" s="106"/>
      <c r="BC245" s="106"/>
      <c r="BD245" s="106"/>
      <c r="BE245" s="106"/>
      <c r="BF245" s="106"/>
      <c r="BG245" s="106"/>
    </row>
    <row r="246" spans="2:59">
      <c r="B246" s="1161" t="str">
        <f>'12-18л. МЕНЮ '!J241</f>
        <v>303/17</v>
      </c>
      <c r="C246" s="259" t="str">
        <f>'12-18л. МЕНЮ '!C241</f>
        <v>Каша вязкая (гречневая)</v>
      </c>
      <c r="D246" s="247">
        <f>'12-18л. МЕНЮ '!D241</f>
        <v>180</v>
      </c>
      <c r="E246" s="1233">
        <f>'12-18л. МЕНЮ '!E241</f>
        <v>0.69599999999999995</v>
      </c>
      <c r="F246" s="323">
        <f>'12-18л. МЕНЮ '!F241</f>
        <v>6.008</v>
      </c>
      <c r="G246" s="323">
        <f>'12-18л. МЕНЮ '!G241</f>
        <v>22.63</v>
      </c>
      <c r="H246" s="1271">
        <f>'12-18л. МЕНЮ '!H241</f>
        <v>147.376</v>
      </c>
      <c r="I246" s="1738">
        <v>0</v>
      </c>
      <c r="J246" s="1738">
        <v>2.5000000000000001E-2</v>
      </c>
      <c r="K246" s="1738">
        <v>7.5999999999999998E-2</v>
      </c>
      <c r="L246" s="2940">
        <v>0</v>
      </c>
      <c r="M246" s="1421">
        <v>22.134</v>
      </c>
      <c r="N246" s="1421">
        <v>19.643999999999998</v>
      </c>
      <c r="O246" s="1738">
        <v>12.04</v>
      </c>
      <c r="P246" s="2110">
        <v>1.208</v>
      </c>
      <c r="Q246" s="1451">
        <f>'12-18л. МЕНЮ '!I241</f>
        <v>30</v>
      </c>
      <c r="R246" s="125"/>
      <c r="AA246" s="121"/>
      <c r="AB246" s="349"/>
      <c r="AC246" s="329"/>
      <c r="AD246" s="329"/>
      <c r="AE246" s="329"/>
      <c r="AF246" s="179"/>
      <c r="AG246" s="106"/>
      <c r="AH246" s="106"/>
      <c r="AI246" s="106"/>
      <c r="AJ246" s="106"/>
      <c r="AK246" s="106"/>
      <c r="AL246" s="106"/>
      <c r="AM246" s="106"/>
      <c r="AN246" s="106"/>
      <c r="AO246" s="106"/>
      <c r="AP246" s="484"/>
      <c r="AQ246" s="106"/>
      <c r="AR246" s="484"/>
      <c r="AS246" s="106"/>
      <c r="AT246" s="106"/>
      <c r="AU246" s="106"/>
      <c r="AV246" s="106"/>
      <c r="AW246" s="106"/>
      <c r="AX246" s="106"/>
      <c r="AY246" s="106"/>
      <c r="AZ246" s="106"/>
      <c r="BA246" s="106"/>
      <c r="BB246" s="106"/>
      <c r="BC246" s="106"/>
      <c r="BD246" s="106"/>
      <c r="BE246" s="106"/>
      <c r="BF246" s="106"/>
      <c r="BG246" s="106"/>
    </row>
    <row r="247" spans="2:59">
      <c r="B247" s="1161" t="str">
        <f>'12-18л. МЕНЮ '!J242</f>
        <v>469 / 21</v>
      </c>
      <c r="C247" s="259" t="str">
        <f>'12-18л. МЕНЮ '!C242</f>
        <v>Молоко кипячёное</v>
      </c>
      <c r="D247" s="247">
        <f>'12-18л. МЕНЮ '!D242</f>
        <v>200</v>
      </c>
      <c r="E247" s="1233">
        <f>'12-18л. МЕНЮ '!E242</f>
        <v>5.8</v>
      </c>
      <c r="F247" s="323">
        <f>'12-18л. МЕНЮ '!F242</f>
        <v>5.3</v>
      </c>
      <c r="G247" s="323">
        <f>'12-18л. МЕНЮ '!G242</f>
        <v>9.1</v>
      </c>
      <c r="H247" s="1271">
        <f>'12-18л. МЕНЮ '!H242</f>
        <v>107</v>
      </c>
      <c r="I247" s="1158">
        <v>1.4</v>
      </c>
      <c r="J247" s="1158">
        <v>7.0000000000000007E-2</v>
      </c>
      <c r="K247" s="1158">
        <v>0.03</v>
      </c>
      <c r="L247" s="680">
        <v>40.1</v>
      </c>
      <c r="M247" s="1739">
        <v>227.9</v>
      </c>
      <c r="N247" s="1292">
        <v>161.4</v>
      </c>
      <c r="O247" s="1158">
        <v>26.6</v>
      </c>
      <c r="P247" s="1734">
        <v>0.19</v>
      </c>
      <c r="Q247" s="1451">
        <f>'12-18л. МЕНЮ '!I242</f>
        <v>82</v>
      </c>
      <c r="R247" s="119"/>
      <c r="AA247" s="106"/>
      <c r="AB247" s="106"/>
      <c r="AC247" s="151"/>
      <c r="AD247" s="151"/>
      <c r="AE247" s="151"/>
      <c r="AF247" s="179"/>
      <c r="AG247" s="106"/>
      <c r="AH247" s="106"/>
      <c r="AI247" s="106"/>
      <c r="AJ247" s="516"/>
      <c r="AK247" s="106"/>
      <c r="AL247" s="106"/>
      <c r="AM247" s="106"/>
      <c r="AN247" s="106"/>
      <c r="AO247" s="106"/>
      <c r="AP247" s="106"/>
      <c r="AQ247" s="106"/>
      <c r="AR247" s="484"/>
      <c r="AS247" s="106"/>
      <c r="AT247" s="106"/>
      <c r="AU247" s="106"/>
      <c r="AV247" s="106"/>
      <c r="AW247" s="106"/>
      <c r="AX247" s="106"/>
      <c r="AY247" s="106"/>
      <c r="AZ247" s="106"/>
      <c r="BA247" s="106"/>
      <c r="BB247" s="106"/>
      <c r="BC247" s="106"/>
      <c r="BD247" s="106"/>
      <c r="BE247" s="106"/>
      <c r="BF247" s="106"/>
      <c r="BG247" s="106"/>
    </row>
    <row r="248" spans="2:59">
      <c r="B248" s="1259" t="str">
        <f>'12-18л. МЕНЮ '!J243</f>
        <v>Пром.пр.</v>
      </c>
      <c r="C248" s="246" t="str">
        <f>'12-18л. МЕНЮ '!C243</f>
        <v>Хлеб пшеничный</v>
      </c>
      <c r="D248" s="247">
        <f>'12-18л. МЕНЮ '!D243</f>
        <v>60</v>
      </c>
      <c r="E248" s="1233">
        <f>'12-18л. МЕНЮ '!E243</f>
        <v>1.2036</v>
      </c>
      <c r="F248" s="323">
        <f>'12-18л. МЕНЮ '!F243</f>
        <v>0.78</v>
      </c>
      <c r="G248" s="323">
        <f>'12-18л. МЕНЮ '!G243</f>
        <v>32.520000000000003</v>
      </c>
      <c r="H248" s="1271">
        <f>'12-18л. МЕНЮ '!H243</f>
        <v>141.9144</v>
      </c>
      <c r="I248" s="2898">
        <v>0</v>
      </c>
      <c r="J248" s="2898">
        <v>6.6000000000000003E-2</v>
      </c>
      <c r="K248" s="2898">
        <v>2.4E-2</v>
      </c>
      <c r="L248" s="2896">
        <v>0</v>
      </c>
      <c r="M248" s="2897">
        <v>12</v>
      </c>
      <c r="N248" s="2898">
        <v>3.9</v>
      </c>
      <c r="O248" s="2898">
        <v>0.84</v>
      </c>
      <c r="P248" s="2778">
        <v>6.6000000000000003E-2</v>
      </c>
      <c r="Q248" s="1451">
        <f>'12-18л. МЕНЮ '!I243</f>
        <v>16</v>
      </c>
      <c r="R248" s="125"/>
      <c r="S248" s="106"/>
      <c r="T248" s="101"/>
      <c r="U248" s="329"/>
      <c r="V248" s="329"/>
      <c r="W248" s="329"/>
      <c r="X248" s="179"/>
      <c r="Y248" s="151"/>
      <c r="Z248" s="151"/>
      <c r="AA248" s="329"/>
      <c r="AB248" s="151"/>
      <c r="AC248" s="151"/>
      <c r="AD248" s="151"/>
      <c r="AE248" s="151"/>
      <c r="AF248" s="179"/>
      <c r="AG248" s="178"/>
      <c r="AH248" s="178"/>
      <c r="AI248" s="178"/>
      <c r="AJ248" s="178"/>
      <c r="AK248" s="532"/>
      <c r="AL248" s="106"/>
      <c r="AM248" s="106"/>
      <c r="AN248" s="106"/>
      <c r="AO248" s="106"/>
      <c r="AP248" s="106"/>
      <c r="AQ248" s="106"/>
      <c r="AR248" s="106"/>
      <c r="AS248" s="106"/>
      <c r="AT248" s="106"/>
      <c r="AU248" s="106"/>
      <c r="AV248" s="106"/>
      <c r="AW248" s="106"/>
      <c r="AX248" s="106"/>
      <c r="AY248" s="106"/>
      <c r="AZ248" s="106"/>
      <c r="BA248" s="106"/>
      <c r="BB248" s="106"/>
      <c r="BC248" s="106"/>
      <c r="BD248" s="106"/>
      <c r="BE248" s="106"/>
      <c r="BF248" s="106"/>
      <c r="BG248" s="106"/>
    </row>
    <row r="249" spans="2:59" ht="15.75">
      <c r="B249" s="1259" t="str">
        <f>'12-18л. МЕНЮ '!J244</f>
        <v>Пром.пр.</v>
      </c>
      <c r="C249" s="246" t="str">
        <f>'12-18л. МЕНЮ '!C244</f>
        <v>Хлеб ржаной</v>
      </c>
      <c r="D249" s="247">
        <f>'12-18л. МЕНЮ '!D244</f>
        <v>50</v>
      </c>
      <c r="E249" s="1233">
        <f>'12-18л. МЕНЮ '!E244</f>
        <v>2.3330000000000002</v>
      </c>
      <c r="F249" s="323">
        <f>'12-18л. МЕНЮ '!F244</f>
        <v>0.82499999999999996</v>
      </c>
      <c r="G249" s="323">
        <f>'12-18л. МЕНЮ '!G244</f>
        <v>21.718</v>
      </c>
      <c r="H249" s="1271">
        <f>'12-18л. МЕНЮ '!H244</f>
        <v>103.625</v>
      </c>
      <c r="I249" s="1158">
        <v>0</v>
      </c>
      <c r="J249" s="1158">
        <v>0.1</v>
      </c>
      <c r="K249" s="1158">
        <v>0.1</v>
      </c>
      <c r="L249" s="680">
        <v>0</v>
      </c>
      <c r="M249" s="1294">
        <v>16.5</v>
      </c>
      <c r="N249" s="1158">
        <v>11.7</v>
      </c>
      <c r="O249" s="1158">
        <v>3.3</v>
      </c>
      <c r="P249" s="1158">
        <v>7.0000000000000007E-2</v>
      </c>
      <c r="Q249" s="1451">
        <f>'12-18л. МЕНЮ '!I244</f>
        <v>17</v>
      </c>
      <c r="R249" s="115"/>
      <c r="S249" s="106"/>
      <c r="T249" s="268"/>
      <c r="U249" s="106"/>
      <c r="V249" s="106"/>
      <c r="W249" s="106"/>
      <c r="X249" s="106"/>
      <c r="Y249" s="106"/>
      <c r="Z249" s="106"/>
      <c r="AA249" s="106"/>
      <c r="AB249" s="106"/>
      <c r="AC249" s="151"/>
      <c r="AD249" s="151"/>
      <c r="AE249" s="151"/>
      <c r="AF249" s="179"/>
      <c r="AG249" s="120"/>
      <c r="AH249" s="101"/>
      <c r="AI249" s="114"/>
      <c r="AJ249" s="106"/>
      <c r="AK249" s="106"/>
      <c r="AL249" s="106"/>
      <c r="AM249" s="106"/>
      <c r="AN249" s="106"/>
      <c r="AO249" s="106"/>
      <c r="AP249" s="106"/>
      <c r="AQ249" s="106"/>
      <c r="AR249" s="106"/>
      <c r="AS249" s="106"/>
      <c r="AT249" s="106"/>
      <c r="AU249" s="106"/>
      <c r="AV249" s="106"/>
      <c r="AW249" s="106"/>
      <c r="AX249" s="106"/>
      <c r="AY249" s="106"/>
      <c r="AZ249" s="106"/>
      <c r="BA249" s="106"/>
      <c r="BB249" s="106"/>
      <c r="BC249" s="106"/>
      <c r="BD249" s="106"/>
      <c r="BE249" s="106"/>
      <c r="BF249" s="106"/>
      <c r="BG249" s="106"/>
    </row>
    <row r="250" spans="2:59" ht="16.5" thickBot="1">
      <c r="B250" s="1450" t="str">
        <f>'12-18л. МЕНЮ '!J245</f>
        <v xml:space="preserve">338 / 17 </v>
      </c>
      <c r="C250" s="189" t="str">
        <f>'12-18л. МЕНЮ '!C245</f>
        <v>Фрукты свежие (яблоки)</v>
      </c>
      <c r="D250" s="341">
        <f>'12-18л. МЕНЮ '!D245</f>
        <v>105</v>
      </c>
      <c r="E250" s="1233">
        <f>'12-18л. МЕНЮ '!E245</f>
        <v>0.42</v>
      </c>
      <c r="F250" s="323">
        <f>'12-18л. МЕНЮ '!F245</f>
        <v>0.42</v>
      </c>
      <c r="G250" s="323">
        <f>'12-18л. МЕНЮ '!G245</f>
        <v>10.29</v>
      </c>
      <c r="H250" s="1271">
        <f>'12-18л. МЕНЮ '!H245</f>
        <v>49.35</v>
      </c>
      <c r="I250" s="1158">
        <v>10.5</v>
      </c>
      <c r="J250" s="1158">
        <v>3.15E-2</v>
      </c>
      <c r="K250" s="1158">
        <v>2.1000000000000001E-2</v>
      </c>
      <c r="L250" s="680">
        <v>0</v>
      </c>
      <c r="M250" s="1294">
        <v>16.8</v>
      </c>
      <c r="N250" s="1292">
        <v>11.55</v>
      </c>
      <c r="O250" s="1158">
        <v>9.4499999999999993</v>
      </c>
      <c r="P250" s="1734">
        <v>2.31</v>
      </c>
      <c r="Q250" s="1451">
        <f>'12-18л. МЕНЮ '!I245</f>
        <v>85</v>
      </c>
      <c r="R250" s="115"/>
      <c r="S250" s="351"/>
      <c r="T250" s="106"/>
      <c r="U250" s="3389"/>
      <c r="V250" s="3382"/>
      <c r="W250" s="3382"/>
      <c r="X250" s="3382"/>
      <c r="Y250" s="3382"/>
      <c r="Z250" s="3382"/>
      <c r="AA250" s="3382"/>
      <c r="AB250" s="3382"/>
      <c r="AC250" s="151"/>
      <c r="AD250" s="151"/>
      <c r="AE250" s="151"/>
      <c r="AF250" s="179"/>
      <c r="AG250" s="120"/>
      <c r="AH250" s="106"/>
      <c r="AI250" s="114"/>
      <c r="AJ250" s="106"/>
      <c r="AK250" s="106"/>
      <c r="AL250" s="106"/>
      <c r="AM250" s="106"/>
      <c r="AN250" s="106"/>
      <c r="AO250" s="106"/>
      <c r="AP250" s="106"/>
      <c r="AQ250" s="106"/>
      <c r="AR250" s="106"/>
      <c r="AS250" s="106"/>
      <c r="AT250" s="106"/>
      <c r="AU250" s="106"/>
      <c r="AV250" s="106"/>
      <c r="AW250" s="106"/>
      <c r="AX250" s="106"/>
      <c r="AY250" s="106"/>
      <c r="AZ250" s="106"/>
      <c r="BA250" s="106"/>
      <c r="BB250" s="106"/>
      <c r="BC250" s="106"/>
      <c r="BD250" s="106"/>
      <c r="BE250" s="106"/>
      <c r="BF250" s="106"/>
      <c r="BG250" s="106"/>
    </row>
    <row r="251" spans="2:59">
      <c r="B251" s="1461" t="s">
        <v>160</v>
      </c>
      <c r="C251" s="1462"/>
      <c r="D251" s="1463">
        <f>'12-18л. МЕНЮ '!D246</f>
        <v>1045</v>
      </c>
      <c r="E251" s="695">
        <f>'12-18л. МЕНЮ '!E246</f>
        <v>31.242100000000008</v>
      </c>
      <c r="F251" s="696">
        <f>'12-18л. МЕНЮ '!F246</f>
        <v>35.432100000000005</v>
      </c>
      <c r="G251" s="696">
        <f>'12-18л. МЕНЮ '!G246</f>
        <v>125.9211</v>
      </c>
      <c r="H251" s="1926">
        <f>'12-18л. МЕНЮ '!H246</f>
        <v>949.37630000000001</v>
      </c>
      <c r="I251" s="2043">
        <f t="shared" ref="I251:P251" si="57">SUM(I243:I250)</f>
        <v>26.7713</v>
      </c>
      <c r="J251" s="2043">
        <f>SUM(J243:J250)</f>
        <v>0.44799999999999995</v>
      </c>
      <c r="K251" s="2043">
        <f t="shared" si="57"/>
        <v>0.43859999999999999</v>
      </c>
      <c r="L251" s="2043">
        <f t="shared" si="57"/>
        <v>46.773499999999999</v>
      </c>
      <c r="M251" s="2117">
        <f t="shared" si="57"/>
        <v>384.18600000000004</v>
      </c>
      <c r="N251" s="2117">
        <f t="shared" si="57"/>
        <v>403.79679999999996</v>
      </c>
      <c r="O251" s="2117">
        <f t="shared" si="57"/>
        <v>113.53960000000001</v>
      </c>
      <c r="P251" s="3274">
        <f t="shared" si="57"/>
        <v>6.9144000000000005</v>
      </c>
      <c r="Q251" s="657"/>
      <c r="R251" s="115"/>
      <c r="S251" s="176"/>
      <c r="T251" s="106"/>
      <c r="U251" s="596"/>
      <c r="V251" s="501"/>
      <c r="W251" s="789"/>
      <c r="X251" s="3368"/>
      <c r="Y251" s="3368"/>
      <c r="Z251" s="213"/>
      <c r="AA251" s="356"/>
      <c r="AB251" s="356"/>
      <c r="AC251" s="501"/>
      <c r="AD251" s="501"/>
      <c r="AE251" s="501"/>
      <c r="AF251" s="501"/>
      <c r="AG251" s="106"/>
      <c r="AH251" s="176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  <c r="AV251" s="106"/>
      <c r="AW251" s="106"/>
      <c r="AX251" s="106"/>
      <c r="AY251" s="106"/>
      <c r="AZ251" s="106"/>
      <c r="BA251" s="106"/>
      <c r="BB251" s="106"/>
      <c r="BC251" s="106"/>
      <c r="BD251" s="106"/>
      <c r="BE251" s="106"/>
      <c r="BF251" s="106"/>
      <c r="BG251" s="106"/>
    </row>
    <row r="252" spans="2:59">
      <c r="B252" s="171"/>
      <c r="C252" s="1266" t="s">
        <v>11</v>
      </c>
      <c r="D252" s="1127">
        <v>0.35</v>
      </c>
      <c r="E252" s="1794">
        <f>'12-18л. МЕНЮ '!E247</f>
        <v>31.5</v>
      </c>
      <c r="F252" s="1795">
        <f>'12-18л. МЕНЮ '!F247</f>
        <v>32.200000000000003</v>
      </c>
      <c r="G252" s="1795">
        <f>'12-18л. МЕНЮ '!G247</f>
        <v>134.05000000000001</v>
      </c>
      <c r="H252" s="1928">
        <f>'12-18л. МЕНЮ '!H247</f>
        <v>952</v>
      </c>
      <c r="I252" s="2025">
        <f t="shared" ref="I252:P252" si="58">I625</f>
        <v>24.5</v>
      </c>
      <c r="J252" s="2025">
        <f t="shared" si="58"/>
        <v>0.49</v>
      </c>
      <c r="K252" s="2025">
        <f t="shared" si="58"/>
        <v>0.56000000000000005</v>
      </c>
      <c r="L252" s="2025">
        <f t="shared" si="58"/>
        <v>315</v>
      </c>
      <c r="M252" s="2112">
        <f t="shared" si="58"/>
        <v>420</v>
      </c>
      <c r="N252" s="2112">
        <f t="shared" si="58"/>
        <v>420</v>
      </c>
      <c r="O252" s="2112">
        <f t="shared" si="58"/>
        <v>105</v>
      </c>
      <c r="P252" s="1928">
        <f t="shared" si="58"/>
        <v>6.3</v>
      </c>
      <c r="Q252" s="747"/>
      <c r="R252" s="106"/>
      <c r="S252" s="101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3300"/>
      <c r="AD252" s="3300"/>
      <c r="AE252" s="3300"/>
      <c r="AF252" s="3300"/>
      <c r="AG252" s="355"/>
      <c r="AH252" s="101"/>
      <c r="AI252" s="98"/>
      <c r="AJ252" s="106"/>
      <c r="AK252" s="106"/>
      <c r="AL252" s="106"/>
      <c r="AM252" s="106"/>
      <c r="AN252" s="106"/>
      <c r="AO252" s="106"/>
      <c r="AP252" s="106"/>
      <c r="AQ252" s="106"/>
      <c r="AR252" s="106"/>
      <c r="AS252" s="106"/>
      <c r="AT252" s="106"/>
      <c r="AU252" s="106"/>
      <c r="AV252" s="106"/>
      <c r="AW252" s="106"/>
      <c r="AX252" s="106"/>
      <c r="AY252" s="106"/>
      <c r="AZ252" s="106"/>
      <c r="BA252" s="106"/>
      <c r="BB252" s="106"/>
      <c r="BC252" s="106"/>
      <c r="BD252" s="106"/>
      <c r="BE252" s="106"/>
      <c r="BF252" s="106"/>
      <c r="BG252" s="106"/>
    </row>
    <row r="253" spans="2:59" ht="18.75" customHeight="1" thickBot="1">
      <c r="B253" s="229"/>
      <c r="C253" s="710" t="s">
        <v>349</v>
      </c>
      <c r="D253" s="733"/>
      <c r="E253" s="1443">
        <f>'12-18л. МЕНЮ '!E248</f>
        <v>-0.28655555555554457</v>
      </c>
      <c r="F253" s="435">
        <f>'12-18л. МЕНЮ '!F248</f>
        <v>3.5131521739130491</v>
      </c>
      <c r="G253" s="435">
        <f>'12-18л. МЕНЮ '!G248</f>
        <v>-2.1224281984334255</v>
      </c>
      <c r="H253" s="1924">
        <f>'12-18л. МЕНЮ '!H248</f>
        <v>-9.6459558823525526E-2</v>
      </c>
      <c r="I253" s="1942">
        <f t="shared" ref="I253:P253" si="59">(I251*100/I619)-35</f>
        <v>3.2447142857142879</v>
      </c>
      <c r="J253" s="1942">
        <f t="shared" si="59"/>
        <v>-3</v>
      </c>
      <c r="K253" s="1942">
        <f t="shared" si="59"/>
        <v>-7.5875000000000021</v>
      </c>
      <c r="L253" s="1942">
        <f t="shared" si="59"/>
        <v>-29.802944444444446</v>
      </c>
      <c r="M253" s="1942">
        <f t="shared" si="59"/>
        <v>-2.984499999999997</v>
      </c>
      <c r="N253" s="1942">
        <f t="shared" si="59"/>
        <v>-1.3502666666666698</v>
      </c>
      <c r="O253" s="1942">
        <f t="shared" si="59"/>
        <v>2.8465333333333334</v>
      </c>
      <c r="P253" s="2039">
        <f t="shared" si="59"/>
        <v>3.413333333333334</v>
      </c>
      <c r="Q253" s="663"/>
      <c r="R253" s="210"/>
      <c r="S253" s="221"/>
      <c r="T253" s="101"/>
      <c r="U253" s="329"/>
      <c r="V253" s="329"/>
      <c r="W253" s="329"/>
      <c r="X253" s="179"/>
      <c r="Y253" s="151"/>
      <c r="Z253" s="151"/>
      <c r="AA253" s="329"/>
      <c r="AB253" s="151"/>
      <c r="AC253" s="151"/>
      <c r="AD253" s="151"/>
      <c r="AE253" s="151"/>
      <c r="AF253" s="151"/>
      <c r="AG253" s="106"/>
      <c r="AH253" s="113"/>
      <c r="AI253" s="159"/>
      <c r="AJ253" s="106"/>
      <c r="AK253" s="106"/>
      <c r="AL253" s="106"/>
      <c r="AM253" s="106"/>
      <c r="AN253" s="106"/>
      <c r="AO253" s="106"/>
      <c r="AP253" s="106"/>
      <c r="AQ253" s="106"/>
      <c r="AR253" s="106"/>
      <c r="AS253" s="106"/>
      <c r="AT253" s="106"/>
      <c r="AU253" s="106"/>
      <c r="AV253" s="106"/>
      <c r="AW253" s="106"/>
      <c r="AX253" s="106"/>
      <c r="AY253" s="106"/>
      <c r="AZ253" s="106"/>
      <c r="BA253" s="106"/>
      <c r="BB253" s="106"/>
      <c r="BC253" s="106"/>
      <c r="BD253" s="106"/>
      <c r="BE253" s="106"/>
      <c r="BF253" s="106"/>
      <c r="BG253" s="106"/>
    </row>
    <row r="254" spans="2:59">
      <c r="B254" s="664"/>
      <c r="C254" s="541" t="s">
        <v>199</v>
      </c>
      <c r="D254" s="58"/>
      <c r="E254" s="3154"/>
      <c r="F254" s="1898"/>
      <c r="G254" s="1898"/>
      <c r="H254" s="2079"/>
      <c r="I254" s="2079"/>
      <c r="J254" s="2079"/>
      <c r="K254" s="2079"/>
      <c r="L254" s="2079"/>
      <c r="M254" s="2079"/>
      <c r="N254" s="2079"/>
      <c r="O254" s="2079"/>
      <c r="P254" s="3155"/>
      <c r="Q254" s="1447"/>
      <c r="R254" s="106"/>
      <c r="S254" s="101"/>
      <c r="T254" s="268"/>
      <c r="U254" s="106"/>
      <c r="V254" s="106"/>
      <c r="W254" s="106"/>
      <c r="X254" s="106"/>
      <c r="Y254" s="106"/>
      <c r="Z254" s="106"/>
      <c r="AA254" s="106"/>
      <c r="AB254" s="106"/>
      <c r="AC254" s="283"/>
      <c r="AD254" s="283"/>
      <c r="AE254" s="283"/>
      <c r="AF254" s="283"/>
      <c r="AG254" s="125"/>
      <c r="AH254" s="113"/>
      <c r="AI254" s="328"/>
      <c r="AJ254" s="106"/>
      <c r="AK254" s="106"/>
      <c r="AL254" s="106"/>
      <c r="AM254" s="106"/>
      <c r="AN254" s="106"/>
      <c r="AO254" s="106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106"/>
      <c r="BA254" s="106"/>
      <c r="BB254" s="106"/>
      <c r="BC254" s="106"/>
      <c r="BD254" s="106"/>
      <c r="BE254" s="106"/>
      <c r="BF254" s="106"/>
      <c r="BG254" s="106"/>
    </row>
    <row r="255" spans="2:59">
      <c r="B255" s="1257" t="str">
        <f>'12-18л. МЕНЮ '!J250</f>
        <v>784/22</v>
      </c>
      <c r="C255" s="246" t="str">
        <f>'12-18л. МЕНЮ '!C250</f>
        <v>Кисель абрикосовый</v>
      </c>
      <c r="D255" s="249">
        <f>'12-18л. МЕНЮ '!D250</f>
        <v>200</v>
      </c>
      <c r="E255" s="3156">
        <f>'12-18л. МЕНЮ '!E250</f>
        <v>0.14649999999999999</v>
      </c>
      <c r="F255" s="2896">
        <f>'12-18л. МЕНЮ '!F250</f>
        <v>4.53E-2</v>
      </c>
      <c r="G255" s="2896">
        <f>'12-18л. МЕНЮ '!G250</f>
        <v>17.399999999999999</v>
      </c>
      <c r="H255" s="2886">
        <f>'12-18л. МЕНЮ '!H250</f>
        <v>70.62</v>
      </c>
      <c r="I255" s="2896">
        <v>0.77290000000000003</v>
      </c>
      <c r="J255" s="2896">
        <v>3.0000000000000001E-3</v>
      </c>
      <c r="K255" s="2896">
        <v>6.0000000000000001E-3</v>
      </c>
      <c r="L255" s="2896">
        <v>0.25219999999999998</v>
      </c>
      <c r="M255" s="2898">
        <v>5.87</v>
      </c>
      <c r="N255" s="2898">
        <v>6.13</v>
      </c>
      <c r="O255" s="2898">
        <v>1.4898</v>
      </c>
      <c r="P255" s="2909">
        <v>0.28000000000000003</v>
      </c>
      <c r="Q255" s="3145">
        <f>'12-18л. МЕНЮ '!I250</f>
        <v>76</v>
      </c>
      <c r="R255" s="106"/>
      <c r="S255" s="114"/>
      <c r="T255" s="106"/>
      <c r="U255" s="3389"/>
      <c r="V255" s="3382"/>
      <c r="W255" s="3382"/>
      <c r="X255" s="3382"/>
      <c r="Y255" s="3382"/>
      <c r="Z255" s="3382"/>
      <c r="AA255" s="3382"/>
      <c r="AB255" s="3382"/>
      <c r="AC255" s="329"/>
      <c r="AD255" s="329"/>
      <c r="AE255" s="329"/>
      <c r="AF255" s="179"/>
      <c r="AG255" s="117"/>
      <c r="AH255" s="101"/>
      <c r="AI255" s="98"/>
      <c r="AJ255" s="106"/>
      <c r="AK255" s="106"/>
      <c r="AL255" s="106"/>
      <c r="AM255" s="106"/>
      <c r="AN255" s="106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106"/>
      <c r="BA255" s="106"/>
      <c r="BB255" s="106"/>
      <c r="BC255" s="106"/>
      <c r="BD255" s="106"/>
      <c r="BE255" s="106"/>
      <c r="BF255" s="106"/>
      <c r="BG255" s="106"/>
    </row>
    <row r="256" spans="2:59" ht="14.25" customHeight="1">
      <c r="B256" s="1257" t="str">
        <f>'12-18л. МЕНЮ '!J251</f>
        <v>478/22</v>
      </c>
      <c r="C256" s="246" t="str">
        <f>'12-18л. МЕНЮ '!C251</f>
        <v>Биточки из печени и /соус</v>
      </c>
      <c r="D256" s="249">
        <f>'12-18л. МЕНЮ '!D251</f>
        <v>100</v>
      </c>
      <c r="E256" s="3156">
        <f>'12-18л. МЕНЮ '!E251</f>
        <v>7.3630000000000004</v>
      </c>
      <c r="F256" s="2895">
        <f>'12-18л. МЕНЮ '!F251</f>
        <v>7.0109000000000004</v>
      </c>
      <c r="G256" s="2896">
        <f>'12-18л. МЕНЮ '!G251</f>
        <v>7.375</v>
      </c>
      <c r="H256" s="2887">
        <f>'12-18л. МЕНЮ '!H251</f>
        <v>114.122</v>
      </c>
      <c r="I256" s="2776">
        <v>0.91200000000000003</v>
      </c>
      <c r="J256" s="2776">
        <v>0.105</v>
      </c>
      <c r="K256" s="2777">
        <v>0.6</v>
      </c>
      <c r="L256" s="2776">
        <v>371</v>
      </c>
      <c r="M256" s="2777">
        <v>29.87</v>
      </c>
      <c r="N256" s="2920">
        <v>29.52</v>
      </c>
      <c r="O256" s="2777">
        <v>5.3029999999999999</v>
      </c>
      <c r="P256" s="3157">
        <v>1.8315999999999999</v>
      </c>
      <c r="Q256" s="3145">
        <f>'12-18л. МЕНЮ '!I251</f>
        <v>48</v>
      </c>
      <c r="R256" s="125"/>
      <c r="S256" s="106"/>
      <c r="T256" s="106"/>
      <c r="U256" s="98"/>
      <c r="V256" s="106"/>
      <c r="W256" s="106"/>
      <c r="X256" s="106"/>
      <c r="Y256" s="106"/>
      <c r="Z256" s="106"/>
      <c r="AA256" s="521"/>
      <c r="AB256" s="121"/>
      <c r="AC256" s="329"/>
      <c r="AD256" s="329"/>
      <c r="AE256" s="329"/>
      <c r="AF256" s="3366"/>
      <c r="AG256" s="115"/>
      <c r="AH256" s="101"/>
      <c r="AI256" s="98"/>
      <c r="AJ256" s="106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  <c r="AV256" s="106"/>
      <c r="AW256" s="106"/>
      <c r="AX256" s="106"/>
      <c r="AY256" s="106"/>
      <c r="AZ256" s="106"/>
      <c r="BA256" s="106"/>
      <c r="BB256" s="106"/>
      <c r="BC256" s="106"/>
      <c r="BD256" s="106"/>
      <c r="BE256" s="106"/>
      <c r="BF256" s="106"/>
      <c r="BG256" s="106"/>
    </row>
    <row r="257" spans="1:59" ht="13.5" customHeight="1">
      <c r="B257" s="2219" t="str">
        <f>'12-18л. МЕНЮ '!J252</f>
        <v>328/17</v>
      </c>
      <c r="C257" s="317" t="str">
        <f>'12-18л. МЕНЮ '!C252</f>
        <v>молочный</v>
      </c>
      <c r="D257" s="342">
        <f>'12-18л. МЕНЮ '!D252</f>
        <v>20</v>
      </c>
      <c r="E257" s="3158">
        <f>'12-18л. МЕНЮ '!E252</f>
        <v>0.56999999999999995</v>
      </c>
      <c r="F257" s="2899">
        <f>'12-18л. МЕНЮ '!F252</f>
        <v>1.7</v>
      </c>
      <c r="G257" s="2900">
        <f>'12-18л. МЕНЮ '!G252</f>
        <v>0.40200000000000002</v>
      </c>
      <c r="H257" s="2890">
        <f>'12-18л. МЕНЮ '!H252</f>
        <v>25.36</v>
      </c>
      <c r="I257" s="2889">
        <v>6.2899999999999998E-2</v>
      </c>
      <c r="J257" s="2889">
        <v>6.4000000000000003E-3</v>
      </c>
      <c r="K257" s="2890">
        <v>0</v>
      </c>
      <c r="L257" s="2889">
        <v>7.5372000000000003</v>
      </c>
      <c r="M257" s="2892">
        <v>14.3177</v>
      </c>
      <c r="N257" s="2891">
        <v>11.8</v>
      </c>
      <c r="O257" s="2903">
        <v>1.82</v>
      </c>
      <c r="P257" s="3159">
        <v>4.2299999999999997E-2</v>
      </c>
      <c r="Q257" s="1591">
        <f>'12-18л. МЕНЮ '!I252</f>
        <v>48</v>
      </c>
      <c r="R257" s="274"/>
      <c r="S257" s="106"/>
      <c r="T257" s="106"/>
      <c r="U257" s="106"/>
      <c r="V257" s="106"/>
      <c r="W257" s="106"/>
      <c r="X257" s="106"/>
      <c r="Y257" s="106"/>
      <c r="Z257" s="106"/>
      <c r="AA257" s="521"/>
      <c r="AB257" s="106"/>
      <c r="AC257" s="329"/>
      <c r="AD257" s="329"/>
      <c r="AE257" s="329"/>
      <c r="AF257" s="179"/>
      <c r="AG257" s="115"/>
      <c r="AH257" s="101"/>
      <c r="AI257" s="98"/>
      <c r="AJ257" s="106"/>
      <c r="AK257" s="106"/>
      <c r="AL257" s="106"/>
      <c r="AM257" s="106"/>
      <c r="AN257" s="106"/>
      <c r="AO257" s="106"/>
      <c r="AP257" s="106"/>
      <c r="AQ257" s="106"/>
      <c r="AR257" s="106"/>
      <c r="AS257" s="106"/>
      <c r="AT257" s="106"/>
      <c r="AU257" s="106"/>
      <c r="AV257" s="106"/>
      <c r="AW257" s="106"/>
      <c r="AX257" s="106"/>
      <c r="AY257" s="106"/>
      <c r="AZ257" s="106"/>
      <c r="BA257" s="106"/>
      <c r="BB257" s="106"/>
      <c r="BC257" s="106"/>
      <c r="BD257" s="106"/>
      <c r="BE257" s="106"/>
      <c r="BF257" s="106"/>
      <c r="BG257" s="106"/>
    </row>
    <row r="258" spans="1:59" ht="15.75" thickBot="1">
      <c r="B258" s="1256" t="str">
        <f>'12-18л. МЕНЮ '!J253</f>
        <v>Пром.пр.</v>
      </c>
      <c r="C258" s="1253" t="str">
        <f>'12-18л. МЕНЮ '!C253</f>
        <v>Хлеб ржаной</v>
      </c>
      <c r="D258" s="1217">
        <f>'12-18л. МЕНЮ '!D253</f>
        <v>30</v>
      </c>
      <c r="E258" s="3160">
        <f>'12-18л. МЕНЮ '!E253</f>
        <v>1.4</v>
      </c>
      <c r="F258" s="2905">
        <f>'12-18л. МЕНЮ '!F253</f>
        <v>0.495</v>
      </c>
      <c r="G258" s="2905">
        <f>'12-18л. МЕНЮ '!G253</f>
        <v>13.031000000000001</v>
      </c>
      <c r="H258" s="2921">
        <f>'12-18л. МЕНЮ '!H253</f>
        <v>62.174999999999997</v>
      </c>
      <c r="I258" s="2914">
        <v>0</v>
      </c>
      <c r="J258" s="2914">
        <v>7.4999999999999997E-2</v>
      </c>
      <c r="K258" s="2914">
        <v>7.4999999999999997E-2</v>
      </c>
      <c r="L258" s="2917">
        <v>0</v>
      </c>
      <c r="M258" s="2913">
        <v>9.9</v>
      </c>
      <c r="N258" s="2914">
        <v>7.02</v>
      </c>
      <c r="O258" s="2914">
        <v>1.98</v>
      </c>
      <c r="P258" s="2918">
        <v>4.2000000000000003E-2</v>
      </c>
      <c r="Q258" s="754">
        <f>'12-18л. МЕНЮ '!I253</f>
        <v>17</v>
      </c>
      <c r="R258" s="115"/>
      <c r="S258" s="106"/>
      <c r="T258" s="106"/>
      <c r="U258" s="106"/>
      <c r="V258" s="106"/>
      <c r="W258" s="106"/>
      <c r="X258" s="106"/>
      <c r="Y258" s="106"/>
      <c r="Z258" s="106"/>
      <c r="AA258" s="356"/>
      <c r="AB258" s="126"/>
      <c r="AC258" s="501"/>
      <c r="AD258" s="501"/>
      <c r="AE258" s="501"/>
      <c r="AF258" s="502"/>
      <c r="AG258" s="106"/>
      <c r="AH258" s="114"/>
      <c r="AI258" s="106"/>
      <c r="AJ258" s="106"/>
      <c r="AK258" s="106"/>
      <c r="AL258" s="106"/>
      <c r="AM258" s="106"/>
      <c r="AN258" s="106"/>
      <c r="AO258" s="106"/>
      <c r="AP258" s="106"/>
      <c r="AQ258" s="106"/>
      <c r="AR258" s="106"/>
      <c r="AS258" s="106"/>
      <c r="AT258" s="106"/>
      <c r="AU258" s="106"/>
      <c r="AV258" s="106"/>
      <c r="AW258" s="106"/>
      <c r="AX258" s="106"/>
      <c r="AY258" s="106"/>
      <c r="AZ258" s="106"/>
      <c r="BA258" s="106"/>
      <c r="BB258" s="106"/>
      <c r="BC258" s="106"/>
      <c r="BD258" s="106"/>
      <c r="BE258" s="106"/>
      <c r="BF258" s="106"/>
      <c r="BG258" s="106"/>
    </row>
    <row r="259" spans="1:59">
      <c r="B259" s="420" t="s">
        <v>207</v>
      </c>
      <c r="C259" s="693"/>
      <c r="D259" s="1463">
        <f>'12-18л. МЕНЮ '!D254</f>
        <v>350</v>
      </c>
      <c r="E259" s="695">
        <f>'12-18л. МЕНЮ '!E254</f>
        <v>9.4794999999999998</v>
      </c>
      <c r="F259" s="696">
        <f>'12-18л. МЕНЮ '!F254</f>
        <v>9.251199999999999</v>
      </c>
      <c r="G259" s="696">
        <f>'12-18л. МЕНЮ '!G254</f>
        <v>38.207999999999998</v>
      </c>
      <c r="H259" s="1790">
        <f>'12-18л. МЕНЮ '!H254</f>
        <v>272.27700000000004</v>
      </c>
      <c r="I259" s="235">
        <f t="shared" ref="I259:P259" si="60">SUM(I255:I258)</f>
        <v>1.7478</v>
      </c>
      <c r="J259" s="235">
        <f t="shared" si="60"/>
        <v>0.18940000000000001</v>
      </c>
      <c r="K259" s="235">
        <f>SUM(K255:K258)</f>
        <v>0.68099999999999994</v>
      </c>
      <c r="L259" s="235">
        <f t="shared" si="60"/>
        <v>378.7894</v>
      </c>
      <c r="M259" s="683">
        <f t="shared" si="60"/>
        <v>59.957700000000003</v>
      </c>
      <c r="N259" s="683">
        <f t="shared" si="60"/>
        <v>54.47</v>
      </c>
      <c r="O259" s="235">
        <f>SUM(O255:O258)</f>
        <v>10.5928</v>
      </c>
      <c r="P259" s="638">
        <f t="shared" si="60"/>
        <v>2.1959</v>
      </c>
      <c r="Q259" s="2486"/>
      <c r="S259" s="106"/>
      <c r="T259" s="106"/>
      <c r="U259" s="106"/>
      <c r="V259" s="106"/>
      <c r="W259" s="106"/>
      <c r="X259" s="106"/>
      <c r="Y259" s="106"/>
      <c r="Z259" s="106"/>
      <c r="AA259" s="121"/>
      <c r="AB259" s="356"/>
      <c r="AC259" s="3300"/>
      <c r="AD259" s="3300"/>
      <c r="AE259" s="3300"/>
      <c r="AF259" s="3300"/>
      <c r="AG259" s="125"/>
      <c r="AH259" s="176"/>
      <c r="AI259" s="106"/>
      <c r="AJ259" s="106"/>
      <c r="AK259" s="106"/>
      <c r="AL259" s="106"/>
      <c r="AM259" s="106"/>
      <c r="AN259" s="106"/>
      <c r="AO259" s="106"/>
      <c r="AP259" s="106"/>
      <c r="AQ259" s="106"/>
      <c r="AR259" s="106"/>
      <c r="AS259" s="106"/>
      <c r="AT259" s="106"/>
      <c r="AU259" s="106"/>
      <c r="AV259" s="106"/>
      <c r="AW259" s="106"/>
      <c r="AX259" s="106"/>
      <c r="AY259" s="106"/>
      <c r="AZ259" s="106"/>
      <c r="BA259" s="106"/>
      <c r="BB259" s="106"/>
      <c r="BC259" s="106"/>
      <c r="BD259" s="106"/>
      <c r="BE259" s="106"/>
      <c r="BF259" s="106"/>
      <c r="BG259" s="106"/>
    </row>
    <row r="260" spans="1:59">
      <c r="B260" s="712"/>
      <c r="C260" s="713" t="s">
        <v>11</v>
      </c>
      <c r="D260" s="1127">
        <v>0.1</v>
      </c>
      <c r="E260" s="1794">
        <f>'12-18л. МЕНЮ '!E255</f>
        <v>9</v>
      </c>
      <c r="F260" s="1795">
        <f>'12-18л. МЕНЮ '!F255</f>
        <v>9.1999999999999993</v>
      </c>
      <c r="G260" s="1795">
        <f>'12-18л. МЕНЮ '!G255</f>
        <v>38.299999999999997</v>
      </c>
      <c r="H260" s="1787">
        <f>'12-18л. МЕНЮ '!H255</f>
        <v>272</v>
      </c>
      <c r="I260" s="1886">
        <f t="shared" ref="I260:P260" si="61">I629</f>
        <v>7</v>
      </c>
      <c r="J260" s="1886">
        <f t="shared" si="61"/>
        <v>0.14000000000000001</v>
      </c>
      <c r="K260" s="1886">
        <f t="shared" si="61"/>
        <v>0.16</v>
      </c>
      <c r="L260" s="1886">
        <f t="shared" si="61"/>
        <v>90</v>
      </c>
      <c r="M260" s="1887">
        <f t="shared" si="61"/>
        <v>120</v>
      </c>
      <c r="N260" s="1887">
        <f t="shared" si="61"/>
        <v>120</v>
      </c>
      <c r="O260" s="1886">
        <f t="shared" si="61"/>
        <v>30</v>
      </c>
      <c r="P260" s="1888">
        <f t="shared" si="61"/>
        <v>1.8</v>
      </c>
      <c r="Q260" s="754"/>
      <c r="R260" s="106"/>
      <c r="S260" s="106"/>
      <c r="T260" s="106"/>
      <c r="U260" s="106"/>
      <c r="V260" s="106"/>
      <c r="W260" s="106"/>
      <c r="X260" s="106"/>
      <c r="Y260" s="106"/>
      <c r="Z260" s="106"/>
      <c r="AA260" s="121"/>
      <c r="AB260" s="121"/>
      <c r="AC260" s="151"/>
      <c r="AD260" s="151"/>
      <c r="AE260" s="151"/>
      <c r="AF260" s="151"/>
      <c r="AG260" s="115"/>
      <c r="AH260" s="101"/>
      <c r="AI260" s="100"/>
      <c r="AJ260" s="106"/>
      <c r="AK260" s="106"/>
      <c r="AL260" s="106"/>
      <c r="AM260" s="106"/>
      <c r="AN260" s="106"/>
      <c r="AO260" s="106"/>
      <c r="AP260" s="106"/>
      <c r="AQ260" s="106"/>
      <c r="AR260" s="106"/>
      <c r="AS260" s="106"/>
      <c r="AT260" s="106"/>
      <c r="AU260" s="106"/>
      <c r="AV260" s="106"/>
      <c r="AW260" s="106"/>
      <c r="AX260" s="106"/>
      <c r="AY260" s="106"/>
      <c r="AZ260" s="106"/>
      <c r="BA260" s="106"/>
      <c r="BB260" s="106"/>
      <c r="BC260" s="106"/>
      <c r="BD260" s="106"/>
      <c r="BE260" s="106"/>
      <c r="BF260" s="106"/>
      <c r="BG260" s="106"/>
    </row>
    <row r="261" spans="1:59" ht="15.75" thickBot="1">
      <c r="A261" s="11"/>
      <c r="B261" s="229"/>
      <c r="C261" s="710" t="s">
        <v>349</v>
      </c>
      <c r="D261" s="733"/>
      <c r="E261" s="1443">
        <f>'12-18л. МЕНЮ '!E256</f>
        <v>0.53277777777777757</v>
      </c>
      <c r="F261" s="435">
        <f>'12-18л. МЕНЮ '!F256</f>
        <v>5.5652173913042446E-2</v>
      </c>
      <c r="G261" s="435">
        <f>'12-18л. МЕНЮ '!G256</f>
        <v>-2.4020887728459783E-2</v>
      </c>
      <c r="H261" s="755">
        <f>'12-18л. МЕНЮ '!H256</f>
        <v>1.0183823529413161E-2</v>
      </c>
      <c r="I261" s="722">
        <f t="shared" ref="I261:P261" si="62">(I259*100/I619)-10</f>
        <v>-7.5031428571428567</v>
      </c>
      <c r="J261" s="722">
        <f t="shared" si="62"/>
        <v>3.5285714285714302</v>
      </c>
      <c r="K261" s="722">
        <f t="shared" si="62"/>
        <v>32.562499999999993</v>
      </c>
      <c r="L261" s="722">
        <f t="shared" si="62"/>
        <v>32.087711111111112</v>
      </c>
      <c r="M261" s="722">
        <f t="shared" si="62"/>
        <v>-5.0035249999999998</v>
      </c>
      <c r="N261" s="722">
        <f t="shared" si="62"/>
        <v>-5.4608333333333334</v>
      </c>
      <c r="O261" s="722">
        <f t="shared" si="62"/>
        <v>-6.4690666666666665</v>
      </c>
      <c r="P261" s="727">
        <f t="shared" si="62"/>
        <v>2.1994444444444454</v>
      </c>
      <c r="Q261" s="3148"/>
      <c r="S261" s="125"/>
      <c r="T261" s="176"/>
      <c r="U261" s="159"/>
      <c r="V261" s="116"/>
      <c r="W261" s="179"/>
      <c r="X261" s="522"/>
      <c r="Y261" s="521"/>
      <c r="Z261" s="121"/>
      <c r="AA261" s="116"/>
      <c r="AB261" s="224"/>
      <c r="AC261" s="3392"/>
      <c r="AD261" s="3392"/>
      <c r="AE261" s="3392"/>
      <c r="AF261" s="3392"/>
      <c r="AG261" s="115"/>
      <c r="AH261" s="101"/>
      <c r="AI261" s="101"/>
      <c r="AJ261" s="106"/>
      <c r="AK261" s="106"/>
      <c r="AL261" s="106"/>
      <c r="AM261" s="106"/>
      <c r="AN261" s="106"/>
      <c r="AO261" s="106"/>
      <c r="AP261" s="106"/>
      <c r="AQ261" s="106"/>
      <c r="AR261" s="106"/>
      <c r="AS261" s="106"/>
      <c r="AT261" s="106"/>
      <c r="AU261" s="106"/>
      <c r="AV261" s="106"/>
      <c r="AW261" s="106"/>
      <c r="AX261" s="106"/>
      <c r="AY261" s="106"/>
      <c r="AZ261" s="106"/>
      <c r="BA261" s="106"/>
      <c r="BB261" s="106"/>
      <c r="BC261" s="106"/>
      <c r="BD261" s="106"/>
      <c r="BE261" s="106"/>
      <c r="BF261" s="106"/>
      <c r="BG261" s="106"/>
    </row>
    <row r="262" spans="1:59" ht="15.75" thickBot="1">
      <c r="E262" s="1896"/>
      <c r="F262" s="1896"/>
      <c r="G262" s="1896"/>
      <c r="H262" s="1896"/>
      <c r="I262" s="735"/>
      <c r="J262" s="735"/>
      <c r="K262" s="735"/>
      <c r="L262" s="735"/>
      <c r="M262" s="735"/>
      <c r="N262" s="735"/>
      <c r="O262" s="735"/>
      <c r="P262" s="735"/>
      <c r="Q262" s="288"/>
      <c r="R262" s="106"/>
      <c r="S262" s="115"/>
      <c r="T262" s="3393"/>
      <c r="U262" s="96"/>
      <c r="V262" s="116"/>
      <c r="W262" s="179"/>
      <c r="X262" s="522"/>
      <c r="Y262" s="521"/>
      <c r="Z262" s="121"/>
      <c r="AA262" s="178"/>
      <c r="AB262" s="178"/>
      <c r="AC262" s="501"/>
      <c r="AD262" s="501"/>
      <c r="AE262" s="501"/>
      <c r="AF262" s="502"/>
      <c r="AG262" s="115"/>
      <c r="AH262" s="101"/>
      <c r="AI262" s="98"/>
      <c r="AJ262" s="106"/>
      <c r="AK262" s="106"/>
      <c r="AL262" s="106"/>
      <c r="AM262" s="106"/>
      <c r="AN262" s="106"/>
      <c r="AO262" s="106"/>
      <c r="AP262" s="106"/>
      <c r="AQ262" s="106"/>
      <c r="AR262" s="106"/>
      <c r="AS262" s="106"/>
      <c r="AT262" s="106"/>
      <c r="AU262" s="106"/>
      <c r="AV262" s="106"/>
      <c r="AW262" s="106"/>
      <c r="AX262" s="106"/>
      <c r="AY262" s="106"/>
      <c r="AZ262" s="106"/>
      <c r="BA262" s="106"/>
      <c r="BB262" s="106"/>
      <c r="BC262" s="106"/>
      <c r="BD262" s="106"/>
      <c r="BE262" s="106"/>
      <c r="BF262" s="106"/>
      <c r="BG262" s="106"/>
    </row>
    <row r="263" spans="1:59">
      <c r="B263" s="637"/>
      <c r="C263" s="42" t="s">
        <v>239</v>
      </c>
      <c r="D263" s="43"/>
      <c r="E263" s="146">
        <f t="shared" ref="E263:P263" si="63">E239+E251</f>
        <v>55.313900000000004</v>
      </c>
      <c r="F263" s="235">
        <f t="shared" si="63"/>
        <v>55.82480000000001</v>
      </c>
      <c r="G263" s="235">
        <f t="shared" si="63"/>
        <v>226.22069999999999</v>
      </c>
      <c r="H263" s="235">
        <f t="shared" si="63"/>
        <v>1631.1907000000001</v>
      </c>
      <c r="I263" s="235">
        <f t="shared" si="63"/>
        <v>37.750430000000001</v>
      </c>
      <c r="J263" s="235">
        <f t="shared" si="63"/>
        <v>0.84899999999999998</v>
      </c>
      <c r="K263" s="235">
        <f t="shared" si="63"/>
        <v>0.73550000000000004</v>
      </c>
      <c r="L263" s="683">
        <f t="shared" si="63"/>
        <v>658.01450000000011</v>
      </c>
      <c r="M263" s="683">
        <f t="shared" si="63"/>
        <v>480.80070000000001</v>
      </c>
      <c r="N263" s="683">
        <f t="shared" si="63"/>
        <v>613.34780000000001</v>
      </c>
      <c r="O263" s="683">
        <f t="shared" si="63"/>
        <v>157.33120000000002</v>
      </c>
      <c r="P263" s="638">
        <f t="shared" si="63"/>
        <v>10.99091</v>
      </c>
      <c r="Q263" s="288"/>
      <c r="R263" s="106"/>
      <c r="S263" s="115"/>
      <c r="T263" s="101"/>
      <c r="U263" s="116"/>
      <c r="V263" s="106"/>
      <c r="W263" s="106"/>
      <c r="X263" s="106"/>
      <c r="Y263" s="106"/>
      <c r="Z263" s="106"/>
      <c r="AA263" s="106"/>
      <c r="AB263" s="106"/>
      <c r="AC263" s="3300"/>
      <c r="AD263" s="3300"/>
      <c r="AE263" s="3300"/>
      <c r="AF263" s="3300"/>
      <c r="AG263" s="119"/>
      <c r="AH263" s="101"/>
      <c r="AI263" s="98"/>
      <c r="AJ263" s="106"/>
      <c r="AK263" s="106"/>
      <c r="AL263" s="106"/>
      <c r="AM263" s="106"/>
      <c r="AN263" s="106"/>
      <c r="AO263" s="106"/>
      <c r="AP263" s="106"/>
      <c r="AQ263" s="106"/>
      <c r="AR263" s="106"/>
      <c r="AS263" s="106"/>
      <c r="AT263" s="106"/>
      <c r="AU263" s="106"/>
      <c r="AV263" s="106"/>
      <c r="AW263" s="106"/>
      <c r="AX263" s="106"/>
      <c r="AY263" s="106"/>
      <c r="AZ263" s="106"/>
      <c r="BA263" s="106"/>
      <c r="BB263" s="106"/>
      <c r="BC263" s="106"/>
      <c r="BD263" s="106"/>
      <c r="BE263" s="106"/>
      <c r="BF263" s="106"/>
      <c r="BG263" s="106"/>
    </row>
    <row r="264" spans="1:59">
      <c r="B264" s="386"/>
      <c r="C264" s="660" t="s">
        <v>11</v>
      </c>
      <c r="D264" s="1127">
        <v>0.6</v>
      </c>
      <c r="E264" s="1889">
        <f t="shared" ref="E264:P264" si="64">E633</f>
        <v>54</v>
      </c>
      <c r="F264" s="1886">
        <f t="shared" si="64"/>
        <v>55.2</v>
      </c>
      <c r="G264" s="1886">
        <f t="shared" si="64"/>
        <v>229.8</v>
      </c>
      <c r="H264" s="1886">
        <f t="shared" si="64"/>
        <v>1632</v>
      </c>
      <c r="I264" s="1886">
        <f t="shared" si="64"/>
        <v>42</v>
      </c>
      <c r="J264" s="1886">
        <f t="shared" si="64"/>
        <v>0.84</v>
      </c>
      <c r="K264" s="1886">
        <f t="shared" si="64"/>
        <v>0.96</v>
      </c>
      <c r="L264" s="1886">
        <f t="shared" si="64"/>
        <v>540</v>
      </c>
      <c r="M264" s="1887">
        <f t="shared" si="64"/>
        <v>720</v>
      </c>
      <c r="N264" s="1887">
        <f t="shared" si="64"/>
        <v>720</v>
      </c>
      <c r="O264" s="1887">
        <f t="shared" si="64"/>
        <v>180</v>
      </c>
      <c r="P264" s="1888">
        <f t="shared" si="64"/>
        <v>10.8</v>
      </c>
      <c r="Q264" s="288"/>
      <c r="R264" s="106"/>
      <c r="S264" s="115"/>
      <c r="T264" s="101"/>
      <c r="U264" s="98"/>
      <c r="V264" s="106"/>
      <c r="W264" s="106"/>
      <c r="X264" s="213"/>
      <c r="Y264" s="176"/>
      <c r="Z264" s="121"/>
      <c r="AA264" s="116"/>
      <c r="AB264" s="116"/>
      <c r="AC264" s="151"/>
      <c r="AD264" s="151"/>
      <c r="AE264" s="151"/>
      <c r="AF264" s="151"/>
      <c r="AG264" s="115"/>
      <c r="AH264" s="101"/>
      <c r="AI264" s="98"/>
      <c r="AJ264" s="106"/>
      <c r="AK264" s="106"/>
      <c r="AL264" s="106"/>
      <c r="AM264" s="106"/>
      <c r="AN264" s="106"/>
      <c r="AO264" s="106"/>
      <c r="AP264" s="106"/>
      <c r="AQ264" s="106"/>
      <c r="AR264" s="106"/>
      <c r="AS264" s="106"/>
      <c r="AT264" s="106"/>
      <c r="AU264" s="106"/>
      <c r="AV264" s="106"/>
      <c r="AW264" s="106"/>
      <c r="AX264" s="106"/>
      <c r="AY264" s="106"/>
      <c r="AZ264" s="106"/>
      <c r="BA264" s="106"/>
      <c r="BB264" s="106"/>
      <c r="BC264" s="106"/>
      <c r="BD264" s="106"/>
      <c r="BE264" s="106"/>
      <c r="BF264" s="106"/>
      <c r="BG264" s="106"/>
    </row>
    <row r="265" spans="1:59" ht="15.75" thickBot="1">
      <c r="B265" s="229"/>
      <c r="C265" s="710" t="s">
        <v>349</v>
      </c>
      <c r="D265" s="733"/>
      <c r="E265" s="721">
        <f t="shared" ref="E265:P265" si="65">(E263*100/E619)-60</f>
        <v>1.4598888888888908</v>
      </c>
      <c r="F265" s="722">
        <f t="shared" si="65"/>
        <v>0.67913043478262125</v>
      </c>
      <c r="G265" s="722">
        <f t="shared" si="65"/>
        <v>-0.93454308093994598</v>
      </c>
      <c r="H265" s="722">
        <f t="shared" si="65"/>
        <v>-2.9753676470583912E-2</v>
      </c>
      <c r="I265" s="722">
        <f t="shared" si="65"/>
        <v>-6.0708142857142846</v>
      </c>
      <c r="J265" s="722">
        <f t="shared" si="65"/>
        <v>0.6428571428571388</v>
      </c>
      <c r="K265" s="722">
        <f t="shared" si="65"/>
        <v>-14.031249999999993</v>
      </c>
      <c r="L265" s="722">
        <f t="shared" si="65"/>
        <v>13.112722222222231</v>
      </c>
      <c r="M265" s="722">
        <f t="shared" si="65"/>
        <v>-19.933275000000002</v>
      </c>
      <c r="N265" s="722">
        <f t="shared" si="65"/>
        <v>-8.8876833333333352</v>
      </c>
      <c r="O265" s="722">
        <f t="shared" si="65"/>
        <v>-7.5562666666666587</v>
      </c>
      <c r="P265" s="727">
        <f t="shared" si="65"/>
        <v>1.0606111111111076</v>
      </c>
      <c r="Q265" s="288"/>
      <c r="S265" s="106"/>
      <c r="T265" s="114"/>
      <c r="U265" s="106"/>
      <c r="V265" s="353"/>
      <c r="W265" s="353"/>
      <c r="X265" s="213"/>
      <c r="Y265" s="121"/>
      <c r="Z265" s="121"/>
      <c r="AA265" s="116"/>
      <c r="AB265" s="116"/>
      <c r="AC265" s="283"/>
      <c r="AD265" s="283"/>
      <c r="AE265" s="283"/>
      <c r="AF265" s="283"/>
      <c r="AG265" s="115"/>
      <c r="AH265" s="101"/>
      <c r="AI265" s="98"/>
      <c r="AJ265" s="106"/>
      <c r="AK265" s="106"/>
      <c r="AL265" s="106"/>
      <c r="AM265" s="106"/>
      <c r="AN265" s="106"/>
      <c r="AO265" s="106"/>
      <c r="AP265" s="106"/>
      <c r="AQ265" s="106"/>
      <c r="AR265" s="106"/>
      <c r="AS265" s="106"/>
      <c r="AT265" s="106"/>
      <c r="AU265" s="106"/>
      <c r="AV265" s="106"/>
      <c r="AW265" s="106"/>
      <c r="AX265" s="106"/>
      <c r="AY265" s="106"/>
      <c r="AZ265" s="106"/>
      <c r="BA265" s="106"/>
      <c r="BB265" s="106"/>
      <c r="BC265" s="106"/>
      <c r="BD265" s="106"/>
      <c r="BE265" s="106"/>
      <c r="BF265" s="106"/>
      <c r="BG265" s="106"/>
    </row>
    <row r="266" spans="1:59" ht="15.75" thickBot="1">
      <c r="E266" s="1896"/>
      <c r="F266" s="1896"/>
      <c r="G266" s="1896"/>
      <c r="H266" s="1896"/>
      <c r="I266" s="1896"/>
      <c r="J266" s="1896"/>
      <c r="K266" s="1896"/>
      <c r="L266" s="1896"/>
      <c r="M266" s="1896"/>
      <c r="N266" s="1896"/>
      <c r="O266" s="1896"/>
      <c r="P266" s="1896"/>
      <c r="Q266" s="288"/>
      <c r="S266" s="106"/>
      <c r="T266" s="114"/>
      <c r="U266" s="106"/>
      <c r="V266" s="121"/>
      <c r="W266" s="121"/>
      <c r="X266" s="121"/>
      <c r="Y266" s="121"/>
      <c r="Z266" s="121"/>
      <c r="AA266" s="105"/>
      <c r="AB266" s="218"/>
      <c r="AC266" s="501"/>
      <c r="AD266" s="501"/>
      <c r="AE266" s="501"/>
      <c r="AF266" s="502"/>
      <c r="AG266" s="115"/>
      <c r="AH266" s="101"/>
      <c r="AI266" s="98"/>
      <c r="AJ266" s="106"/>
      <c r="AK266" s="106"/>
      <c r="AL266" s="106"/>
      <c r="AM266" s="106"/>
      <c r="AN266" s="106"/>
      <c r="AO266" s="106"/>
      <c r="AP266" s="106"/>
      <c r="AQ266" s="106"/>
      <c r="AR266" s="106"/>
      <c r="AS266" s="106"/>
      <c r="AT266" s="106"/>
      <c r="AU266" s="106"/>
      <c r="AV266" s="106"/>
      <c r="AW266" s="106"/>
      <c r="AX266" s="106"/>
      <c r="AY266" s="106"/>
      <c r="AZ266" s="106"/>
      <c r="BA266" s="106"/>
      <c r="BB266" s="106"/>
      <c r="BC266" s="106"/>
      <c r="BD266" s="106"/>
      <c r="BE266" s="106"/>
      <c r="BF266" s="106"/>
      <c r="BG266" s="106"/>
    </row>
    <row r="267" spans="1:59">
      <c r="B267" s="637"/>
      <c r="C267" s="42" t="s">
        <v>238</v>
      </c>
      <c r="D267" s="43"/>
      <c r="E267" s="146">
        <f t="shared" ref="E267:P267" si="66">E251+E259</f>
        <v>40.721600000000009</v>
      </c>
      <c r="F267" s="235">
        <f t="shared" si="66"/>
        <v>44.683300000000003</v>
      </c>
      <c r="G267" s="235">
        <f t="shared" si="66"/>
        <v>164.12909999999999</v>
      </c>
      <c r="H267" s="235">
        <f t="shared" si="66"/>
        <v>1221.6532999999999</v>
      </c>
      <c r="I267" s="235">
        <f t="shared" si="66"/>
        <v>28.519100000000002</v>
      </c>
      <c r="J267" s="235">
        <f t="shared" si="66"/>
        <v>0.63739999999999997</v>
      </c>
      <c r="K267" s="235">
        <f t="shared" si="66"/>
        <v>1.1195999999999999</v>
      </c>
      <c r="L267" s="235">
        <f t="shared" si="66"/>
        <v>425.56290000000001</v>
      </c>
      <c r="M267" s="683">
        <f t="shared" si="66"/>
        <v>444.14370000000002</v>
      </c>
      <c r="N267" s="683">
        <f t="shared" si="66"/>
        <v>458.26679999999999</v>
      </c>
      <c r="O267" s="683">
        <f t="shared" si="66"/>
        <v>124.1324</v>
      </c>
      <c r="P267" s="638">
        <f t="shared" si="66"/>
        <v>9.1103000000000005</v>
      </c>
      <c r="Q267" s="288"/>
      <c r="S267" s="106"/>
      <c r="T267" s="114"/>
      <c r="U267" s="106"/>
      <c r="V267" s="106"/>
      <c r="W267" s="106"/>
      <c r="X267" s="106"/>
      <c r="Y267" s="106"/>
      <c r="Z267" s="106"/>
      <c r="AA267" s="121"/>
      <c r="AB267" s="121"/>
      <c r="AC267" s="3300"/>
      <c r="AD267" s="3300"/>
      <c r="AE267" s="3300"/>
      <c r="AF267" s="3300"/>
      <c r="AG267" s="106"/>
      <c r="AH267" s="106"/>
      <c r="AI267" s="106"/>
      <c r="AJ267" s="106"/>
      <c r="AK267" s="106"/>
      <c r="AL267" s="106"/>
      <c r="AM267" s="106"/>
      <c r="AN267" s="106"/>
      <c r="AO267" s="106"/>
      <c r="AP267" s="106"/>
      <c r="AQ267" s="106"/>
      <c r="AR267" s="106"/>
      <c r="AS267" s="106"/>
      <c r="AT267" s="106"/>
      <c r="AU267" s="106"/>
      <c r="AV267" s="106"/>
      <c r="AW267" s="106"/>
      <c r="AX267" s="106"/>
      <c r="AY267" s="106"/>
      <c r="AZ267" s="106"/>
      <c r="BA267" s="106"/>
      <c r="BB267" s="106"/>
      <c r="BC267" s="106"/>
      <c r="BD267" s="106"/>
      <c r="BE267" s="106"/>
      <c r="BF267" s="106"/>
      <c r="BG267" s="106"/>
    </row>
    <row r="268" spans="1:59">
      <c r="B268" s="386"/>
      <c r="C268" s="660" t="s">
        <v>11</v>
      </c>
      <c r="D268" s="1127">
        <v>0.45</v>
      </c>
      <c r="E268" s="1889">
        <f t="shared" ref="E268:P268" si="67">E637</f>
        <v>40.5</v>
      </c>
      <c r="F268" s="1886">
        <f t="shared" si="67"/>
        <v>41.4</v>
      </c>
      <c r="G268" s="1886">
        <f t="shared" si="67"/>
        <v>172.35</v>
      </c>
      <c r="H268" s="1886">
        <f t="shared" si="67"/>
        <v>1224</v>
      </c>
      <c r="I268" s="1886">
        <f t="shared" si="67"/>
        <v>31.5</v>
      </c>
      <c r="J268" s="1886">
        <f t="shared" si="67"/>
        <v>0.63</v>
      </c>
      <c r="K268" s="1886">
        <f t="shared" si="67"/>
        <v>0.72</v>
      </c>
      <c r="L268" s="1886">
        <f t="shared" si="67"/>
        <v>405</v>
      </c>
      <c r="M268" s="1887">
        <f t="shared" si="67"/>
        <v>540</v>
      </c>
      <c r="N268" s="1887">
        <f t="shared" si="67"/>
        <v>540</v>
      </c>
      <c r="O268" s="1887">
        <f t="shared" si="67"/>
        <v>135</v>
      </c>
      <c r="P268" s="1888">
        <f t="shared" si="67"/>
        <v>8.1</v>
      </c>
      <c r="Q268" s="288"/>
      <c r="S268" s="106"/>
      <c r="T268" s="114"/>
      <c r="U268" s="106"/>
      <c r="V268" s="106"/>
      <c r="W268" s="106"/>
      <c r="X268" s="106"/>
      <c r="Y268" s="106"/>
      <c r="Z268" s="106"/>
      <c r="AA268" s="327"/>
      <c r="AB268" s="520"/>
      <c r="AC268" s="151"/>
      <c r="AD268" s="151"/>
      <c r="AE268" s="151"/>
      <c r="AF268" s="151"/>
      <c r="AG268" s="106"/>
      <c r="AH268" s="106"/>
      <c r="AI268" s="106"/>
      <c r="AJ268" s="106"/>
      <c r="AK268" s="106"/>
      <c r="AL268" s="106"/>
      <c r="AM268" s="106"/>
      <c r="AN268" s="106"/>
      <c r="AO268" s="106"/>
      <c r="AP268" s="106"/>
      <c r="AQ268" s="106"/>
      <c r="AR268" s="106"/>
      <c r="AS268" s="106"/>
      <c r="AT268" s="106"/>
      <c r="AU268" s="106"/>
      <c r="AV268" s="106"/>
      <c r="AW268" s="106"/>
      <c r="AX268" s="106"/>
      <c r="AY268" s="106"/>
      <c r="AZ268" s="106"/>
      <c r="BA268" s="106"/>
      <c r="BB268" s="106"/>
      <c r="BC268" s="106"/>
      <c r="BD268" s="106"/>
      <c r="BE268" s="106"/>
      <c r="BF268" s="106"/>
      <c r="BG268" s="106"/>
    </row>
    <row r="269" spans="1:59" ht="15.75" thickBot="1">
      <c r="B269" s="229"/>
      <c r="C269" s="710" t="s">
        <v>349</v>
      </c>
      <c r="D269" s="733"/>
      <c r="E269" s="721">
        <f t="shared" ref="E269:P269" si="68">(E267*100/E619)-45</f>
        <v>0.24622222222222945</v>
      </c>
      <c r="F269" s="722">
        <f t="shared" si="68"/>
        <v>3.568804347826088</v>
      </c>
      <c r="G269" s="722">
        <f t="shared" si="68"/>
        <v>-2.1464490861618799</v>
      </c>
      <c r="H269" s="722">
        <f t="shared" si="68"/>
        <v>-8.6275735294123024E-2</v>
      </c>
      <c r="I269" s="722">
        <f t="shared" si="68"/>
        <v>-4.258428571428567</v>
      </c>
      <c r="J269" s="722">
        <f t="shared" si="68"/>
        <v>0.52857142857142492</v>
      </c>
      <c r="K269" s="722">
        <f t="shared" si="68"/>
        <v>24.974999999999994</v>
      </c>
      <c r="L269" s="722">
        <f t="shared" si="68"/>
        <v>2.2847666666666697</v>
      </c>
      <c r="M269" s="722">
        <f t="shared" si="68"/>
        <v>-7.9880250000000004</v>
      </c>
      <c r="N269" s="722">
        <f t="shared" si="68"/>
        <v>-6.8111000000000033</v>
      </c>
      <c r="O269" s="722">
        <f t="shared" si="68"/>
        <v>-3.6225333333333367</v>
      </c>
      <c r="P269" s="727">
        <f t="shared" si="68"/>
        <v>5.6127777777777794</v>
      </c>
      <c r="Q269" s="288"/>
      <c r="S269" s="1619"/>
      <c r="T269" s="114"/>
      <c r="U269" s="2995"/>
      <c r="V269" s="106"/>
      <c r="W269" s="106"/>
      <c r="X269" s="106"/>
      <c r="Y269" s="106"/>
      <c r="Z269" s="106"/>
      <c r="AA269" s="116"/>
      <c r="AB269" s="224"/>
      <c r="AC269" s="283"/>
      <c r="AD269" s="283"/>
      <c r="AE269" s="3394"/>
      <c r="AF269" s="283"/>
      <c r="AG269" s="106"/>
      <c r="AH269" s="106"/>
      <c r="AI269" s="106"/>
      <c r="AJ269" s="106"/>
      <c r="AK269" s="106"/>
      <c r="AL269" s="106"/>
      <c r="AM269" s="106"/>
      <c r="AN269" s="106"/>
      <c r="AO269" s="106"/>
      <c r="AP269" s="106"/>
      <c r="AQ269" s="106"/>
      <c r="AR269" s="106"/>
      <c r="AS269" s="106"/>
      <c r="AT269" s="106"/>
      <c r="AU269" s="106"/>
      <c r="AV269" s="106"/>
      <c r="AW269" s="106"/>
      <c r="AX269" s="106"/>
      <c r="AY269" s="106"/>
      <c r="AZ269" s="106"/>
      <c r="BA269" s="106"/>
      <c r="BB269" s="106"/>
      <c r="BC269" s="106"/>
      <c r="BD269" s="106"/>
      <c r="BE269" s="106"/>
      <c r="BF269" s="106"/>
      <c r="BG269" s="106"/>
    </row>
    <row r="270" spans="1:59" ht="16.5" thickBot="1">
      <c r="E270" s="1896"/>
      <c r="F270" s="1896"/>
      <c r="G270" s="1896"/>
      <c r="H270" s="1896"/>
      <c r="I270" s="1896"/>
      <c r="J270" s="1896"/>
      <c r="K270" s="1905"/>
      <c r="L270" s="1896"/>
      <c r="M270" s="1896"/>
      <c r="N270" s="1896"/>
      <c r="O270" s="1896"/>
      <c r="P270" s="1905"/>
      <c r="Q270" s="288"/>
      <c r="S270" s="739"/>
      <c r="T270" s="101"/>
      <c r="U270" s="114"/>
      <c r="V270" s="106"/>
      <c r="W270" s="106"/>
      <c r="X270" s="106"/>
      <c r="Y270" s="106"/>
      <c r="Z270" s="106"/>
      <c r="AA270" s="116"/>
      <c r="AB270" s="116"/>
      <c r="AC270" s="3395"/>
      <c r="AD270" s="3395"/>
      <c r="AE270" s="3395"/>
      <c r="AF270" s="3396"/>
      <c r="AG270" s="106"/>
      <c r="AH270" s="106"/>
      <c r="AI270" s="106"/>
      <c r="AJ270" s="106"/>
      <c r="AK270" s="106"/>
      <c r="AL270" s="106"/>
      <c r="AM270" s="106"/>
      <c r="AN270" s="106"/>
      <c r="AO270" s="106"/>
      <c r="AP270" s="106"/>
      <c r="AQ270" s="106"/>
      <c r="AR270" s="106"/>
      <c r="AS270" s="106"/>
      <c r="AT270" s="106"/>
      <c r="AU270" s="106"/>
      <c r="AV270" s="106"/>
      <c r="AW270" s="106"/>
      <c r="AX270" s="106"/>
      <c r="AY270" s="106"/>
      <c r="AZ270" s="106"/>
      <c r="BA270" s="106"/>
      <c r="BB270" s="106"/>
      <c r="BC270" s="106"/>
      <c r="BD270" s="106"/>
      <c r="BE270" s="106"/>
      <c r="BF270" s="106"/>
      <c r="BG270" s="106"/>
    </row>
    <row r="271" spans="1:59" ht="12" customHeight="1">
      <c r="B271" s="711" t="s">
        <v>265</v>
      </c>
      <c r="C271" s="42"/>
      <c r="D271" s="43"/>
      <c r="E271" s="730">
        <f t="shared" ref="E271:P271" si="69">E239+E251+E259</f>
        <v>64.793400000000005</v>
      </c>
      <c r="F271" s="696">
        <f t="shared" si="69"/>
        <v>65.076000000000008</v>
      </c>
      <c r="G271" s="696">
        <f t="shared" si="69"/>
        <v>264.42869999999999</v>
      </c>
      <c r="H271" s="696">
        <f t="shared" si="69"/>
        <v>1903.4677000000001</v>
      </c>
      <c r="I271" s="696">
        <f t="shared" si="69"/>
        <v>39.49823</v>
      </c>
      <c r="J271" s="696">
        <f t="shared" si="69"/>
        <v>1.0384</v>
      </c>
      <c r="K271" s="696">
        <f t="shared" si="69"/>
        <v>1.4165000000000001</v>
      </c>
      <c r="L271" s="1282">
        <f>L239+L251+L259</f>
        <v>1036.8039000000001</v>
      </c>
      <c r="M271" s="1282">
        <f t="shared" si="69"/>
        <v>540.75840000000005</v>
      </c>
      <c r="N271" s="1282">
        <f t="shared" si="69"/>
        <v>667.81780000000003</v>
      </c>
      <c r="O271" s="1282">
        <f t="shared" si="69"/>
        <v>167.92400000000004</v>
      </c>
      <c r="P271" s="731">
        <f t="shared" si="69"/>
        <v>13.186809999999999</v>
      </c>
      <c r="Q271" s="288"/>
      <c r="S271" s="106"/>
      <c r="T271" s="106"/>
      <c r="U271" s="106"/>
      <c r="V271" s="106"/>
      <c r="W271" s="106"/>
      <c r="X271" s="106"/>
      <c r="Y271" s="106"/>
      <c r="Z271" s="106"/>
      <c r="AA271" s="116"/>
      <c r="AB271" s="116"/>
      <c r="AC271" s="3300"/>
      <c r="AD271" s="3300"/>
      <c r="AE271" s="3300"/>
      <c r="AF271" s="3300"/>
      <c r="AG271" s="106"/>
      <c r="AH271" s="106"/>
      <c r="AI271" s="106"/>
      <c r="AJ271" s="106"/>
      <c r="AK271" s="106"/>
      <c r="AL271" s="106"/>
      <c r="AM271" s="106"/>
      <c r="AN271" s="106"/>
      <c r="AO271" s="106"/>
      <c r="AP271" s="106"/>
      <c r="AQ271" s="106"/>
      <c r="AR271" s="106"/>
      <c r="AS271" s="106"/>
      <c r="AT271" s="106"/>
      <c r="AU271" s="106"/>
      <c r="AV271" s="106"/>
      <c r="AW271" s="106"/>
      <c r="AX271" s="106"/>
      <c r="AY271" s="106"/>
      <c r="AZ271" s="106"/>
      <c r="BA271" s="106"/>
      <c r="BB271" s="106"/>
      <c r="BC271" s="106"/>
      <c r="BD271" s="106"/>
      <c r="BE271" s="106"/>
      <c r="BF271" s="106"/>
      <c r="BG271" s="106"/>
    </row>
    <row r="272" spans="1:59">
      <c r="B272" s="712"/>
      <c r="C272" s="713" t="s">
        <v>11</v>
      </c>
      <c r="D272" s="1127">
        <v>0.7</v>
      </c>
      <c r="E272" s="1889">
        <f t="shared" ref="E272:P272" si="70">E641</f>
        <v>63</v>
      </c>
      <c r="F272" s="1886">
        <f t="shared" si="70"/>
        <v>64.400000000000006</v>
      </c>
      <c r="G272" s="1886">
        <f t="shared" si="70"/>
        <v>268.10000000000002</v>
      </c>
      <c r="H272" s="1886">
        <f t="shared" si="70"/>
        <v>1904</v>
      </c>
      <c r="I272" s="1886">
        <f t="shared" si="70"/>
        <v>49</v>
      </c>
      <c r="J272" s="1886">
        <f t="shared" si="70"/>
        <v>0.98</v>
      </c>
      <c r="K272" s="1886">
        <f t="shared" si="70"/>
        <v>1.1200000000000001</v>
      </c>
      <c r="L272" s="1886">
        <f t="shared" si="70"/>
        <v>630</v>
      </c>
      <c r="M272" s="1887">
        <f t="shared" si="70"/>
        <v>840</v>
      </c>
      <c r="N272" s="1887">
        <f t="shared" si="70"/>
        <v>840</v>
      </c>
      <c r="O272" s="1887">
        <f t="shared" si="70"/>
        <v>210</v>
      </c>
      <c r="P272" s="1888">
        <f t="shared" si="70"/>
        <v>12.6</v>
      </c>
      <c r="Q272" s="288"/>
      <c r="S272" s="106"/>
      <c r="T272" s="106"/>
      <c r="U272" s="106"/>
      <c r="V272" s="106"/>
      <c r="W272" s="106"/>
      <c r="X272" s="106"/>
      <c r="Y272" s="106"/>
      <c r="Z272" s="106"/>
      <c r="AA272" s="116"/>
      <c r="AB272" s="116"/>
      <c r="AC272" s="151"/>
      <c r="AD272" s="151"/>
      <c r="AE272" s="151"/>
      <c r="AF272" s="151"/>
      <c r="AG272" s="106"/>
      <c r="AH272" s="106"/>
      <c r="AI272" s="106"/>
      <c r="AJ272" s="106"/>
      <c r="AK272" s="106"/>
      <c r="AL272" s="106"/>
      <c r="AM272" s="106"/>
      <c r="AN272" s="106"/>
      <c r="AO272" s="106"/>
      <c r="AP272" s="106"/>
      <c r="AQ272" s="106"/>
      <c r="AR272" s="106"/>
      <c r="AS272" s="106"/>
      <c r="AT272" s="106"/>
      <c r="AU272" s="106"/>
      <c r="AV272" s="106"/>
      <c r="AW272" s="106"/>
      <c r="AX272" s="106"/>
      <c r="AY272" s="106"/>
      <c r="AZ272" s="106"/>
      <c r="BA272" s="106"/>
      <c r="BB272" s="106"/>
      <c r="BC272" s="106"/>
      <c r="BD272" s="106"/>
      <c r="BE272" s="106"/>
      <c r="BF272" s="106"/>
      <c r="BG272" s="106"/>
    </row>
    <row r="273" spans="2:59" ht="15.75" thickBot="1">
      <c r="B273" s="229"/>
      <c r="C273" s="710" t="s">
        <v>349</v>
      </c>
      <c r="D273" s="733"/>
      <c r="E273" s="721">
        <f t="shared" ref="E273:P273" si="71">(E271*100/E619)-70</f>
        <v>1.9926666666666648</v>
      </c>
      <c r="F273" s="722">
        <f t="shared" si="71"/>
        <v>0.73478260869565304</v>
      </c>
      <c r="G273" s="722">
        <f t="shared" si="71"/>
        <v>-0.95856396866841465</v>
      </c>
      <c r="H273" s="722">
        <f t="shared" si="71"/>
        <v>-1.9569852941174304E-2</v>
      </c>
      <c r="I273" s="722">
        <f>(I271*100/I619)-70</f>
        <v>-13.573957142857147</v>
      </c>
      <c r="J273" s="722">
        <f t="shared" si="71"/>
        <v>4.1714285714285779</v>
      </c>
      <c r="K273" s="722">
        <f t="shared" si="71"/>
        <v>18.53125</v>
      </c>
      <c r="L273" s="722">
        <f t="shared" si="71"/>
        <v>45.200433333333351</v>
      </c>
      <c r="M273" s="722">
        <f t="shared" si="71"/>
        <v>-24.936799999999998</v>
      </c>
      <c r="N273" s="722">
        <f t="shared" si="71"/>
        <v>-14.348516666666669</v>
      </c>
      <c r="O273" s="722">
        <f t="shared" si="71"/>
        <v>-14.025333333333315</v>
      </c>
      <c r="P273" s="727">
        <f t="shared" si="71"/>
        <v>3.260055555555553</v>
      </c>
      <c r="Q273" s="288"/>
      <c r="S273" s="106"/>
      <c r="T273" s="106"/>
      <c r="U273" s="106"/>
      <c r="V273" s="106"/>
      <c r="W273" s="106"/>
      <c r="X273" s="106"/>
      <c r="Y273" s="106"/>
      <c r="Z273" s="106"/>
      <c r="AA273" s="116"/>
      <c r="AB273" s="116"/>
      <c r="AC273" s="121"/>
      <c r="AD273" s="121"/>
      <c r="AE273" s="121"/>
      <c r="AF273" s="121"/>
      <c r="AG273" s="106"/>
      <c r="AH273" s="106"/>
      <c r="AI273" s="106"/>
      <c r="AJ273" s="106"/>
      <c r="AK273" s="106"/>
      <c r="AL273" s="106"/>
      <c r="AM273" s="106"/>
      <c r="AN273" s="106"/>
      <c r="AO273" s="106"/>
      <c r="AP273" s="106"/>
      <c r="AQ273" s="106"/>
      <c r="AR273" s="106"/>
      <c r="AS273" s="106"/>
      <c r="AT273" s="106"/>
      <c r="AU273" s="106"/>
      <c r="AV273" s="106"/>
      <c r="AW273" s="106"/>
      <c r="AX273" s="106"/>
      <c r="AY273" s="106"/>
      <c r="AZ273" s="106"/>
      <c r="BA273" s="106"/>
      <c r="BB273" s="106"/>
      <c r="BC273" s="106"/>
      <c r="BD273" s="106"/>
      <c r="BE273" s="106"/>
      <c r="BF273" s="106"/>
      <c r="BG273" s="106"/>
    </row>
    <row r="274" spans="2:59">
      <c r="S274" s="106"/>
      <c r="T274" s="106"/>
      <c r="U274" s="106"/>
      <c r="V274" s="106"/>
      <c r="W274" s="106"/>
      <c r="X274" s="106"/>
      <c r="Y274" s="106"/>
      <c r="Z274" s="106"/>
      <c r="AA274" s="105"/>
      <c r="AB274" s="218"/>
      <c r="AC274" s="3397"/>
      <c r="AD274" s="3397"/>
      <c r="AE274" s="3397"/>
      <c r="AF274" s="3397"/>
      <c r="AG274" s="106"/>
      <c r="AH274" s="106"/>
      <c r="AI274" s="106"/>
      <c r="AJ274" s="106"/>
      <c r="AK274" s="106"/>
      <c r="AL274" s="106"/>
      <c r="AM274" s="106"/>
      <c r="AN274" s="106"/>
      <c r="AO274" s="106"/>
      <c r="AP274" s="106"/>
      <c r="AQ274" s="106"/>
      <c r="AR274" s="106"/>
      <c r="AS274" s="106"/>
      <c r="AT274" s="106"/>
      <c r="AU274" s="106"/>
      <c r="AV274" s="106"/>
      <c r="AW274" s="106"/>
      <c r="AX274" s="106"/>
      <c r="AY274" s="106"/>
      <c r="AZ274" s="106"/>
      <c r="BA274" s="106"/>
      <c r="BB274" s="106"/>
      <c r="BC274" s="106"/>
      <c r="BD274" s="106"/>
      <c r="BE274" s="106"/>
      <c r="BF274" s="106"/>
      <c r="BG274" s="106"/>
    </row>
    <row r="275" spans="2:59">
      <c r="E275" s="725"/>
      <c r="F275" s="725"/>
      <c r="G275" s="725"/>
      <c r="H275" s="725"/>
      <c r="I275" s="725"/>
      <c r="J275" s="725"/>
      <c r="K275" s="725"/>
      <c r="L275" s="725"/>
      <c r="M275" s="726"/>
      <c r="N275" s="725"/>
      <c r="O275" s="725"/>
      <c r="P275" s="725"/>
      <c r="Q275" s="288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21"/>
      <c r="AD275" s="121"/>
      <c r="AE275" s="121"/>
      <c r="AF275" s="121"/>
      <c r="AG275" s="106"/>
      <c r="AH275" s="106"/>
      <c r="AI275" s="106"/>
      <c r="AJ275" s="106"/>
      <c r="AK275" s="106"/>
      <c r="AL275" s="106"/>
      <c r="AM275" s="106"/>
      <c r="AN275" s="106"/>
      <c r="AO275" s="106"/>
      <c r="AP275" s="106"/>
      <c r="AQ275" s="106"/>
      <c r="AR275" s="106"/>
      <c r="AS275" s="106"/>
      <c r="AT275" s="106"/>
      <c r="AU275" s="106"/>
      <c r="AV275" s="106"/>
      <c r="AW275" s="106"/>
      <c r="AX275" s="106"/>
      <c r="AY275" s="106"/>
      <c r="AZ275" s="106"/>
      <c r="BA275" s="106"/>
      <c r="BB275" s="106"/>
      <c r="BC275" s="106"/>
      <c r="BD275" s="106"/>
      <c r="BE275" s="106"/>
      <c r="BF275" s="106"/>
      <c r="BG275" s="106"/>
    </row>
    <row r="276" spans="2:59">
      <c r="C276" s="662"/>
      <c r="D276" s="12" t="s">
        <v>174</v>
      </c>
      <c r="E276" s="290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26"/>
      <c r="AF276" s="126"/>
      <c r="AG276" s="106"/>
      <c r="AH276" s="106"/>
      <c r="AI276" s="106"/>
      <c r="AJ276" s="106"/>
      <c r="AK276" s="106"/>
      <c r="AL276" s="106"/>
      <c r="AM276" s="106"/>
      <c r="AN276" s="106"/>
      <c r="AO276" s="106"/>
      <c r="AP276" s="106"/>
      <c r="AQ276" s="106"/>
      <c r="AR276" s="106"/>
      <c r="AS276" s="106"/>
      <c r="AT276" s="106"/>
      <c r="AU276" s="106"/>
      <c r="AV276" s="106"/>
      <c r="AW276" s="106"/>
      <c r="AX276" s="106"/>
      <c r="AY276" s="106"/>
      <c r="AZ276" s="106"/>
      <c r="BA276" s="106"/>
      <c r="BB276" s="106"/>
      <c r="BC276" s="106"/>
      <c r="BD276" s="106"/>
      <c r="BE276" s="106"/>
      <c r="BF276" s="106"/>
      <c r="BG276" s="106"/>
    </row>
    <row r="277" spans="2:59" ht="15.75">
      <c r="C277" s="13" t="s">
        <v>412</v>
      </c>
      <c r="D277" s="148"/>
      <c r="E277" s="2"/>
      <c r="F277"/>
      <c r="I277"/>
      <c r="J277"/>
      <c r="K277" s="26"/>
      <c r="L277" s="26"/>
      <c r="M277"/>
      <c r="N277"/>
      <c r="O277"/>
      <c r="P277"/>
      <c r="Q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221"/>
      <c r="AD277" s="121"/>
      <c r="AE277" s="121"/>
      <c r="AF277" s="121"/>
      <c r="AG277" s="198"/>
      <c r="AH277" s="198"/>
      <c r="AI277" s="198"/>
      <c r="AJ277" s="186"/>
      <c r="AK277" s="483"/>
      <c r="AL277" s="198"/>
      <c r="AM277" s="186"/>
      <c r="AN277" s="186"/>
      <c r="AO277" s="198"/>
      <c r="AP277" s="484"/>
      <c r="AQ277" s="198"/>
      <c r="AR277" s="198"/>
      <c r="AS277" s="106"/>
      <c r="AT277" s="126"/>
      <c r="AU277" s="106"/>
      <c r="AV277" s="106"/>
      <c r="AW277" s="106"/>
      <c r="AX277" s="106"/>
      <c r="AY277" s="106"/>
      <c r="AZ277" s="106"/>
      <c r="BA277" s="106"/>
      <c r="BB277" s="106"/>
      <c r="BC277" s="106"/>
      <c r="BD277" s="106"/>
      <c r="BE277" s="106"/>
      <c r="BF277" s="106"/>
      <c r="BG277" s="106"/>
    </row>
    <row r="278" spans="2:59">
      <c r="C278" s="25" t="s">
        <v>273</v>
      </c>
      <c r="I278" s="741" t="s">
        <v>285</v>
      </c>
      <c r="N278" s="5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21"/>
      <c r="AD278" s="121"/>
      <c r="AE278" s="121"/>
      <c r="AF278" s="121"/>
      <c r="AG278" s="198"/>
      <c r="AH278" s="198"/>
      <c r="AI278" s="198"/>
      <c r="AJ278" s="198"/>
      <c r="AK278" s="198"/>
      <c r="AL278" s="198"/>
      <c r="AM278" s="198"/>
      <c r="AN278" s="198"/>
      <c r="AO278" s="198"/>
      <c r="AP278" s="198"/>
      <c r="AQ278" s="198"/>
      <c r="AR278" s="198"/>
      <c r="AS278" s="106"/>
      <c r="AT278" s="106"/>
      <c r="AU278" s="106"/>
      <c r="AV278" s="106"/>
      <c r="AW278" s="106"/>
      <c r="AX278" s="106"/>
      <c r="AY278" s="106"/>
      <c r="AZ278" s="106"/>
      <c r="BA278" s="106"/>
      <c r="BB278" s="106"/>
      <c r="BC278" s="106"/>
      <c r="BD278" s="106"/>
      <c r="BE278" s="106"/>
      <c r="BF278" s="106"/>
      <c r="BG278" s="106"/>
    </row>
    <row r="279" spans="2:59" ht="15.75">
      <c r="C279" s="662" t="s">
        <v>413</v>
      </c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21"/>
      <c r="AD279" s="186"/>
      <c r="AE279" s="106"/>
      <c r="AF279" s="121"/>
      <c r="AG279" s="106"/>
      <c r="AH279" s="106"/>
      <c r="AI279" s="106"/>
      <c r="AJ279" s="186"/>
      <c r="AK279" s="186"/>
      <c r="AL279" s="106"/>
      <c r="AM279" s="186"/>
      <c r="AN279" s="186"/>
      <c r="AO279" s="106"/>
      <c r="AP279" s="101"/>
      <c r="AQ279" s="106"/>
      <c r="AR279" s="106"/>
      <c r="AS279" s="106"/>
      <c r="AT279" s="106"/>
      <c r="AU279" s="106"/>
      <c r="AV279" s="106"/>
      <c r="AW279" s="106"/>
      <c r="AX279" s="106"/>
      <c r="AY279" s="106"/>
      <c r="AZ279" s="106"/>
      <c r="BA279" s="106"/>
      <c r="BB279" s="106"/>
      <c r="BC279" s="106"/>
      <c r="BD279" s="106"/>
      <c r="BE279" s="106"/>
      <c r="BF279" s="106"/>
      <c r="BG279" s="106"/>
    </row>
    <row r="280" spans="2:59" ht="21.75" thickBot="1">
      <c r="B280" s="2" t="s">
        <v>450</v>
      </c>
      <c r="C280" s="26"/>
      <c r="D280"/>
      <c r="F280" s="32" t="s">
        <v>411</v>
      </c>
      <c r="I280" s="29" t="s">
        <v>0</v>
      </c>
      <c r="J280"/>
      <c r="K280" s="2" t="s">
        <v>857</v>
      </c>
      <c r="L280" s="26"/>
      <c r="M280" s="26"/>
      <c r="N280" s="33"/>
      <c r="P280" s="119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21"/>
      <c r="AC280" s="182"/>
      <c r="AD280" s="121"/>
      <c r="AE280" s="115"/>
      <c r="AF280" s="121"/>
      <c r="AG280" s="488"/>
      <c r="AH280" s="489"/>
      <c r="AI280" s="490"/>
      <c r="AJ280" s="491"/>
      <c r="AK280" s="492"/>
      <c r="AL280" s="492"/>
      <c r="AM280" s="492"/>
      <c r="AN280" s="492"/>
      <c r="AO280" s="492"/>
      <c r="AP280" s="492"/>
      <c r="AQ280" s="488"/>
      <c r="AR280" s="488"/>
      <c r="AS280" s="493"/>
      <c r="AT280" s="106"/>
      <c r="AU280" s="106"/>
      <c r="AV280" s="106"/>
      <c r="AW280" s="106"/>
      <c r="AX280" s="106"/>
      <c r="AY280" s="106"/>
      <c r="AZ280" s="106"/>
      <c r="BA280" s="106"/>
      <c r="BB280" s="106"/>
      <c r="BC280" s="106"/>
      <c r="BD280" s="106"/>
      <c r="BE280" s="106"/>
      <c r="BF280" s="106"/>
      <c r="BG280" s="106"/>
    </row>
    <row r="281" spans="2:59" ht="15.75" thickBot="1">
      <c r="B281" s="764" t="s">
        <v>269</v>
      </c>
      <c r="C281" s="790" t="s">
        <v>416</v>
      </c>
      <c r="D281" s="762" t="s">
        <v>144</v>
      </c>
      <c r="E281" s="769" t="s">
        <v>145</v>
      </c>
      <c r="F281" s="332"/>
      <c r="G281" s="332"/>
      <c r="H281" s="39"/>
      <c r="I281" s="542" t="s">
        <v>249</v>
      </c>
      <c r="J281" s="39"/>
      <c r="K281" s="671"/>
      <c r="L281" s="447"/>
      <c r="M281" s="771" t="s">
        <v>280</v>
      </c>
      <c r="N281" s="39"/>
      <c r="O281" s="39"/>
      <c r="P281" s="69"/>
      <c r="Q281" s="708" t="s">
        <v>277</v>
      </c>
      <c r="S281" s="106"/>
      <c r="T281" s="106"/>
      <c r="U281" s="106"/>
      <c r="V281" s="106"/>
      <c r="W281" s="106"/>
      <c r="X281" s="106"/>
      <c r="Y281" s="106"/>
      <c r="Z281" s="106"/>
      <c r="AA281" s="106"/>
      <c r="AB281" s="121"/>
      <c r="AC281" s="121"/>
      <c r="AD281" s="121"/>
      <c r="AE281" s="121"/>
      <c r="AF281" s="121"/>
      <c r="AG281" s="208"/>
      <c r="AH281" s="208"/>
      <c r="AI281" s="208"/>
      <c r="AJ281" s="494"/>
      <c r="AK281" s="208"/>
      <c r="AL281" s="208"/>
      <c r="AM281" s="208"/>
      <c r="AN281" s="208"/>
      <c r="AO281" s="208"/>
      <c r="AP281" s="208"/>
      <c r="AQ281" s="208"/>
      <c r="AR281" s="208"/>
      <c r="AS281" s="208"/>
      <c r="AT281" s="106"/>
      <c r="AU281" s="106"/>
      <c r="AV281" s="106"/>
      <c r="AW281" s="106"/>
      <c r="AX281" s="106"/>
      <c r="AY281" s="106"/>
      <c r="AZ281" s="106"/>
      <c r="BA281" s="106"/>
      <c r="BB281" s="106"/>
      <c r="BC281" s="106"/>
      <c r="BD281" s="106"/>
      <c r="BE281" s="106"/>
      <c r="BF281" s="106"/>
      <c r="BG281" s="106"/>
    </row>
    <row r="282" spans="2:59" ht="15.75" thickBot="1">
      <c r="B282" s="765" t="s">
        <v>251</v>
      </c>
      <c r="C282" s="394"/>
      <c r="D282" s="766" t="s">
        <v>151</v>
      </c>
      <c r="E282" s="573"/>
      <c r="F282" s="768"/>
      <c r="G282" s="1291" t="s">
        <v>423</v>
      </c>
      <c r="H282" s="1230" t="s">
        <v>392</v>
      </c>
      <c r="I282" s="772"/>
      <c r="J282" s="772"/>
      <c r="K282" s="772"/>
      <c r="L282" s="773"/>
      <c r="M282" s="774" t="s">
        <v>279</v>
      </c>
      <c r="N282" s="772"/>
      <c r="O282" s="772"/>
      <c r="P282" s="773"/>
      <c r="Q282" s="746" t="s">
        <v>275</v>
      </c>
      <c r="S282" s="106"/>
      <c r="T282" s="106"/>
      <c r="U282" s="106"/>
      <c r="V282" s="106"/>
      <c r="W282" s="106"/>
      <c r="X282" s="106"/>
      <c r="Y282" s="106"/>
      <c r="Z282" s="106"/>
      <c r="AA282" s="106"/>
      <c r="AB282" s="121"/>
      <c r="AC282" s="121"/>
      <c r="AD282" s="121"/>
      <c r="AE282" s="121"/>
      <c r="AF282" s="121"/>
      <c r="AG282" s="116"/>
      <c r="AH282" s="116"/>
      <c r="AI282" s="329"/>
      <c r="AJ282" s="179"/>
      <c r="AK282" s="116"/>
      <c r="AL282" s="178"/>
      <c r="AM282" s="178"/>
      <c r="AN282" s="178"/>
      <c r="AO282" s="178"/>
      <c r="AP282" s="178"/>
      <c r="AQ282" s="178"/>
      <c r="AR282" s="178"/>
      <c r="AS282" s="178"/>
      <c r="AT282" s="106"/>
      <c r="AU282" s="106"/>
      <c r="AV282" s="106"/>
      <c r="AW282" s="106"/>
      <c r="AX282" s="106"/>
      <c r="AY282" s="106"/>
      <c r="AZ282" s="106"/>
      <c r="BA282" s="106"/>
      <c r="BB282" s="106"/>
      <c r="BC282" s="106"/>
      <c r="BD282" s="106"/>
      <c r="BE282" s="106"/>
      <c r="BF282" s="106"/>
      <c r="BG282" s="106"/>
    </row>
    <row r="283" spans="2:59">
      <c r="B283" s="765" t="s">
        <v>260</v>
      </c>
      <c r="C283" s="394" t="s">
        <v>150</v>
      </c>
      <c r="D283" s="641"/>
      <c r="E283" s="766" t="s">
        <v>152</v>
      </c>
      <c r="F283" s="763" t="s">
        <v>55</v>
      </c>
      <c r="G283" s="1291" t="s">
        <v>424</v>
      </c>
      <c r="H283" s="1232" t="s">
        <v>155</v>
      </c>
      <c r="I283" s="573"/>
      <c r="J283" s="1241"/>
      <c r="K283" s="39"/>
      <c r="L283" s="1241"/>
      <c r="M283" s="1242" t="s">
        <v>261</v>
      </c>
      <c r="N283" s="1243" t="s">
        <v>262</v>
      </c>
      <c r="O283" s="1244" t="s">
        <v>263</v>
      </c>
      <c r="P283" s="1245" t="s">
        <v>264</v>
      </c>
      <c r="Q283" s="745" t="s">
        <v>241</v>
      </c>
      <c r="S283" s="106"/>
      <c r="T283" s="106"/>
      <c r="U283" s="106"/>
      <c r="V283" s="106"/>
      <c r="W283" s="106"/>
      <c r="X283" s="106"/>
      <c r="Y283" s="106"/>
      <c r="Z283" s="106"/>
      <c r="AA283" s="564"/>
      <c r="AB283" s="121"/>
      <c r="AC283" s="346"/>
      <c r="AD283" s="346"/>
      <c r="AE283" s="346"/>
      <c r="AF283" s="346"/>
      <c r="AG283" s="505"/>
      <c r="AH283" s="505"/>
      <c r="AI283" s="505"/>
      <c r="AJ283" s="514"/>
      <c r="AK283" s="505"/>
      <c r="AL283" s="505"/>
      <c r="AM283" s="505"/>
      <c r="AN283" s="505"/>
      <c r="AO283" s="506"/>
      <c r="AP283" s="506"/>
      <c r="AQ283" s="505"/>
      <c r="AR283" s="505"/>
      <c r="AS283" s="505"/>
      <c r="AT283" s="106"/>
      <c r="AU283" s="106"/>
      <c r="AV283" s="106"/>
      <c r="AW283" s="106"/>
      <c r="AX283" s="106"/>
      <c r="AY283" s="106"/>
      <c r="AZ283" s="106"/>
      <c r="BA283" s="106"/>
      <c r="BB283" s="106"/>
      <c r="BC283" s="106"/>
      <c r="BD283" s="106"/>
      <c r="BE283" s="106"/>
      <c r="BF283" s="106"/>
      <c r="BG283" s="106"/>
    </row>
    <row r="284" spans="2:59" ht="16.5" customHeight="1" thickBot="1">
      <c r="B284" s="60"/>
      <c r="C284" s="663"/>
      <c r="D284" s="423"/>
      <c r="E284" s="767" t="s">
        <v>6</v>
      </c>
      <c r="F284" s="402" t="s">
        <v>7</v>
      </c>
      <c r="G284" s="1199" t="s">
        <v>8</v>
      </c>
      <c r="H284" s="1231" t="s">
        <v>344</v>
      </c>
      <c r="I284" s="1246" t="s">
        <v>252</v>
      </c>
      <c r="J284" s="1247" t="s">
        <v>253</v>
      </c>
      <c r="K284" s="1248" t="s">
        <v>254</v>
      </c>
      <c r="L284" s="1247" t="s">
        <v>255</v>
      </c>
      <c r="M284" s="1249" t="s">
        <v>256</v>
      </c>
      <c r="N284" s="1247" t="s">
        <v>257</v>
      </c>
      <c r="O284" s="1248" t="s">
        <v>258</v>
      </c>
      <c r="P284" s="1250" t="s">
        <v>259</v>
      </c>
      <c r="Q284" s="663"/>
      <c r="R284" s="11"/>
      <c r="S284" s="113"/>
      <c r="T284" s="106"/>
      <c r="U284" s="151"/>
      <c r="V284" s="151"/>
      <c r="W284" s="151"/>
      <c r="X284" s="179"/>
      <c r="Y284" s="151"/>
      <c r="Z284" s="151"/>
      <c r="AA284" s="151"/>
      <c r="AB284" s="151"/>
      <c r="AC284" s="121"/>
      <c r="AD284" s="121"/>
      <c r="AE284" s="119"/>
      <c r="AF284" s="121"/>
      <c r="AG284" s="106"/>
      <c r="AH284" s="106"/>
      <c r="AI284" s="106"/>
      <c r="AJ284" s="106"/>
      <c r="AK284" s="106"/>
      <c r="AL284" s="106"/>
      <c r="AM284" s="106"/>
      <c r="AN284" s="106"/>
      <c r="AO284" s="106"/>
      <c r="AP284" s="106"/>
      <c r="AQ284" s="106"/>
      <c r="AR284" s="106"/>
      <c r="AS284" s="106"/>
      <c r="AT284" s="106"/>
      <c r="AU284" s="106"/>
      <c r="AV284" s="106"/>
      <c r="AW284" s="106"/>
      <c r="AX284" s="106"/>
      <c r="AY284" s="106"/>
      <c r="AZ284" s="106"/>
      <c r="BA284" s="106"/>
      <c r="BB284" s="106"/>
      <c r="BC284" s="106"/>
      <c r="BD284" s="106"/>
      <c r="BE284" s="106"/>
      <c r="BF284" s="106"/>
      <c r="BG284" s="106"/>
    </row>
    <row r="285" spans="2:59" ht="14.25" customHeight="1">
      <c r="B285" s="82"/>
      <c r="C285" s="1252" t="s">
        <v>131</v>
      </c>
      <c r="D285" s="1152"/>
      <c r="E285" s="701"/>
      <c r="F285" s="702"/>
      <c r="G285" s="702"/>
      <c r="H285" s="571"/>
      <c r="I285" s="690"/>
      <c r="J285" s="690"/>
      <c r="K285" s="1269"/>
      <c r="L285" s="690"/>
      <c r="M285" s="690"/>
      <c r="N285" s="690"/>
      <c r="O285" s="690"/>
      <c r="P285" s="655"/>
      <c r="Q285" s="747"/>
      <c r="R285" s="172"/>
      <c r="S285" s="101"/>
      <c r="T285" s="106"/>
      <c r="U285" s="329"/>
      <c r="V285" s="329"/>
      <c r="W285" s="329"/>
      <c r="X285" s="179"/>
      <c r="Y285" s="513"/>
      <c r="Z285" s="513"/>
      <c r="AA285" s="151"/>
      <c r="AB285" s="151"/>
      <c r="AC285" s="329"/>
      <c r="AD285" s="329"/>
      <c r="AE285" s="329"/>
      <c r="AF285" s="179"/>
      <c r="AG285" s="106"/>
      <c r="AH285" s="106"/>
      <c r="AI285" s="106"/>
      <c r="AJ285" s="106"/>
      <c r="AK285" s="106"/>
      <c r="AL285" s="106"/>
      <c r="AM285" s="106"/>
      <c r="AN285" s="106"/>
      <c r="AO285" s="106"/>
      <c r="AP285" s="484"/>
      <c r="AQ285" s="106"/>
      <c r="AR285" s="484"/>
      <c r="AS285" s="106"/>
      <c r="AT285" s="106"/>
      <c r="AU285" s="106"/>
      <c r="AV285" s="106"/>
      <c r="AW285" s="106"/>
      <c r="AX285" s="106"/>
      <c r="AY285" s="106"/>
      <c r="AZ285" s="106"/>
      <c r="BA285" s="106"/>
      <c r="BB285" s="106"/>
      <c r="BC285" s="106"/>
      <c r="BD285" s="106"/>
      <c r="BE285" s="106"/>
      <c r="BF285" s="106"/>
      <c r="BG285" s="106"/>
    </row>
    <row r="286" spans="2:59" ht="15.75" customHeight="1">
      <c r="B286" s="2795" t="str">
        <f>'12-18л. МЕНЮ '!J281</f>
        <v>307/21</v>
      </c>
      <c r="C286" s="241" t="str">
        <f>'12-18л. МЕНЮ '!C281</f>
        <v>Котлета рыбная (минтай)</v>
      </c>
      <c r="D286" s="249">
        <f>'12-18л. МЕНЮ '!D281</f>
        <v>120</v>
      </c>
      <c r="E286" s="2030">
        <f>'12-18л. МЕНЮ '!E281</f>
        <v>15.428000000000001</v>
      </c>
      <c r="F286" s="1992">
        <f>'12-18л. МЕНЮ '!F281</f>
        <v>1.8857200000000001</v>
      </c>
      <c r="G286" s="1416">
        <f>'12-18л. МЕНЮ '!G281</f>
        <v>9.1199999999999992</v>
      </c>
      <c r="H286" s="2031">
        <f>'12-18л. МЕНЮ '!H281</f>
        <v>115.163</v>
      </c>
      <c r="I286" s="1738">
        <v>0</v>
      </c>
      <c r="J286" s="1738">
        <v>8.5000000000000006E-2</v>
      </c>
      <c r="K286" s="1738">
        <v>0</v>
      </c>
      <c r="L286" s="742">
        <v>22.285699999999999</v>
      </c>
      <c r="M286" s="1421">
        <v>53.428600000000003</v>
      </c>
      <c r="N286" s="1421">
        <v>160.857</v>
      </c>
      <c r="O286" s="1738">
        <v>30.857099999999999</v>
      </c>
      <c r="P286" s="1738">
        <v>0.72</v>
      </c>
      <c r="Q286" s="1448">
        <f>'12-18л. МЕНЮ '!I281</f>
        <v>64</v>
      </c>
      <c r="R286" s="543"/>
      <c r="S286" s="101"/>
      <c r="T286" s="106"/>
      <c r="U286" s="329"/>
      <c r="V286" s="329"/>
      <c r="W286" s="329"/>
      <c r="X286" s="179"/>
      <c r="Y286" s="151"/>
      <c r="Z286" s="151"/>
      <c r="AA286" s="151"/>
      <c r="AB286" s="151"/>
      <c r="AC286" s="151"/>
      <c r="AD286" s="151"/>
      <c r="AE286" s="151"/>
      <c r="AF286" s="179"/>
      <c r="AG286" s="106"/>
      <c r="AH286" s="106"/>
      <c r="AI286" s="106"/>
      <c r="AJ286" s="516"/>
      <c r="AK286" s="106"/>
      <c r="AL286" s="106"/>
      <c r="AM286" s="106"/>
      <c r="AN286" s="106"/>
      <c r="AO286" s="106"/>
      <c r="AP286" s="106"/>
      <c r="AQ286" s="106"/>
      <c r="AR286" s="484"/>
      <c r="AS286" s="106"/>
      <c r="AT286" s="106"/>
      <c r="AU286" s="106"/>
      <c r="AV286" s="106"/>
      <c r="AW286" s="106"/>
      <c r="AX286" s="106"/>
      <c r="AY286" s="106"/>
      <c r="AZ286" s="106"/>
      <c r="BA286" s="106"/>
      <c r="BB286" s="106"/>
      <c r="BC286" s="106"/>
      <c r="BD286" s="106"/>
      <c r="BE286" s="106"/>
      <c r="BF286" s="106"/>
      <c r="BG286" s="106"/>
    </row>
    <row r="287" spans="2:59" ht="13.5" customHeight="1">
      <c r="B287" s="2795" t="str">
        <f>'12-18л. МЕНЮ '!J282</f>
        <v>334/22</v>
      </c>
      <c r="C287" s="241" t="str">
        <f>'12-18л. МЕНЮ '!C282</f>
        <v>Рагу из овощей</v>
      </c>
      <c r="D287" s="249">
        <f>'12-18л. МЕНЮ '!D282</f>
        <v>180</v>
      </c>
      <c r="E287" s="2030">
        <f>'12-18л. МЕНЮ '!E282</f>
        <v>3.1238999999999999</v>
      </c>
      <c r="F287" s="1992">
        <f>'12-18л. МЕНЮ '!F282</f>
        <v>14.19</v>
      </c>
      <c r="G287" s="1416">
        <f>'12-18л. МЕНЮ '!G282</f>
        <v>16.7</v>
      </c>
      <c r="H287" s="2031">
        <f>'12-18л. МЕНЮ '!H282</f>
        <v>176.7022</v>
      </c>
      <c r="I287" s="323">
        <v>5.4640000000000004</v>
      </c>
      <c r="J287" s="323">
        <v>8.43E-2</v>
      </c>
      <c r="K287" s="323">
        <v>6.8000000000000005E-2</v>
      </c>
      <c r="L287" s="685">
        <v>207.8407</v>
      </c>
      <c r="M287" s="1158">
        <v>80.786299999999997</v>
      </c>
      <c r="N287" s="1158">
        <v>74.989999999999995</v>
      </c>
      <c r="O287" s="1738">
        <v>19.507000000000001</v>
      </c>
      <c r="P287" s="1158">
        <v>0.81899999999999995</v>
      </c>
      <c r="Q287" s="1448">
        <f>'12-18л. МЕНЮ '!I282</f>
        <v>33</v>
      </c>
      <c r="R287" s="544"/>
      <c r="S287" s="739"/>
      <c r="T287" s="106"/>
      <c r="U287" s="106"/>
      <c r="V287" s="329"/>
      <c r="W287" s="329"/>
      <c r="X287" s="179"/>
      <c r="Y287" s="151"/>
      <c r="Z287" s="151"/>
      <c r="AA287" s="151"/>
      <c r="AB287" s="151"/>
      <c r="AC287" s="329"/>
      <c r="AD287" s="329"/>
      <c r="AE287" s="329"/>
      <c r="AF287" s="179"/>
      <c r="AG287" s="357"/>
      <c r="AH287" s="114"/>
      <c r="AI287" s="106"/>
      <c r="AJ287" s="106"/>
      <c r="AK287" s="106"/>
      <c r="AL287" s="106"/>
      <c r="AM287" s="106"/>
      <c r="AN287" s="106"/>
      <c r="AO287" s="106"/>
      <c r="AP287" s="106"/>
      <c r="AQ287" s="106"/>
      <c r="AR287" s="106"/>
      <c r="AS287" s="106"/>
      <c r="AT287" s="106"/>
      <c r="AU287" s="106"/>
      <c r="AV287" s="106"/>
      <c r="AW287" s="106"/>
      <c r="AX287" s="106"/>
      <c r="AY287" s="106"/>
      <c r="AZ287" s="106"/>
      <c r="BA287" s="106"/>
      <c r="BB287" s="106"/>
      <c r="BC287" s="106"/>
      <c r="BD287" s="106"/>
      <c r="BE287" s="106"/>
      <c r="BF287" s="106"/>
      <c r="BG287" s="106"/>
    </row>
    <row r="288" spans="2:59">
      <c r="B288" s="2795" t="str">
        <f>'12-18л. МЕНЮ '!J283</f>
        <v>501 /21</v>
      </c>
      <c r="C288" s="241" t="str">
        <f>'12-18л. МЕНЮ '!C283</f>
        <v>Сок фруктовый (персиковый)</v>
      </c>
      <c r="D288" s="249">
        <f>'12-18л. МЕНЮ '!D283</f>
        <v>200</v>
      </c>
      <c r="E288" s="2030">
        <f>'12-18л. МЕНЮ '!E283</f>
        <v>1</v>
      </c>
      <c r="F288" s="1992">
        <f>'12-18л. МЕНЮ '!F283</f>
        <v>0</v>
      </c>
      <c r="G288" s="1416">
        <f>'12-18л. МЕНЮ '!G283</f>
        <v>23.4</v>
      </c>
      <c r="H288" s="2031">
        <f>'12-18л. МЕНЮ '!H283</f>
        <v>97.6</v>
      </c>
      <c r="I288" s="323">
        <v>1.2</v>
      </c>
      <c r="J288" s="323">
        <v>4.0000000000000001E-3</v>
      </c>
      <c r="K288" s="323">
        <v>4.0000000000000001E-3</v>
      </c>
      <c r="L288" s="680">
        <v>0</v>
      </c>
      <c r="M288" s="1158">
        <v>30.4</v>
      </c>
      <c r="N288" s="1158">
        <v>36</v>
      </c>
      <c r="O288" s="1158">
        <v>1.8</v>
      </c>
      <c r="P288" s="1734">
        <v>0.8</v>
      </c>
      <c r="Q288" s="1448">
        <f>'12-18л. МЕНЮ '!I283</f>
        <v>84</v>
      </c>
      <c r="R288" s="545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51"/>
      <c r="AC288" s="151"/>
      <c r="AD288" s="151"/>
      <c r="AE288" s="151"/>
      <c r="AF288" s="179"/>
      <c r="AG288" s="106"/>
      <c r="AH288" s="114"/>
      <c r="AI288" s="106"/>
      <c r="AJ288" s="106"/>
      <c r="AK288" s="106"/>
      <c r="AL288" s="106"/>
      <c r="AM288" s="106"/>
      <c r="AN288" s="106"/>
      <c r="AO288" s="106"/>
      <c r="AP288" s="106"/>
      <c r="AQ288" s="106"/>
      <c r="AR288" s="106"/>
      <c r="AS288" s="106"/>
      <c r="AT288" s="106"/>
      <c r="AU288" s="106"/>
      <c r="AV288" s="106"/>
      <c r="AW288" s="106"/>
      <c r="AX288" s="106"/>
      <c r="AY288" s="106"/>
      <c r="AZ288" s="106"/>
      <c r="BA288" s="106"/>
      <c r="BB288" s="106"/>
      <c r="BC288" s="106"/>
      <c r="BD288" s="106"/>
      <c r="BE288" s="106"/>
      <c r="BF288" s="106"/>
      <c r="BG288" s="106"/>
    </row>
    <row r="289" spans="2:59">
      <c r="B289" s="1257" t="str">
        <f>'12-18л. МЕНЮ '!J284</f>
        <v>Пром.пр.</v>
      </c>
      <c r="C289" s="241" t="str">
        <f>'12-18л. МЕНЮ '!C284</f>
        <v>Хлеб пшеничный</v>
      </c>
      <c r="D289" s="249">
        <f>'12-18л. МЕНЮ '!D284</f>
        <v>50</v>
      </c>
      <c r="E289" s="2030">
        <f>'12-18л. МЕНЮ '!E284</f>
        <v>1.0029999999999999</v>
      </c>
      <c r="F289" s="1992">
        <f>'12-18л. МЕНЮ '!F284</f>
        <v>0.65</v>
      </c>
      <c r="G289" s="1416">
        <f>'12-18л. МЕНЮ '!G284</f>
        <v>27.1</v>
      </c>
      <c r="H289" s="2031">
        <f>'12-18л. МЕНЮ '!H284</f>
        <v>118.262</v>
      </c>
      <c r="I289" s="1158">
        <v>0</v>
      </c>
      <c r="J289" s="1158">
        <v>5.5E-2</v>
      </c>
      <c r="K289" s="1158">
        <v>0.02</v>
      </c>
      <c r="L289" s="680">
        <v>0</v>
      </c>
      <c r="M289" s="1294">
        <v>10</v>
      </c>
      <c r="N289" s="1158">
        <v>3.25</v>
      </c>
      <c r="O289" s="1158">
        <v>0.7</v>
      </c>
      <c r="P289" s="1158">
        <v>5.5E-2</v>
      </c>
      <c r="Q289" s="1448">
        <f>'12-18л. МЕНЮ '!I284</f>
        <v>16</v>
      </c>
      <c r="R289" s="545"/>
      <c r="AA289" s="151"/>
      <c r="AB289" s="151"/>
      <c r="AC289" s="151"/>
      <c r="AD289" s="151"/>
      <c r="AE289" s="151"/>
      <c r="AF289" s="179"/>
      <c r="AG289" s="160"/>
      <c r="AH289" s="114"/>
      <c r="AI289" s="106"/>
      <c r="AJ289" s="106"/>
      <c r="AK289" s="106"/>
      <c r="AL289" s="106"/>
      <c r="AM289" s="106"/>
      <c r="AN289" s="106"/>
      <c r="AO289" s="106"/>
      <c r="AP289" s="106"/>
      <c r="AQ289" s="106"/>
      <c r="AR289" s="106"/>
      <c r="AS289" s="106"/>
      <c r="AT289" s="106"/>
      <c r="AU289" s="106"/>
      <c r="AV289" s="106"/>
      <c r="AW289" s="106"/>
      <c r="AX289" s="106"/>
      <c r="AY289" s="106"/>
      <c r="AZ289" s="106"/>
      <c r="BA289" s="106"/>
      <c r="BB289" s="106"/>
      <c r="BC289" s="106"/>
      <c r="BD289" s="106"/>
      <c r="BE289" s="106"/>
      <c r="BF289" s="106"/>
      <c r="BG289" s="106"/>
    </row>
    <row r="290" spans="2:59">
      <c r="B290" s="1257" t="str">
        <f>'12-18л. МЕНЮ '!J285</f>
        <v>Пром.пр.</v>
      </c>
      <c r="C290" s="259" t="str">
        <f>'12-18л. МЕНЮ '!C285</f>
        <v>Хлеб ржаной</v>
      </c>
      <c r="D290" s="249">
        <f>'12-18л. МЕНЮ '!D285</f>
        <v>30</v>
      </c>
      <c r="E290" s="2030">
        <f>'12-18л. МЕНЮ '!E285</f>
        <v>1.4</v>
      </c>
      <c r="F290" s="1992">
        <f>'12-18л. МЕНЮ '!F285</f>
        <v>0.495</v>
      </c>
      <c r="G290" s="1416">
        <f>'12-18л. МЕНЮ '!G285</f>
        <v>13.031000000000001</v>
      </c>
      <c r="H290" s="2031">
        <f>'12-18л. МЕНЮ '!H285</f>
        <v>62.174999999999997</v>
      </c>
      <c r="I290" s="1158">
        <v>0</v>
      </c>
      <c r="J290" s="1158">
        <v>7.4999999999999997E-2</v>
      </c>
      <c r="K290" s="1158">
        <v>7.4999999999999997E-2</v>
      </c>
      <c r="L290" s="680">
        <v>0</v>
      </c>
      <c r="M290" s="1294">
        <v>9.9</v>
      </c>
      <c r="N290" s="1158">
        <v>7.02</v>
      </c>
      <c r="O290" s="1158">
        <v>1.98</v>
      </c>
      <c r="P290" s="1734">
        <v>4.2000000000000003E-2</v>
      </c>
      <c r="Q290" s="443">
        <f>'12-18л. МЕНЮ '!I285</f>
        <v>17</v>
      </c>
      <c r="R290" s="11"/>
      <c r="AA290" s="106"/>
      <c r="AB290" s="121"/>
      <c r="AC290" s="329"/>
      <c r="AD290" s="329"/>
      <c r="AE290" s="329"/>
      <c r="AF290" s="179"/>
      <c r="AG290" s="115"/>
      <c r="AH290" s="101"/>
      <c r="AI290" s="100"/>
      <c r="AJ290" s="106"/>
      <c r="AK290" s="106"/>
      <c r="AL290" s="106"/>
      <c r="AM290" s="106"/>
      <c r="AN290" s="106"/>
      <c r="AO290" s="106"/>
      <c r="AP290" s="106"/>
      <c r="AQ290" s="106"/>
      <c r="AR290" s="106"/>
      <c r="AS290" s="106"/>
      <c r="AT290" s="106"/>
      <c r="AU290" s="106"/>
      <c r="AV290" s="106"/>
      <c r="AW290" s="106"/>
      <c r="AX290" s="106"/>
      <c r="AY290" s="106"/>
      <c r="AZ290" s="106"/>
      <c r="BA290" s="106"/>
      <c r="BB290" s="106"/>
      <c r="BC290" s="106"/>
      <c r="BD290" s="106"/>
      <c r="BE290" s="106"/>
      <c r="BF290" s="106"/>
      <c r="BG290" s="106"/>
    </row>
    <row r="291" spans="2:59" ht="14.25" customHeight="1" thickBot="1">
      <c r="B291" s="759" t="str">
        <f>'12-18л. МЕНЮ '!J286</f>
        <v>82 / 21</v>
      </c>
      <c r="C291" s="1264" t="str">
        <f>'12-18л. МЕНЮ '!C286</f>
        <v>Фрукты свежие (банан)</v>
      </c>
      <c r="D291" s="341">
        <f>'12-18л. МЕНЮ '!D286</f>
        <v>105</v>
      </c>
      <c r="E291" s="2030">
        <f>'12-18л. МЕНЮ '!E286</f>
        <v>1.575</v>
      </c>
      <c r="F291" s="1992">
        <f>'12-18л. МЕНЮ '!F286</f>
        <v>0.105</v>
      </c>
      <c r="G291" s="1416">
        <f>'12-18л. МЕНЮ '!G286</f>
        <v>12.39</v>
      </c>
      <c r="H291" s="2031">
        <f>'12-18л. МЕНЮ '!H286</f>
        <v>56.508000000000003</v>
      </c>
      <c r="I291" s="1734">
        <v>10.5</v>
      </c>
      <c r="J291" s="1158">
        <v>0.04</v>
      </c>
      <c r="K291" s="1158">
        <v>0.03</v>
      </c>
      <c r="L291" s="680">
        <v>0</v>
      </c>
      <c r="M291" s="1294">
        <v>39.9</v>
      </c>
      <c r="N291" s="1158">
        <v>18.899999999999999</v>
      </c>
      <c r="O291" s="1158">
        <v>19.87</v>
      </c>
      <c r="P291" s="1373">
        <v>0.63</v>
      </c>
      <c r="Q291" s="443">
        <f>'12-18л. МЕНЮ '!I286</f>
        <v>86</v>
      </c>
      <c r="R291" s="475"/>
      <c r="AA291" s="106"/>
      <c r="AB291" s="224"/>
      <c r="AC291" s="501"/>
      <c r="AD291" s="501"/>
      <c r="AE291" s="501"/>
      <c r="AF291" s="501"/>
      <c r="AG291" s="115"/>
      <c r="AH291" s="126"/>
      <c r="AI291" s="100"/>
      <c r="AJ291" s="106"/>
      <c r="AK291" s="106"/>
      <c r="AL291" s="106"/>
      <c r="AM291" s="106"/>
      <c r="AN291" s="106"/>
      <c r="AO291" s="106"/>
      <c r="AP291" s="106"/>
      <c r="AQ291" s="106"/>
      <c r="AR291" s="106"/>
      <c r="AS291" s="106"/>
      <c r="AT291" s="106"/>
      <c r="AU291" s="106"/>
      <c r="AV291" s="106"/>
      <c r="AW291" s="106"/>
      <c r="AX291" s="106"/>
      <c r="AY291" s="106"/>
      <c r="AZ291" s="106"/>
      <c r="BA291" s="106"/>
      <c r="BB291" s="106"/>
      <c r="BC291" s="106"/>
      <c r="BD291" s="106"/>
      <c r="BE291" s="106"/>
      <c r="BF291" s="106"/>
      <c r="BG291" s="106"/>
    </row>
    <row r="292" spans="2:59" ht="12.75" customHeight="1">
      <c r="B292" s="420" t="s">
        <v>172</v>
      </c>
      <c r="C292" s="11"/>
      <c r="D292" s="1460">
        <f>'12-18л. МЕНЮ '!D287</f>
        <v>685</v>
      </c>
      <c r="E292" s="2125">
        <f>'12-18л. МЕНЮ '!E287</f>
        <v>23.529899999999998</v>
      </c>
      <c r="F292" s="2126">
        <f>'12-18л. МЕНЮ '!F287</f>
        <v>17.32572</v>
      </c>
      <c r="G292" s="2127">
        <f>'12-18л. МЕНЮ '!G287</f>
        <v>101.741</v>
      </c>
      <c r="H292" s="2128">
        <f>'12-18л. МЕНЮ '!H287</f>
        <v>626.41020000000003</v>
      </c>
      <c r="I292" s="2043">
        <f t="shared" ref="I292:P292" si="72">SUM(I286:I291)</f>
        <v>17.164000000000001</v>
      </c>
      <c r="J292" s="2019">
        <f>SUM(J286:J291)</f>
        <v>0.34329999999999999</v>
      </c>
      <c r="K292" s="2019">
        <f t="shared" si="72"/>
        <v>0.19700000000000001</v>
      </c>
      <c r="L292" s="2019">
        <f t="shared" si="72"/>
        <v>230.12639999999999</v>
      </c>
      <c r="M292" s="2111">
        <f t="shared" si="72"/>
        <v>224.41490000000002</v>
      </c>
      <c r="N292" s="2111">
        <f t="shared" si="72"/>
        <v>301.01699999999994</v>
      </c>
      <c r="O292" s="2111">
        <f t="shared" si="72"/>
        <v>74.714100000000002</v>
      </c>
      <c r="P292" s="720">
        <f t="shared" si="72"/>
        <v>3.0659999999999998</v>
      </c>
      <c r="Q292" s="657"/>
      <c r="R292" s="11"/>
      <c r="S292" s="106"/>
      <c r="T292" s="106"/>
      <c r="U292" s="106"/>
      <c r="V292" s="106"/>
      <c r="W292" s="106"/>
      <c r="X292" s="106"/>
      <c r="Y292" s="106"/>
      <c r="Z292" s="106"/>
      <c r="AA292" s="121"/>
      <c r="AB292" s="151"/>
      <c r="AC292" s="353"/>
      <c r="AD292" s="353"/>
      <c r="AE292" s="353"/>
      <c r="AF292" s="352"/>
      <c r="AG292" s="122"/>
      <c r="AH292" s="106"/>
      <c r="AI292" s="106"/>
      <c r="AJ292" s="106"/>
      <c r="AK292" s="106"/>
      <c r="AL292" s="106"/>
      <c r="AM292" s="106"/>
      <c r="AN292" s="106"/>
      <c r="AO292" s="106"/>
      <c r="AP292" s="106"/>
      <c r="AQ292" s="106"/>
      <c r="AR292" s="106"/>
      <c r="AS292" s="106"/>
      <c r="AT292" s="106"/>
      <c r="AU292" s="106"/>
      <c r="AV292" s="106"/>
      <c r="AW292" s="106"/>
      <c r="AX292" s="106"/>
      <c r="AY292" s="106"/>
      <c r="AZ292" s="106"/>
      <c r="BA292" s="106"/>
      <c r="BB292" s="106"/>
      <c r="BC292" s="106"/>
      <c r="BD292" s="106"/>
      <c r="BE292" s="106"/>
      <c r="BF292" s="106"/>
      <c r="BG292" s="106"/>
    </row>
    <row r="293" spans="2:59" ht="17.25" customHeight="1">
      <c r="B293" s="712"/>
      <c r="C293" s="713" t="s">
        <v>11</v>
      </c>
      <c r="D293" s="1127">
        <v>0.25</v>
      </c>
      <c r="E293" s="2129">
        <f>'12-18л. МЕНЮ '!E288</f>
        <v>22.5</v>
      </c>
      <c r="F293" s="2130">
        <f>'12-18л. МЕНЮ '!F288</f>
        <v>23</v>
      </c>
      <c r="G293" s="2131">
        <f>'12-18л. МЕНЮ '!G288</f>
        <v>95.75</v>
      </c>
      <c r="H293" s="2132">
        <f>'12-18л. МЕНЮ '!H288</f>
        <v>680</v>
      </c>
      <c r="I293" s="2133">
        <f t="shared" ref="I293:P293" si="73">I621</f>
        <v>17.5</v>
      </c>
      <c r="J293" s="2133">
        <f t="shared" si="73"/>
        <v>0.35</v>
      </c>
      <c r="K293" s="2133">
        <f t="shared" si="73"/>
        <v>0.4</v>
      </c>
      <c r="L293" s="2134">
        <f t="shared" si="73"/>
        <v>225</v>
      </c>
      <c r="M293" s="2135">
        <f t="shared" si="73"/>
        <v>300</v>
      </c>
      <c r="N293" s="2135">
        <f t="shared" si="73"/>
        <v>300</v>
      </c>
      <c r="O293" s="2134">
        <f t="shared" si="73"/>
        <v>75</v>
      </c>
      <c r="P293" s="2133">
        <f t="shared" si="73"/>
        <v>4.5</v>
      </c>
      <c r="Q293" s="747"/>
      <c r="R293" s="11"/>
      <c r="S293" s="106"/>
      <c r="T293" s="106"/>
      <c r="U293" s="106"/>
      <c r="V293" s="106"/>
      <c r="W293" s="106"/>
      <c r="X293" s="106"/>
      <c r="Y293" s="106"/>
      <c r="Z293" s="106"/>
      <c r="AA293" s="356"/>
      <c r="AB293" s="178"/>
      <c r="AC293" s="151"/>
      <c r="AD293" s="151"/>
      <c r="AE293" s="151"/>
      <c r="AF293" s="151"/>
      <c r="AG293" s="106"/>
      <c r="AH293" s="176"/>
      <c r="AI293" s="106"/>
      <c r="AJ293" s="106"/>
      <c r="AK293" s="106"/>
      <c r="AL293" s="106"/>
      <c r="AM293" s="106"/>
      <c r="AN293" s="106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</row>
    <row r="294" spans="2:59" ht="15.75" customHeight="1" thickBot="1">
      <c r="B294" s="229"/>
      <c r="C294" s="710" t="s">
        <v>349</v>
      </c>
      <c r="D294" s="733"/>
      <c r="E294" s="1923">
        <f>'12-18л. МЕНЮ '!E289</f>
        <v>1.1443333333333321</v>
      </c>
      <c r="F294" s="2136">
        <f>'12-18л. МЕНЮ '!F289</f>
        <v>-6.1676956521739115</v>
      </c>
      <c r="G294" s="1932">
        <f>'12-18л. МЕНЮ '!G289</f>
        <v>1.5642297650130566</v>
      </c>
      <c r="H294" s="2137">
        <f>'12-18л. МЕНЮ '!H289</f>
        <v>-1.9702132352941177</v>
      </c>
      <c r="I294" s="1942">
        <f t="shared" ref="I294:P294" si="74">(I292*100/I619)-25</f>
        <v>-0.48000000000000043</v>
      </c>
      <c r="J294" s="1942">
        <f t="shared" si="74"/>
        <v>-0.47857142857142776</v>
      </c>
      <c r="K294" s="1942">
        <f t="shared" si="74"/>
        <v>-12.687500000000002</v>
      </c>
      <c r="L294" s="1942">
        <f t="shared" si="74"/>
        <v>0.56959999999999766</v>
      </c>
      <c r="M294" s="1942">
        <f t="shared" si="74"/>
        <v>-6.2987583333333319</v>
      </c>
      <c r="N294" s="1942">
        <f t="shared" si="74"/>
        <v>8.4749999999996106E-2</v>
      </c>
      <c r="O294" s="1942">
        <f t="shared" si="74"/>
        <v>-9.5300000000001717E-2</v>
      </c>
      <c r="P294" s="727">
        <f t="shared" si="74"/>
        <v>-7.9666666666666686</v>
      </c>
      <c r="Q294" s="751"/>
      <c r="R294" s="172"/>
      <c r="S294" s="563"/>
      <c r="T294" s="101"/>
      <c r="U294" s="346"/>
      <c r="V294" s="346"/>
      <c r="W294" s="346"/>
      <c r="X294" s="346"/>
      <c r="Y294" s="346"/>
      <c r="Z294" s="346"/>
      <c r="AA294" s="346"/>
      <c r="AB294" s="346"/>
      <c r="AC294" s="178"/>
      <c r="AD294" s="178"/>
      <c r="AE294" s="178"/>
      <c r="AF294" s="178"/>
      <c r="AG294" s="106"/>
      <c r="AH294" s="106"/>
      <c r="AI294" s="106"/>
      <c r="AJ294" s="106"/>
      <c r="AK294" s="106"/>
      <c r="AL294" s="106"/>
      <c r="AM294" s="106"/>
      <c r="AN294" s="106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</row>
    <row r="295" spans="2:59" ht="15" customHeight="1">
      <c r="B295" s="82"/>
      <c r="C295" s="1252" t="s">
        <v>109</v>
      </c>
      <c r="D295" s="58"/>
      <c r="E295" s="178"/>
      <c r="F295" s="2138"/>
      <c r="G295" s="2138"/>
      <c r="H295" s="2138"/>
      <c r="I295" s="2089"/>
      <c r="J295" s="2089"/>
      <c r="K295" s="2089"/>
      <c r="L295" s="2089"/>
      <c r="M295" s="2089"/>
      <c r="N295" s="2089"/>
      <c r="O295" s="2089"/>
      <c r="P295" s="749"/>
      <c r="Q295" s="750"/>
      <c r="R295" s="543"/>
      <c r="S295" s="176"/>
      <c r="T295" s="113"/>
      <c r="U295" s="520"/>
      <c r="V295" s="520"/>
      <c r="W295" s="520"/>
      <c r="X295" s="179"/>
      <c r="Y295" s="151"/>
      <c r="Z295" s="151"/>
      <c r="AA295" s="151"/>
      <c r="AB295" s="151"/>
      <c r="AC295" s="151"/>
      <c r="AD295" s="151"/>
      <c r="AE295" s="151"/>
      <c r="AF295" s="179"/>
      <c r="AG295" s="106"/>
      <c r="AH295" s="106"/>
      <c r="AI295" s="106"/>
      <c r="AJ295" s="106"/>
      <c r="AK295" s="106"/>
      <c r="AL295" s="106"/>
      <c r="AM295" s="106"/>
      <c r="AN295" s="106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</row>
    <row r="296" spans="2:59" ht="15" customHeight="1">
      <c r="B296" s="1449" t="str">
        <f>'12-18л. МЕНЮ '!J291</f>
        <v>22 / 21</v>
      </c>
      <c r="C296" s="246" t="str">
        <f>'12-18л. МЕНЮ '!C291</f>
        <v xml:space="preserve">Морковь с яблоком </v>
      </c>
      <c r="D296" s="169">
        <f>'12-18л. МЕНЮ '!D291</f>
        <v>100</v>
      </c>
      <c r="E296" s="2030">
        <f>'12-18л. МЕНЮ '!E291</f>
        <v>1</v>
      </c>
      <c r="F296" s="1416">
        <f>'12-18л. МЕНЮ '!F291</f>
        <v>6.1</v>
      </c>
      <c r="G296" s="1416">
        <f>'12-18л. МЕНЮ '!G291</f>
        <v>7.5</v>
      </c>
      <c r="H296" s="1417">
        <f>'12-18л. МЕНЮ '!H291</f>
        <v>89</v>
      </c>
      <c r="I296" s="728">
        <v>2.74</v>
      </c>
      <c r="J296" s="728">
        <v>0.05</v>
      </c>
      <c r="K296" s="728">
        <v>3.5000000000000003E-2</v>
      </c>
      <c r="L296" s="715">
        <v>0</v>
      </c>
      <c r="M296" s="728">
        <v>23</v>
      </c>
      <c r="N296" s="728">
        <v>38</v>
      </c>
      <c r="O296" s="728">
        <v>27</v>
      </c>
      <c r="P296" s="1237">
        <v>1.1499999999999999</v>
      </c>
      <c r="Q296" s="1466">
        <f>'12-18л. МЕНЮ '!I291</f>
        <v>6</v>
      </c>
      <c r="R296" s="544"/>
      <c r="S296" s="3378"/>
      <c r="T296" s="113"/>
      <c r="U296" s="520"/>
      <c r="V296" s="520"/>
      <c r="W296" s="520"/>
      <c r="X296" s="179"/>
      <c r="Y296" s="513"/>
      <c r="Z296" s="151"/>
      <c r="AA296" s="151"/>
      <c r="AB296" s="151"/>
      <c r="AC296" s="151"/>
      <c r="AD296" s="151"/>
      <c r="AE296" s="151"/>
      <c r="AF296" s="151"/>
      <c r="AG296" s="106"/>
      <c r="AH296" s="106"/>
      <c r="AI296" s="106"/>
      <c r="AJ296" s="106"/>
      <c r="AK296" s="106"/>
      <c r="AL296" s="106"/>
      <c r="AM296" s="106"/>
      <c r="AN296" s="106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</row>
    <row r="297" spans="2:59">
      <c r="B297" s="1161" t="str">
        <f>'12-18л. МЕНЮ '!J292</f>
        <v>117/17</v>
      </c>
      <c r="C297" s="246" t="str">
        <f>'12-18л. МЕНЮ '!C292</f>
        <v>Суп с крупой и мясными фрикадельками</v>
      </c>
      <c r="D297" s="169">
        <f>'12-18л. МЕНЮ '!D292</f>
        <v>250</v>
      </c>
      <c r="E297" s="2030">
        <f>'12-18л. МЕНЮ '!E292</f>
        <v>8.7865000000000002</v>
      </c>
      <c r="F297" s="1992">
        <f>'12-18л. МЕНЮ '!F292</f>
        <v>7.4781000000000004</v>
      </c>
      <c r="G297" s="1416">
        <f>'12-18л. МЕНЮ '!G292</f>
        <v>8.0579999999999998</v>
      </c>
      <c r="H297" s="1415">
        <f>'12-18л. МЕНЮ '!H292</f>
        <v>136.48500000000001</v>
      </c>
      <c r="I297" s="2082">
        <v>0.77700000000000002</v>
      </c>
      <c r="J297" s="2081">
        <v>6.4000000000000001E-2</v>
      </c>
      <c r="K297" s="2082">
        <v>0.09</v>
      </c>
      <c r="L297" s="1415">
        <v>127</v>
      </c>
      <c r="M297" s="1993">
        <v>30.106999999999999</v>
      </c>
      <c r="N297" s="1420">
        <v>119.14100000000001</v>
      </c>
      <c r="O297" s="1993">
        <v>23.885000000000002</v>
      </c>
      <c r="P297" s="1237">
        <v>1.3340000000000001</v>
      </c>
      <c r="Q297" s="1466">
        <f>'12-18л. МЕНЮ '!I292</f>
        <v>27</v>
      </c>
      <c r="R297" s="545"/>
      <c r="S297" s="106"/>
      <c r="T297" s="256"/>
      <c r="U297" s="3380"/>
      <c r="V297" s="3380"/>
      <c r="W297" s="3380"/>
      <c r="X297" s="3380"/>
      <c r="Y297" s="3380"/>
      <c r="Z297" s="3380"/>
      <c r="AA297" s="3380"/>
      <c r="AB297" s="3380"/>
      <c r="AC297" s="329"/>
      <c r="AD297" s="329"/>
      <c r="AE297" s="329"/>
      <c r="AF297" s="179"/>
      <c r="AG297" s="118"/>
      <c r="AH297" s="101"/>
      <c r="AI297" s="105"/>
      <c r="AJ297" s="106"/>
      <c r="AK297" s="106"/>
      <c r="AL297" s="106"/>
      <c r="AM297" s="106"/>
      <c r="AN297" s="106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</row>
    <row r="298" spans="2:59" ht="15.75" customHeight="1">
      <c r="B298" s="1161" t="str">
        <f>'12-18л. МЕНЮ '!J293</f>
        <v>437/22</v>
      </c>
      <c r="C298" s="246" t="str">
        <f>'12-18л. МЕНЮ '!C293</f>
        <v xml:space="preserve">Сырники из творога </v>
      </c>
      <c r="D298" s="169">
        <f>'12-18л. МЕНЮ '!D293</f>
        <v>230</v>
      </c>
      <c r="E298" s="2030">
        <f>'12-18л. МЕНЮ '!E293</f>
        <v>19.832599999999999</v>
      </c>
      <c r="F298" s="1992">
        <f>'12-18л. МЕНЮ '!F293</f>
        <v>12.608000000000001</v>
      </c>
      <c r="G298" s="1416">
        <f>'12-18л. МЕНЮ '!G293</f>
        <v>35.01</v>
      </c>
      <c r="H298" s="1415">
        <f>'12-18л. МЕНЮ '!H293</f>
        <v>335.86599999999999</v>
      </c>
      <c r="I298" s="2082">
        <v>0.32</v>
      </c>
      <c r="J298" s="2081">
        <v>4.6199999999999998E-2</v>
      </c>
      <c r="K298" s="2082">
        <v>0.48499999999999999</v>
      </c>
      <c r="L298" s="1415">
        <v>62.411999999999999</v>
      </c>
      <c r="M298" s="2237">
        <v>283.5</v>
      </c>
      <c r="N298" s="1420">
        <v>360.5</v>
      </c>
      <c r="O298" s="1993">
        <v>44.54</v>
      </c>
      <c r="P298" s="1419">
        <v>1.1000000000000001</v>
      </c>
      <c r="Q298" s="1466">
        <f>'12-18л. МЕНЮ '!I293</f>
        <v>45</v>
      </c>
      <c r="R298" s="544"/>
      <c r="AB298" s="218"/>
      <c r="AC298" s="151"/>
      <c r="AD298" s="151"/>
      <c r="AE298" s="151"/>
      <c r="AF298" s="151"/>
      <c r="AG298" s="355"/>
      <c r="AH298" s="101"/>
      <c r="AI298" s="105"/>
      <c r="AJ298" s="106"/>
      <c r="AK298" s="106"/>
      <c r="AL298" s="106"/>
      <c r="AM298" s="106"/>
      <c r="AN298" s="106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</row>
    <row r="299" spans="2:59" ht="13.5" customHeight="1">
      <c r="B299" s="1465" t="str">
        <f>'12-18л. МЕНЮ '!J294</f>
        <v>687/22</v>
      </c>
      <c r="C299" s="317" t="str">
        <f>'12-18л. МЕНЮ '!C294</f>
        <v>и / соус  абрикосовый</v>
      </c>
      <c r="D299" s="1667">
        <f>'12-18л. МЕНЮ '!D294</f>
        <v>35</v>
      </c>
      <c r="E299" s="2796">
        <f>'12-18л. МЕНЮ '!E294</f>
        <v>0.91</v>
      </c>
      <c r="F299" s="1996">
        <f>'12-18л. МЕНЮ '!F294</f>
        <v>0</v>
      </c>
      <c r="G299" s="1412">
        <f>'12-18л. МЕНЮ '!G294</f>
        <v>15.41</v>
      </c>
      <c r="H299" s="1405">
        <f>'12-18л. МЕНЮ '!H294</f>
        <v>66.05</v>
      </c>
      <c r="I299" s="3593">
        <v>0.32729999999999998</v>
      </c>
      <c r="J299" s="3594">
        <v>1.4999999999999999E-2</v>
      </c>
      <c r="K299" s="3593">
        <v>3.6400000000000002E-2</v>
      </c>
      <c r="L299" s="1405">
        <v>70</v>
      </c>
      <c r="M299" s="3595">
        <v>27.396699999999999</v>
      </c>
      <c r="N299" s="2747">
        <v>25.454499999999999</v>
      </c>
      <c r="O299" s="2072">
        <v>18.181799999999999</v>
      </c>
      <c r="P299" s="1414">
        <v>0.58169999999999999</v>
      </c>
      <c r="Q299" s="1468">
        <f>'12-18л. МЕНЮ '!I294</f>
        <v>45</v>
      </c>
      <c r="R299" s="545"/>
      <c r="AB299" s="121"/>
      <c r="AC299" s="329"/>
      <c r="AD299" s="329"/>
      <c r="AE299" s="329"/>
      <c r="AF299" s="179"/>
      <c r="AG299" s="116"/>
      <c r="AH299" s="101"/>
      <c r="AI299" s="100"/>
      <c r="AJ299" s="106"/>
      <c r="AK299" s="106"/>
      <c r="AL299" s="106"/>
      <c r="AM299" s="106"/>
      <c r="AN299" s="106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</row>
    <row r="300" spans="2:59" ht="12.75" customHeight="1">
      <c r="B300" s="1465" t="str">
        <f>'12-18л. МЕНЮ '!J295</f>
        <v>502 / 21</v>
      </c>
      <c r="C300" s="317" t="str">
        <f>'12-18л. МЕНЮ '!C295</f>
        <v>Какао с молоком и витаминами</v>
      </c>
      <c r="D300" s="1667">
        <f>'12-18л. МЕНЮ '!D295</f>
        <v>200</v>
      </c>
      <c r="E300" s="2796">
        <f>'12-18л. МЕНЮ '!E295</f>
        <v>6.3090000000000002</v>
      </c>
      <c r="F300" s="1412">
        <f>'12-18л. МЕНЮ '!F295</f>
        <v>5.05</v>
      </c>
      <c r="G300" s="1412">
        <f>'12-18л. МЕНЮ '!G295</f>
        <v>25.65</v>
      </c>
      <c r="H300" s="1995">
        <f>'12-18л. МЕНЮ '!H295</f>
        <v>172.04</v>
      </c>
      <c r="I300" s="1543">
        <v>1.046</v>
      </c>
      <c r="J300" s="1543">
        <v>6.2E-2</v>
      </c>
      <c r="K300" s="1543">
        <v>0.25</v>
      </c>
      <c r="L300" s="1458">
        <v>26.536999999999999</v>
      </c>
      <c r="M300" s="2859">
        <v>215.73</v>
      </c>
      <c r="N300" s="1742">
        <v>180.44300000000001</v>
      </c>
      <c r="O300" s="1543">
        <v>39.734999999999999</v>
      </c>
      <c r="P300" s="1733">
        <v>1.0329999999999999</v>
      </c>
      <c r="Q300" s="1468">
        <f>'12-18л. МЕНЮ '!I295</f>
        <v>78</v>
      </c>
      <c r="R300" s="11"/>
      <c r="AB300" s="520"/>
      <c r="AC300" s="520"/>
      <c r="AD300" s="151"/>
      <c r="AE300" s="151"/>
      <c r="AF300" s="179"/>
      <c r="AG300" s="116"/>
      <c r="AH300" s="101"/>
      <c r="AI300" s="100"/>
      <c r="AJ300" s="106"/>
      <c r="AK300" s="106"/>
      <c r="AL300" s="106"/>
      <c r="AM300" s="106"/>
      <c r="AN300" s="106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</row>
    <row r="301" spans="2:59" ht="13.5" customHeight="1">
      <c r="B301" s="1449" t="str">
        <f>'12-18л. МЕНЮ '!J296</f>
        <v>Пром.пр.</v>
      </c>
      <c r="C301" s="246" t="str">
        <f>'12-18л. МЕНЮ '!C296</f>
        <v>Хлеб пшеничный</v>
      </c>
      <c r="D301" s="169">
        <f>'12-18л. МЕНЮ '!D296</f>
        <v>30</v>
      </c>
      <c r="E301" s="2030">
        <f>'12-18л. МЕНЮ '!E296</f>
        <v>0.6018</v>
      </c>
      <c r="F301" s="1416">
        <f>'12-18л. МЕНЮ '!F296</f>
        <v>0.39</v>
      </c>
      <c r="G301" s="1416">
        <f>'12-18л. МЕНЮ '!G296</f>
        <v>16.260000000000002</v>
      </c>
      <c r="H301" s="1417">
        <f>'12-18л. МЕНЮ '!H296</f>
        <v>70.9572</v>
      </c>
      <c r="I301" s="1158">
        <v>0</v>
      </c>
      <c r="J301" s="1158">
        <v>3.3000000000000002E-2</v>
      </c>
      <c r="K301" s="1158">
        <v>1.2E-2</v>
      </c>
      <c r="L301" s="680">
        <v>0</v>
      </c>
      <c r="M301" s="1158">
        <v>6</v>
      </c>
      <c r="N301" s="1158">
        <v>1.95</v>
      </c>
      <c r="O301" s="1158">
        <v>0.45200000000000001</v>
      </c>
      <c r="P301" s="1158">
        <v>3.3000000000000002E-2</v>
      </c>
      <c r="Q301" s="1466">
        <f>'12-18л. МЕНЮ '!I296</f>
        <v>16</v>
      </c>
      <c r="R301" s="11"/>
      <c r="S301" s="115"/>
      <c r="T301" s="101"/>
      <c r="U301" s="96"/>
      <c r="V301" s="351"/>
      <c r="W301" s="351"/>
      <c r="X301" s="351"/>
      <c r="Y301" s="351"/>
      <c r="Z301" s="351"/>
      <c r="AA301" s="351"/>
      <c r="AB301" s="116"/>
      <c r="AC301" s="151"/>
      <c r="AD301" s="151"/>
      <c r="AE301" s="151"/>
      <c r="AF301" s="179"/>
      <c r="AG301" s="150"/>
      <c r="AH301" s="101"/>
      <c r="AI301" s="100"/>
      <c r="AJ301" s="106"/>
      <c r="AK301" s="106"/>
      <c r="AL301" s="106"/>
      <c r="AM301" s="106"/>
      <c r="AN301" s="106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</row>
    <row r="302" spans="2:59" ht="14.25" customHeight="1" thickBot="1">
      <c r="B302" s="1450" t="str">
        <f>'12-18л. МЕНЮ '!J297</f>
        <v>Пром.пр.</v>
      </c>
      <c r="C302" s="189" t="str">
        <f>'12-18л. МЕНЮ '!C297</f>
        <v>Хлеб ржаной</v>
      </c>
      <c r="D302" s="1464">
        <f>'12-18л. МЕНЮ '!D297</f>
        <v>20</v>
      </c>
      <c r="E302" s="2030">
        <f>'12-18л. МЕНЮ '!E297</f>
        <v>0.93300000000000005</v>
      </c>
      <c r="F302" s="1416">
        <f>'12-18л. МЕНЮ '!F297</f>
        <v>0.33</v>
      </c>
      <c r="G302" s="1416">
        <f>'12-18л. МЕНЮ '!G297</f>
        <v>8.6869999999999994</v>
      </c>
      <c r="H302" s="1417">
        <f>'12-18л. МЕНЮ '!H297</f>
        <v>41.45</v>
      </c>
      <c r="I302" s="1743">
        <v>0</v>
      </c>
      <c r="J302" s="1743">
        <v>0.05</v>
      </c>
      <c r="K302" s="1743">
        <v>4.5999999999999999E-2</v>
      </c>
      <c r="L302" s="1401">
        <v>0</v>
      </c>
      <c r="M302" s="2244">
        <v>6.6</v>
      </c>
      <c r="N302" s="1120">
        <v>4.68</v>
      </c>
      <c r="O302" s="1743">
        <v>1.32</v>
      </c>
      <c r="P302" s="1867">
        <v>2.8000000000000001E-2</v>
      </c>
      <c r="Q302" s="1451">
        <f>'12-18л. МЕНЮ '!I297</f>
        <v>17</v>
      </c>
      <c r="R302" s="475"/>
      <c r="S302" s="115"/>
      <c r="T302" s="101"/>
      <c r="U302" s="96"/>
      <c r="V302" s="178"/>
      <c r="W302" s="554"/>
      <c r="X302" s="178"/>
      <c r="Y302" s="178"/>
      <c r="Z302" s="178"/>
      <c r="AA302" s="178"/>
      <c r="AB302" s="481"/>
      <c r="AC302" s="151"/>
      <c r="AD302" s="151"/>
      <c r="AE302" s="151"/>
      <c r="AF302" s="179"/>
      <c r="AG302" s="106"/>
      <c r="AH302" s="114"/>
      <c r="AI302" s="106"/>
      <c r="AJ302" s="106"/>
      <c r="AK302" s="106"/>
      <c r="AL302" s="106"/>
      <c r="AM302" s="106"/>
      <c r="AN302" s="106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</row>
    <row r="303" spans="2:59" ht="16.5" customHeight="1">
      <c r="B303" s="420" t="s">
        <v>160</v>
      </c>
      <c r="C303" s="693"/>
      <c r="D303" s="1475">
        <f>'12-18л. МЕНЮ '!D298</f>
        <v>865</v>
      </c>
      <c r="E303" s="1925">
        <f>'12-18л. МЕНЮ '!E298</f>
        <v>38.372899999999994</v>
      </c>
      <c r="F303" s="1930">
        <f>'12-18л. МЕНЮ '!F298</f>
        <v>31.956099999999999</v>
      </c>
      <c r="G303" s="1930">
        <f>'12-18л. МЕНЮ '!G298</f>
        <v>116.57499999999999</v>
      </c>
      <c r="H303" s="1926">
        <f>'12-18л. МЕНЮ '!H298</f>
        <v>911.84819999999991</v>
      </c>
      <c r="I303" s="2019">
        <f t="shared" ref="I303:P303" si="75">SUM(I296:I302)</f>
        <v>5.2103000000000002</v>
      </c>
      <c r="J303" s="2019">
        <f t="shared" si="75"/>
        <v>0.32019999999999998</v>
      </c>
      <c r="K303" s="2019">
        <f>SUM(K296:K302)</f>
        <v>0.95440000000000003</v>
      </c>
      <c r="L303" s="2019">
        <f t="shared" si="75"/>
        <v>285.94900000000001</v>
      </c>
      <c r="M303" s="2111">
        <f t="shared" si="75"/>
        <v>592.33370000000002</v>
      </c>
      <c r="N303" s="2111">
        <f t="shared" si="75"/>
        <v>730.16850000000011</v>
      </c>
      <c r="O303" s="2111">
        <f t="shared" si="75"/>
        <v>155.1138</v>
      </c>
      <c r="P303" s="717">
        <f t="shared" si="75"/>
        <v>5.2597000000000005</v>
      </c>
      <c r="Q303" s="747"/>
      <c r="R303" s="11"/>
      <c r="S303" s="125"/>
      <c r="T303" s="101"/>
      <c r="U303" s="96"/>
      <c r="V303" s="176"/>
      <c r="W303" s="176"/>
      <c r="X303" s="176"/>
      <c r="Y303" s="176"/>
      <c r="Z303" s="176"/>
      <c r="AA303" s="176"/>
      <c r="AB303" s="116"/>
      <c r="AC303" s="501"/>
      <c r="AD303" s="501"/>
      <c r="AE303" s="501"/>
      <c r="AF303" s="501"/>
      <c r="AG303" s="106"/>
      <c r="AH303" s="114"/>
      <c r="AI303" s="106"/>
      <c r="AJ303" s="106"/>
      <c r="AK303" s="106"/>
      <c r="AL303" s="106"/>
      <c r="AM303" s="106"/>
      <c r="AN303" s="106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</row>
    <row r="304" spans="2:59" ht="12.75" customHeight="1">
      <c r="B304" s="712"/>
      <c r="C304" s="713" t="s">
        <v>11</v>
      </c>
      <c r="D304" s="1127">
        <v>0.35</v>
      </c>
      <c r="E304" s="1927">
        <f>'12-18л. МЕНЮ '!E299</f>
        <v>31.5</v>
      </c>
      <c r="F304" s="1931">
        <f>'12-18л. МЕНЮ '!F299</f>
        <v>32.200000000000003</v>
      </c>
      <c r="G304" s="1931">
        <f>'12-18л. МЕНЮ '!G299</f>
        <v>134.05000000000001</v>
      </c>
      <c r="H304" s="1928">
        <f>'12-18л. МЕНЮ '!H299</f>
        <v>952</v>
      </c>
      <c r="I304" s="2025">
        <f t="shared" ref="I304:P304" si="76">I625</f>
        <v>24.5</v>
      </c>
      <c r="J304" s="2025">
        <f t="shared" si="76"/>
        <v>0.49</v>
      </c>
      <c r="K304" s="2025">
        <f t="shared" si="76"/>
        <v>0.56000000000000005</v>
      </c>
      <c r="L304" s="2025">
        <f t="shared" si="76"/>
        <v>315</v>
      </c>
      <c r="M304" s="2112">
        <f t="shared" si="76"/>
        <v>420</v>
      </c>
      <c r="N304" s="2112">
        <f t="shared" si="76"/>
        <v>420</v>
      </c>
      <c r="O304" s="2112">
        <f t="shared" si="76"/>
        <v>105</v>
      </c>
      <c r="P304" s="2025">
        <f t="shared" si="76"/>
        <v>6.3</v>
      </c>
      <c r="Q304" s="747"/>
      <c r="R304" s="172"/>
      <c r="S304" s="106"/>
      <c r="T304" s="101"/>
      <c r="U304" s="104"/>
      <c r="V304" s="3370"/>
      <c r="W304" s="3370"/>
      <c r="X304" s="3370"/>
      <c r="Y304" s="3370"/>
      <c r="Z304" s="3370"/>
      <c r="AA304" s="3370"/>
      <c r="AB304" s="116"/>
      <c r="AC304" s="3300"/>
      <c r="AD304" s="3300"/>
      <c r="AE304" s="3300"/>
      <c r="AF304" s="3300"/>
      <c r="AG304" s="125"/>
      <c r="AH304" s="176"/>
      <c r="AI304" s="106"/>
      <c r="AJ304" s="106"/>
      <c r="AK304" s="106"/>
      <c r="AL304" s="106"/>
      <c r="AM304" s="106"/>
      <c r="AN304" s="106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</row>
    <row r="305" spans="2:59" ht="15.75" thickBot="1">
      <c r="B305" s="229"/>
      <c r="C305" s="710" t="s">
        <v>349</v>
      </c>
      <c r="D305" s="733"/>
      <c r="E305" s="1923">
        <f>'12-18л. МЕНЮ '!E300</f>
        <v>7.6365555555555531</v>
      </c>
      <c r="F305" s="1932">
        <f>'12-18л. МЕНЮ '!F300</f>
        <v>-0.26510869565217376</v>
      </c>
      <c r="G305" s="1932">
        <f>'12-18л. МЕНЮ '!G300</f>
        <v>-4.5626631853785931</v>
      </c>
      <c r="H305" s="1924">
        <f>'12-18л. МЕНЮ '!H300</f>
        <v>-1.4761691176470606</v>
      </c>
      <c r="I305" s="1942">
        <f t="shared" ref="I305:P305" si="77">(I303*100/I619)-35</f>
        <v>-27.556714285714285</v>
      </c>
      <c r="J305" s="1942">
        <f t="shared" si="77"/>
        <v>-12.12857142857143</v>
      </c>
      <c r="K305" s="1942">
        <f t="shared" si="77"/>
        <v>24.65</v>
      </c>
      <c r="L305" s="1942">
        <f t="shared" si="77"/>
        <v>-3.2278888888888879</v>
      </c>
      <c r="M305" s="1942">
        <f t="shared" si="77"/>
        <v>14.361141666666668</v>
      </c>
      <c r="N305" s="1942">
        <f t="shared" si="77"/>
        <v>25.847375000000007</v>
      </c>
      <c r="O305" s="1942">
        <f t="shared" si="77"/>
        <v>16.704599999999999</v>
      </c>
      <c r="P305" s="2150">
        <f t="shared" si="77"/>
        <v>-5.7794444444444437</v>
      </c>
      <c r="Q305" s="751"/>
      <c r="R305" s="543"/>
      <c r="S305" s="2981"/>
      <c r="T305" s="101"/>
      <c r="U305" s="98"/>
      <c r="V305" s="482"/>
      <c r="W305" s="482"/>
      <c r="X305" s="482"/>
      <c r="Y305" s="482"/>
      <c r="Z305" s="121"/>
      <c r="AA305" s="121"/>
      <c r="AB305" s="116"/>
      <c r="AC305" s="151"/>
      <c r="AD305" s="151"/>
      <c r="AE305" s="151"/>
      <c r="AF305" s="151"/>
      <c r="AG305" s="125"/>
      <c r="AH305" s="101"/>
      <c r="AI305" s="113"/>
      <c r="AJ305" s="106"/>
      <c r="AK305" s="106"/>
      <c r="AL305" s="106"/>
      <c r="AM305" s="106"/>
      <c r="AN305" s="106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</row>
    <row r="306" spans="2:59" ht="15.75">
      <c r="B306" s="664"/>
      <c r="C306" s="541" t="s">
        <v>199</v>
      </c>
      <c r="D306" s="69"/>
      <c r="E306" s="2084"/>
      <c r="F306" s="2085"/>
      <c r="G306" s="2085"/>
      <c r="H306" s="2085"/>
      <c r="I306" s="2119"/>
      <c r="J306" s="2119"/>
      <c r="K306" s="1178"/>
      <c r="L306" s="2119"/>
      <c r="M306" s="2119"/>
      <c r="N306" s="2119"/>
      <c r="O306" s="2119"/>
      <c r="P306" s="2234"/>
      <c r="Q306" s="750"/>
      <c r="R306" s="544"/>
      <c r="S306" s="2981"/>
      <c r="T306" s="101"/>
      <c r="U306" s="98"/>
      <c r="V306" s="116"/>
      <c r="W306" s="116"/>
      <c r="X306" s="116"/>
      <c r="Y306" s="3398"/>
      <c r="Z306" s="522"/>
      <c r="AA306" s="106"/>
      <c r="AB306" s="116"/>
      <c r="AC306" s="283"/>
      <c r="AD306" s="283"/>
      <c r="AE306" s="274"/>
      <c r="AF306" s="283"/>
      <c r="AG306" s="106"/>
      <c r="AH306" s="176"/>
      <c r="AI306" s="106"/>
      <c r="AJ306" s="106"/>
      <c r="AK306" s="106"/>
      <c r="AL306" s="106"/>
      <c r="AM306" s="106"/>
      <c r="AN306" s="106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</row>
    <row r="307" spans="2:59" ht="13.5" customHeight="1">
      <c r="B307" s="1161" t="str">
        <f>'12-18л. МЕНЮ '!J302</f>
        <v>827/22</v>
      </c>
      <c r="C307" s="259" t="str">
        <f>'12-18л. МЕНЮ '!C302</f>
        <v>Чай с яблоком и лимоном</v>
      </c>
      <c r="D307" s="260">
        <f>'12-18л. МЕНЮ '!D302</f>
        <v>200</v>
      </c>
      <c r="E307" s="1922">
        <f>'12-18л. МЕНЮ '!E302</f>
        <v>0.48880000000000001</v>
      </c>
      <c r="F307" s="1416">
        <f>'12-18л. МЕНЮ '!F302</f>
        <v>0</v>
      </c>
      <c r="G307" s="1416">
        <f>'12-18л. МЕНЮ '!G302</f>
        <v>9.3930000000000007</v>
      </c>
      <c r="H307" s="1416">
        <f>'12-18л. МЕНЮ '!H302</f>
        <v>40.33</v>
      </c>
      <c r="I307" s="1416">
        <v>2.96</v>
      </c>
      <c r="J307" s="1416">
        <v>0</v>
      </c>
      <c r="K307" s="1416">
        <v>0.02</v>
      </c>
      <c r="L307" s="1415">
        <v>2.33</v>
      </c>
      <c r="M307" s="1420">
        <v>17.739999999999998</v>
      </c>
      <c r="N307" s="1420">
        <v>20.329999999999998</v>
      </c>
      <c r="O307" s="1418">
        <v>11.85</v>
      </c>
      <c r="P307" s="1237">
        <v>2.2799999999999998</v>
      </c>
      <c r="Q307" s="443">
        <f>'12-18л. МЕНЮ '!I302</f>
        <v>72</v>
      </c>
      <c r="R307" s="545"/>
      <c r="S307" s="484"/>
      <c r="T307" s="106"/>
      <c r="U307" s="596"/>
      <c r="V307" s="501"/>
      <c r="W307" s="789"/>
      <c r="X307" s="3368"/>
      <c r="Y307" s="3369"/>
      <c r="Z307" s="213"/>
      <c r="AA307" s="356"/>
      <c r="AB307" s="218"/>
      <c r="AC307" s="329"/>
      <c r="AD307" s="329"/>
      <c r="AE307" s="329"/>
      <c r="AF307" s="179"/>
      <c r="AG307" s="124"/>
      <c r="AH307" s="101"/>
      <c r="AI307" s="98"/>
      <c r="AJ307" s="106"/>
      <c r="AK307" s="106"/>
      <c r="AL307" s="106"/>
      <c r="AM307" s="106"/>
      <c r="AN307" s="106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</row>
    <row r="308" spans="2:59" ht="13.5" customHeight="1">
      <c r="B308" s="1161" t="str">
        <f>'12-18л. МЕНЮ '!J303</f>
        <v>301 / 21</v>
      </c>
      <c r="C308" s="1180" t="str">
        <f>'12-18л. МЕНЮ '!C303</f>
        <v>Рыба, запечённая с яйцом</v>
      </c>
      <c r="D308" s="260">
        <f>'12-18л. МЕНЮ '!D303</f>
        <v>116</v>
      </c>
      <c r="E308" s="2068">
        <f>'12-18л. МЕНЮ '!E303</f>
        <v>0.81200000000000006</v>
      </c>
      <c r="F308" s="1416">
        <f>'12-18л. МЕНЮ '!F303</f>
        <v>3.3639999999999999</v>
      </c>
      <c r="G308" s="1992">
        <f>'12-18л. МЕНЮ '!G303</f>
        <v>8.0060000000000002</v>
      </c>
      <c r="H308" s="1415">
        <f>'12-18л. МЕНЮ '!H303</f>
        <v>118.32</v>
      </c>
      <c r="I308" s="1992">
        <v>1.044</v>
      </c>
      <c r="J308" s="1416">
        <v>7.0999999999999994E-2</v>
      </c>
      <c r="K308" s="1992">
        <v>6.7000000000000004E-2</v>
      </c>
      <c r="L308" s="1415">
        <v>38.164000000000001</v>
      </c>
      <c r="M308" s="1993">
        <v>38.048000000000002</v>
      </c>
      <c r="N308" s="1420">
        <v>130.892</v>
      </c>
      <c r="O308" s="1993">
        <v>22.388000000000002</v>
      </c>
      <c r="P308" s="1419">
        <v>1.109</v>
      </c>
      <c r="Q308" s="443">
        <f>'12-18л. МЕНЮ '!I303</f>
        <v>63</v>
      </c>
      <c r="R308" s="11"/>
      <c r="S308" s="151"/>
      <c r="T308" s="351"/>
      <c r="U308" s="351"/>
      <c r="V308" s="351"/>
      <c r="W308" s="351"/>
      <c r="X308" s="351"/>
      <c r="Y308" s="351"/>
      <c r="Z308" s="351"/>
      <c r="AA308" s="351"/>
      <c r="AB308" s="106"/>
      <c r="AC308" s="329"/>
      <c r="AD308" s="329"/>
      <c r="AE308" s="329"/>
      <c r="AF308" s="179"/>
      <c r="AG308" s="117"/>
      <c r="AH308" s="101"/>
      <c r="AI308" s="98"/>
      <c r="AJ308" s="106"/>
      <c r="AK308" s="106"/>
      <c r="AL308" s="106"/>
      <c r="AM308" s="106"/>
      <c r="AN308" s="106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</row>
    <row r="309" spans="2:59" ht="14.25" customHeight="1" thickBot="1">
      <c r="B309" s="759" t="str">
        <f>'12-18л. МЕНЮ '!J304</f>
        <v>Пром.пр.</v>
      </c>
      <c r="C309" s="189" t="str">
        <f>'12-18л. МЕНЮ '!C304</f>
        <v>Хлеб пшеничный</v>
      </c>
      <c r="D309" s="2797">
        <f>'12-18л. МЕНЮ '!D304</f>
        <v>35</v>
      </c>
      <c r="E309" s="2798">
        <f>'12-18л. МЕНЮ '!E304</f>
        <v>0.70209999999999995</v>
      </c>
      <c r="F309" s="1932">
        <f>'12-18л. МЕНЮ '!F304</f>
        <v>0.45500000000000002</v>
      </c>
      <c r="G309" s="1932">
        <f>'12-18л. МЕНЮ '!G304</f>
        <v>17.010999999999999</v>
      </c>
      <c r="H309" s="2118">
        <f>'12-18л. МЕНЮ '!H304</f>
        <v>75.291399999999996</v>
      </c>
      <c r="I309" s="2216">
        <v>0</v>
      </c>
      <c r="J309" s="1932">
        <v>3.9E-2</v>
      </c>
      <c r="K309" s="1932">
        <v>1.4E-2</v>
      </c>
      <c r="L309" s="2118">
        <v>0</v>
      </c>
      <c r="M309" s="2255">
        <v>7</v>
      </c>
      <c r="N309" s="1942">
        <v>2.2749999999999999</v>
      </c>
      <c r="O309" s="1932">
        <v>0.49</v>
      </c>
      <c r="P309" s="2150">
        <v>3.9E-2</v>
      </c>
      <c r="Q309" s="443">
        <f>'12-18л. МЕНЮ '!I304</f>
        <v>16</v>
      </c>
      <c r="R309" s="11"/>
      <c r="S309" s="256"/>
      <c r="T309" s="151"/>
      <c r="U309" s="151"/>
      <c r="V309" s="151"/>
      <c r="W309" s="179"/>
      <c r="X309" s="151"/>
      <c r="Y309" s="151"/>
      <c r="Z309" s="151"/>
      <c r="AA309" s="151"/>
      <c r="AB309" s="347"/>
      <c r="AC309" s="329"/>
      <c r="AD309" s="329"/>
      <c r="AE309" s="329"/>
      <c r="AF309" s="179"/>
      <c r="AG309" s="355"/>
      <c r="AH309" s="221"/>
      <c r="AI309" s="328"/>
      <c r="AJ309" s="106"/>
      <c r="AK309" s="106"/>
      <c r="AL309" s="106"/>
      <c r="AM309" s="106"/>
      <c r="AN309" s="106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</row>
    <row r="310" spans="2:59" ht="16.5" customHeight="1">
      <c r="B310" s="420" t="s">
        <v>207</v>
      </c>
      <c r="C310" s="558"/>
      <c r="D310" s="1463">
        <f>'12-18л. МЕНЮ '!D305</f>
        <v>351</v>
      </c>
      <c r="E310" s="2139">
        <f>'12-18л. МЕНЮ '!E305</f>
        <v>2.0029000000000003</v>
      </c>
      <c r="F310" s="2127">
        <f>'12-18л. МЕНЮ '!F305</f>
        <v>3.819</v>
      </c>
      <c r="G310" s="2127">
        <f>'12-18л. МЕНЮ '!G305</f>
        <v>34.409999999999997</v>
      </c>
      <c r="H310" s="2140">
        <f>'12-18л. МЕНЮ '!H305</f>
        <v>233.94139999999999</v>
      </c>
      <c r="I310" s="2043">
        <f t="shared" ref="I310:P310" si="78">SUM(I307:I309)</f>
        <v>4.0039999999999996</v>
      </c>
      <c r="J310" s="2043">
        <f t="shared" si="78"/>
        <v>0.10999999999999999</v>
      </c>
      <c r="K310" s="2043">
        <f>SUM(K307:K309)</f>
        <v>0.10100000000000001</v>
      </c>
      <c r="L310" s="2043">
        <f t="shared" si="78"/>
        <v>40.494</v>
      </c>
      <c r="M310" s="2117">
        <f t="shared" si="78"/>
        <v>62.787999999999997</v>
      </c>
      <c r="N310" s="2117">
        <f t="shared" si="78"/>
        <v>153.49699999999999</v>
      </c>
      <c r="O310" s="2043">
        <f t="shared" si="78"/>
        <v>34.728000000000002</v>
      </c>
      <c r="P310" s="638">
        <f t="shared" si="78"/>
        <v>3.4279999999999999</v>
      </c>
      <c r="Q310" s="657"/>
      <c r="S310" s="1670"/>
      <c r="T310" s="176"/>
      <c r="U310" s="176"/>
      <c r="V310" s="176"/>
      <c r="W310" s="176"/>
      <c r="X310" s="176"/>
      <c r="Y310" s="176"/>
      <c r="Z310" s="176"/>
      <c r="AA310" s="176"/>
      <c r="AB310" s="121"/>
      <c r="AC310" s="501"/>
      <c r="AD310" s="501"/>
      <c r="AE310" s="501"/>
      <c r="AF310" s="501"/>
      <c r="AG310" s="115"/>
      <c r="AH310" s="101"/>
      <c r="AI310" s="98"/>
      <c r="AJ310" s="106"/>
      <c r="AK310" s="106"/>
      <c r="AL310" s="106"/>
      <c r="AM310" s="106"/>
      <c r="AN310" s="106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</row>
    <row r="311" spans="2:59" ht="14.25" customHeight="1">
      <c r="B311" s="712"/>
      <c r="C311" s="713" t="s">
        <v>11</v>
      </c>
      <c r="D311" s="1127">
        <v>0.1</v>
      </c>
      <c r="E311" s="1801">
        <f>'12-18л. МЕНЮ '!E306</f>
        <v>9</v>
      </c>
      <c r="F311" s="1802">
        <f>'12-18л. МЕНЮ '!F306</f>
        <v>9.1999999999999993</v>
      </c>
      <c r="G311" s="1802">
        <f>'12-18л. МЕНЮ '!G306</f>
        <v>38.299999999999997</v>
      </c>
      <c r="H311" s="1921">
        <f>'12-18л. МЕНЮ '!H306</f>
        <v>272</v>
      </c>
      <c r="I311" s="1886">
        <f t="shared" ref="I311:P311" si="79">I629</f>
        <v>7</v>
      </c>
      <c r="J311" s="1886">
        <f t="shared" si="79"/>
        <v>0.14000000000000001</v>
      </c>
      <c r="K311" s="1886">
        <f t="shared" si="79"/>
        <v>0.16</v>
      </c>
      <c r="L311" s="1886">
        <f t="shared" si="79"/>
        <v>90</v>
      </c>
      <c r="M311" s="1887">
        <f t="shared" si="79"/>
        <v>120</v>
      </c>
      <c r="N311" s="1887">
        <f t="shared" si="79"/>
        <v>120</v>
      </c>
      <c r="O311" s="1886">
        <f t="shared" si="79"/>
        <v>30</v>
      </c>
      <c r="P311" s="1886">
        <f t="shared" si="79"/>
        <v>1.8</v>
      </c>
      <c r="Q311" s="747"/>
      <c r="S311" s="176"/>
      <c r="T311" s="3370"/>
      <c r="U311" s="3370"/>
      <c r="V311" s="3370"/>
      <c r="W311" s="3370"/>
      <c r="X311" s="3370"/>
      <c r="Y311" s="3370"/>
      <c r="Z311" s="3370"/>
      <c r="AA311" s="3370"/>
      <c r="AB311" s="469"/>
      <c r="AC311" s="3300"/>
      <c r="AD311" s="3300"/>
      <c r="AE311" s="3300"/>
      <c r="AF311" s="3300"/>
      <c r="AG311" s="115"/>
      <c r="AH311" s="101"/>
      <c r="AI311" s="98"/>
      <c r="AJ311" s="106"/>
      <c r="AK311" s="106"/>
      <c r="AL311" s="106"/>
      <c r="AM311" s="106"/>
      <c r="AN311" s="106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</row>
    <row r="312" spans="2:59" ht="12.75" customHeight="1" thickBot="1">
      <c r="B312" s="229"/>
      <c r="C312" s="710" t="s">
        <v>349</v>
      </c>
      <c r="D312" s="733"/>
      <c r="E312" s="1796">
        <f>'12-18л. МЕНЮ '!E307</f>
        <v>-7.7745555555555548</v>
      </c>
      <c r="F312" s="435">
        <f>'12-18л. МЕНЮ '!F307</f>
        <v>-5.8489130434782615</v>
      </c>
      <c r="G312" s="435">
        <f>'12-18л. МЕНЮ '!G307</f>
        <v>-1.0156657963446492</v>
      </c>
      <c r="H312" s="755">
        <f>'12-18л. МЕНЮ '!H307</f>
        <v>-1.399213235294118</v>
      </c>
      <c r="I312" s="722">
        <f t="shared" ref="I312:P312" si="80">(I310*100/I619)-10</f>
        <v>-4.28</v>
      </c>
      <c r="J312" s="722">
        <f t="shared" si="80"/>
        <v>-2.1428571428571432</v>
      </c>
      <c r="K312" s="722">
        <f t="shared" si="80"/>
        <v>-3.6874999999999991</v>
      </c>
      <c r="L312" s="722">
        <f t="shared" si="80"/>
        <v>-5.5006666666666666</v>
      </c>
      <c r="M312" s="722">
        <f t="shared" si="80"/>
        <v>-4.7676666666666669</v>
      </c>
      <c r="N312" s="722">
        <f t="shared" si="80"/>
        <v>2.7914166666666649</v>
      </c>
      <c r="O312" s="722">
        <f t="shared" si="80"/>
        <v>1.5760000000000005</v>
      </c>
      <c r="P312" s="727">
        <f t="shared" si="80"/>
        <v>9.0444444444444443</v>
      </c>
      <c r="Q312" s="751"/>
      <c r="S312" s="106"/>
      <c r="T312" s="346"/>
      <c r="U312" s="346"/>
      <c r="V312" s="346"/>
      <c r="W312" s="346"/>
      <c r="X312" s="346"/>
      <c r="Y312" s="346"/>
      <c r="Z312" s="346"/>
      <c r="AA312" s="346"/>
      <c r="AB312" s="480"/>
      <c r="AC312" s="151"/>
      <c r="AD312" s="151"/>
      <c r="AE312" s="151"/>
      <c r="AF312" s="151"/>
      <c r="AG312" s="125"/>
      <c r="AH312" s="176"/>
      <c r="AI312" s="106"/>
      <c r="AJ312" s="106"/>
      <c r="AK312" s="106"/>
      <c r="AL312" s="106"/>
      <c r="AM312" s="106"/>
      <c r="AN312" s="106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</row>
    <row r="313" spans="2:59" ht="15.75" customHeight="1" thickBot="1">
      <c r="S313" s="3372"/>
      <c r="T313" s="116"/>
      <c r="U313" s="116"/>
      <c r="V313" s="116"/>
      <c r="W313" s="179"/>
      <c r="X313" s="178"/>
      <c r="Y313" s="178"/>
      <c r="Z313" s="116"/>
      <c r="AA313" s="178"/>
      <c r="AB313" s="121"/>
      <c r="AC313" s="283"/>
      <c r="AD313" s="283"/>
      <c r="AE313" s="283"/>
      <c r="AF313" s="283"/>
      <c r="AG313" s="125"/>
      <c r="AH313" s="101"/>
      <c r="AI313" s="328"/>
      <c r="AJ313" s="106"/>
      <c r="AK313" s="106"/>
      <c r="AL313" s="106"/>
      <c r="AM313" s="106"/>
      <c r="AN313" s="106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</row>
    <row r="314" spans="2:59" ht="14.25" customHeight="1">
      <c r="B314" s="637"/>
      <c r="C314" s="42" t="s">
        <v>239</v>
      </c>
      <c r="D314" s="43"/>
      <c r="E314" s="146">
        <f t="shared" ref="E314:P314" si="81">E292+E303</f>
        <v>61.902799999999992</v>
      </c>
      <c r="F314" s="235">
        <f t="shared" si="81"/>
        <v>49.281819999999996</v>
      </c>
      <c r="G314" s="235">
        <f t="shared" si="81"/>
        <v>218.31599999999997</v>
      </c>
      <c r="H314" s="235">
        <f t="shared" si="81"/>
        <v>1538.2583999999999</v>
      </c>
      <c r="I314" s="235">
        <f t="shared" si="81"/>
        <v>22.374300000000002</v>
      </c>
      <c r="J314" s="235">
        <f t="shared" si="81"/>
        <v>0.66349999999999998</v>
      </c>
      <c r="K314" s="235">
        <f t="shared" si="81"/>
        <v>1.1514</v>
      </c>
      <c r="L314" s="235">
        <f t="shared" si="81"/>
        <v>516.07539999999995</v>
      </c>
      <c r="M314" s="682">
        <f t="shared" si="81"/>
        <v>816.74860000000001</v>
      </c>
      <c r="N314" s="682">
        <f t="shared" si="81"/>
        <v>1031.1855</v>
      </c>
      <c r="O314" s="683">
        <f t="shared" si="81"/>
        <v>229.8279</v>
      </c>
      <c r="P314" s="638">
        <f t="shared" si="81"/>
        <v>8.3257000000000012</v>
      </c>
      <c r="S314" s="3373"/>
      <c r="T314" s="106"/>
      <c r="U314" s="596"/>
      <c r="V314" s="501"/>
      <c r="W314" s="789"/>
      <c r="X314" s="3368"/>
      <c r="Y314" s="3369"/>
      <c r="Z314" s="213"/>
      <c r="AA314" s="356"/>
      <c r="AB314" s="481"/>
      <c r="AC314" s="121"/>
      <c r="AD314" s="121"/>
      <c r="AE314" s="121"/>
      <c r="AF314" s="121"/>
      <c r="AG314" s="115"/>
      <c r="AH314" s="113"/>
      <c r="AI314" s="96"/>
      <c r="AJ314" s="106"/>
      <c r="AK314" s="106"/>
      <c r="AL314" s="106"/>
      <c r="AM314" s="106"/>
      <c r="AN314" s="106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</row>
    <row r="315" spans="2:59">
      <c r="B315" s="386"/>
      <c r="C315" s="660" t="s">
        <v>11</v>
      </c>
      <c r="D315" s="1127">
        <v>0.6</v>
      </c>
      <c r="E315" s="1889">
        <f t="shared" ref="E315:P315" si="82">E633</f>
        <v>54</v>
      </c>
      <c r="F315" s="1886">
        <f t="shared" si="82"/>
        <v>55.2</v>
      </c>
      <c r="G315" s="1886">
        <f t="shared" si="82"/>
        <v>229.8</v>
      </c>
      <c r="H315" s="1886">
        <f t="shared" si="82"/>
        <v>1632</v>
      </c>
      <c r="I315" s="1886">
        <f t="shared" si="82"/>
        <v>42</v>
      </c>
      <c r="J315" s="1886">
        <f t="shared" si="82"/>
        <v>0.84</v>
      </c>
      <c r="K315" s="1886">
        <f t="shared" si="82"/>
        <v>0.96</v>
      </c>
      <c r="L315" s="1886">
        <f t="shared" si="82"/>
        <v>540</v>
      </c>
      <c r="M315" s="1887">
        <f t="shared" si="82"/>
        <v>720</v>
      </c>
      <c r="N315" s="1887">
        <f t="shared" si="82"/>
        <v>720</v>
      </c>
      <c r="O315" s="1887">
        <f t="shared" si="82"/>
        <v>180</v>
      </c>
      <c r="P315" s="1888">
        <f t="shared" si="82"/>
        <v>10.8</v>
      </c>
      <c r="S315" s="3374"/>
      <c r="T315" s="351"/>
      <c r="U315" s="351"/>
      <c r="V315" s="351"/>
      <c r="W315" s="351"/>
      <c r="X315" s="351"/>
      <c r="Y315" s="351"/>
      <c r="Z315" s="351"/>
      <c r="AA315" s="351"/>
      <c r="AB315" s="224"/>
      <c r="AC315" s="283"/>
      <c r="AD315" s="283"/>
      <c r="AE315" s="283"/>
      <c r="AF315" s="283"/>
      <c r="AG315" s="106"/>
      <c r="AH315" s="106"/>
      <c r="AI315" s="106"/>
      <c r="AJ315" s="106"/>
      <c r="AK315" s="106"/>
      <c r="AL315" s="106"/>
      <c r="AM315" s="106"/>
      <c r="AN315" s="106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</row>
    <row r="316" spans="2:59" ht="15.75" thickBot="1">
      <c r="B316" s="229"/>
      <c r="C316" s="710" t="s">
        <v>349</v>
      </c>
      <c r="D316" s="733"/>
      <c r="E316" s="721">
        <f t="shared" ref="E316:P316" si="83">(E314*100/E619)-60</f>
        <v>8.7808888888888816</v>
      </c>
      <c r="F316" s="722">
        <f t="shared" si="83"/>
        <v>-6.4328043478260923</v>
      </c>
      <c r="G316" s="722">
        <f t="shared" si="83"/>
        <v>-2.9984334203655365</v>
      </c>
      <c r="H316" s="722">
        <f t="shared" si="83"/>
        <v>-3.4463823529411783</v>
      </c>
      <c r="I316" s="722">
        <f t="shared" si="83"/>
        <v>-28.036714285714282</v>
      </c>
      <c r="J316" s="722">
        <f t="shared" si="83"/>
        <v>-12.607142857142861</v>
      </c>
      <c r="K316" s="722">
        <f t="shared" si="83"/>
        <v>11.962499999999991</v>
      </c>
      <c r="L316" s="722">
        <f t="shared" si="83"/>
        <v>-2.6582888888888974</v>
      </c>
      <c r="M316" s="722">
        <f t="shared" si="83"/>
        <v>8.0623833333333295</v>
      </c>
      <c r="N316" s="722">
        <f t="shared" si="83"/>
        <v>25.932124999999999</v>
      </c>
      <c r="O316" s="722">
        <f t="shared" si="83"/>
        <v>16.609300000000005</v>
      </c>
      <c r="P316" s="727">
        <f t="shared" si="83"/>
        <v>-13.746111111111105</v>
      </c>
      <c r="Q316" s="288"/>
      <c r="S316" s="3375"/>
      <c r="T316" s="329"/>
      <c r="U316" s="329"/>
      <c r="V316" s="329"/>
      <c r="W316" s="179"/>
      <c r="X316" s="151"/>
      <c r="Y316" s="151"/>
      <c r="Z316" s="329"/>
      <c r="AA316" s="151"/>
      <c r="AB316" s="224"/>
      <c r="AC316" s="501"/>
      <c r="AD316" s="501"/>
      <c r="AE316" s="501"/>
      <c r="AF316" s="501"/>
      <c r="AG316" s="115"/>
      <c r="AH316" s="101"/>
      <c r="AI316" s="98"/>
      <c r="AJ316" s="106"/>
      <c r="AK316" s="106"/>
      <c r="AL316" s="106"/>
      <c r="AM316" s="106"/>
      <c r="AN316" s="106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</row>
    <row r="317" spans="2:59" ht="15.75" thickBot="1">
      <c r="E317" s="1896"/>
      <c r="F317" s="1896"/>
      <c r="G317" s="1896"/>
      <c r="H317" s="1896"/>
      <c r="I317" s="1896"/>
      <c r="J317" s="1896"/>
      <c r="K317" s="1896"/>
      <c r="L317" s="1896"/>
      <c r="M317" s="1896"/>
      <c r="N317" s="1896"/>
      <c r="O317" s="1896"/>
      <c r="P317" s="1896"/>
      <c r="Q317" s="288"/>
      <c r="S317" s="3376"/>
      <c r="T317" s="176"/>
      <c r="U317" s="176"/>
      <c r="V317" s="176"/>
      <c r="W317" s="176"/>
      <c r="X317" s="176"/>
      <c r="Y317" s="176"/>
      <c r="Z317" s="176"/>
      <c r="AA317" s="176"/>
      <c r="AB317" s="116"/>
      <c r="AC317" s="3300"/>
      <c r="AD317" s="3300"/>
      <c r="AE317" s="3300"/>
      <c r="AF317" s="3300"/>
      <c r="AG317" s="115"/>
      <c r="AH317" s="101"/>
      <c r="AI317" s="98"/>
      <c r="AJ317" s="106"/>
      <c r="AK317" s="106"/>
      <c r="AL317" s="106"/>
      <c r="AM317" s="106"/>
      <c r="AN317" s="106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</row>
    <row r="318" spans="2:59" ht="16.5" customHeight="1">
      <c r="B318" s="637"/>
      <c r="C318" s="42" t="s">
        <v>238</v>
      </c>
      <c r="D318" s="43"/>
      <c r="E318" s="146">
        <f t="shared" ref="E318:P318" si="84">E303+E310</f>
        <v>40.375799999999998</v>
      </c>
      <c r="F318" s="235">
        <f t="shared" si="84"/>
        <v>35.775100000000002</v>
      </c>
      <c r="G318" s="235">
        <f t="shared" si="84"/>
        <v>150.98499999999999</v>
      </c>
      <c r="H318" s="235">
        <f t="shared" si="84"/>
        <v>1145.7895999999998</v>
      </c>
      <c r="I318" s="235">
        <f t="shared" si="84"/>
        <v>9.2142999999999997</v>
      </c>
      <c r="J318" s="235">
        <f t="shared" si="84"/>
        <v>0.43019999999999997</v>
      </c>
      <c r="K318" s="235">
        <f t="shared" si="84"/>
        <v>1.0554000000000001</v>
      </c>
      <c r="L318" s="235">
        <f t="shared" si="84"/>
        <v>326.44299999999998</v>
      </c>
      <c r="M318" s="682">
        <f t="shared" si="84"/>
        <v>655.12170000000003</v>
      </c>
      <c r="N318" s="683">
        <f t="shared" si="84"/>
        <v>883.66550000000007</v>
      </c>
      <c r="O318" s="683">
        <f t="shared" si="84"/>
        <v>189.84180000000001</v>
      </c>
      <c r="P318" s="638">
        <f t="shared" si="84"/>
        <v>8.6876999999999995</v>
      </c>
      <c r="Q318" s="288"/>
      <c r="S318" s="176"/>
      <c r="T318" s="3263"/>
      <c r="U318" s="3263"/>
      <c r="V318" s="3263"/>
      <c r="W318" s="3263"/>
      <c r="X318" s="3263"/>
      <c r="Y318" s="3263"/>
      <c r="Z318" s="3263"/>
      <c r="AA318" s="3263"/>
      <c r="AB318" s="116"/>
      <c r="AC318" s="151"/>
      <c r="AD318" s="151"/>
      <c r="AE318" s="151"/>
      <c r="AF318" s="151"/>
      <c r="AG318" s="115"/>
      <c r="AH318" s="101"/>
      <c r="AI318" s="98"/>
      <c r="AJ318" s="106"/>
      <c r="AK318" s="106"/>
      <c r="AL318" s="106"/>
      <c r="AM318" s="106"/>
      <c r="AN318" s="106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</row>
    <row r="319" spans="2:59" ht="16.5" customHeight="1">
      <c r="B319" s="386"/>
      <c r="C319" s="660" t="s">
        <v>11</v>
      </c>
      <c r="D319" s="1127">
        <v>0.45</v>
      </c>
      <c r="E319" s="1889">
        <f t="shared" ref="E319:P319" si="85">E637</f>
        <v>40.5</v>
      </c>
      <c r="F319" s="1886">
        <f t="shared" si="85"/>
        <v>41.4</v>
      </c>
      <c r="G319" s="1886">
        <f t="shared" si="85"/>
        <v>172.35</v>
      </c>
      <c r="H319" s="1886">
        <f t="shared" si="85"/>
        <v>1224</v>
      </c>
      <c r="I319" s="1886">
        <f t="shared" si="85"/>
        <v>31.5</v>
      </c>
      <c r="J319" s="1886">
        <f t="shared" si="85"/>
        <v>0.63</v>
      </c>
      <c r="K319" s="1886">
        <f t="shared" si="85"/>
        <v>0.72</v>
      </c>
      <c r="L319" s="1886">
        <f t="shared" si="85"/>
        <v>405</v>
      </c>
      <c r="M319" s="1887">
        <f t="shared" si="85"/>
        <v>540</v>
      </c>
      <c r="N319" s="1887">
        <f t="shared" si="85"/>
        <v>540</v>
      </c>
      <c r="O319" s="1887">
        <f t="shared" si="85"/>
        <v>135</v>
      </c>
      <c r="P319" s="1888">
        <f t="shared" si="85"/>
        <v>8.1</v>
      </c>
      <c r="Q319" s="288"/>
      <c r="S319" s="106"/>
      <c r="T319" s="346"/>
      <c r="U319" s="346"/>
      <c r="V319" s="346"/>
      <c r="W319" s="346"/>
      <c r="X319" s="346"/>
      <c r="Y319" s="346"/>
      <c r="Z319" s="346"/>
      <c r="AA319" s="346"/>
      <c r="AB319" s="218"/>
      <c r="AC319" s="283"/>
      <c r="AD319" s="283"/>
      <c r="AE319" s="283"/>
      <c r="AF319" s="283"/>
      <c r="AG319" s="119"/>
      <c r="AH319" s="101"/>
      <c r="AI319" s="98"/>
      <c r="AJ319" s="106"/>
      <c r="AK319" s="106"/>
      <c r="AL319" s="106"/>
      <c r="AM319" s="106"/>
      <c r="AN319" s="106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</row>
    <row r="320" spans="2:59" ht="15.75" customHeight="1" thickBot="1">
      <c r="B320" s="229"/>
      <c r="C320" s="710" t="s">
        <v>349</v>
      </c>
      <c r="D320" s="733"/>
      <c r="E320" s="721">
        <f t="shared" ref="E320:P320" si="86">(E318*100/E619)-45</f>
        <v>-0.13799999999999812</v>
      </c>
      <c r="F320" s="722">
        <f t="shared" si="86"/>
        <v>-6.114021739130429</v>
      </c>
      <c r="G320" s="722">
        <f t="shared" si="86"/>
        <v>-5.5783289817232458</v>
      </c>
      <c r="H320" s="722">
        <f t="shared" si="86"/>
        <v>-2.8753823529411875</v>
      </c>
      <c r="I320" s="722">
        <f t="shared" si="86"/>
        <v>-31.836714285714287</v>
      </c>
      <c r="J320" s="722">
        <f t="shared" si="86"/>
        <v>-14.271428571428572</v>
      </c>
      <c r="K320" s="722">
        <f t="shared" si="86"/>
        <v>20.962500000000006</v>
      </c>
      <c r="L320" s="722">
        <f t="shared" si="86"/>
        <v>-8.728555555555559</v>
      </c>
      <c r="M320" s="722">
        <f t="shared" si="86"/>
        <v>9.5934750000000051</v>
      </c>
      <c r="N320" s="722">
        <f t="shared" si="86"/>
        <v>28.638791666666663</v>
      </c>
      <c r="O320" s="722">
        <f t="shared" si="86"/>
        <v>18.2806</v>
      </c>
      <c r="P320" s="727">
        <f t="shared" si="86"/>
        <v>3.2650000000000006</v>
      </c>
      <c r="Q320" s="288"/>
      <c r="S320" s="106"/>
      <c r="T320" s="106"/>
      <c r="U320" s="106"/>
      <c r="V320" s="106"/>
      <c r="W320" s="106"/>
      <c r="X320" s="106"/>
      <c r="Y320" s="106"/>
      <c r="Z320" s="106"/>
      <c r="AA320" s="121"/>
      <c r="AB320" s="121"/>
      <c r="AC320" s="501"/>
      <c r="AD320" s="501"/>
      <c r="AE320" s="501"/>
      <c r="AF320" s="501"/>
      <c r="AG320" s="106"/>
      <c r="AH320" s="106"/>
      <c r="AI320" s="106"/>
      <c r="AJ320" s="106"/>
      <c r="AK320" s="106"/>
      <c r="AL320" s="106"/>
      <c r="AM320" s="106"/>
      <c r="AN320" s="106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</row>
    <row r="321" spans="2:59" ht="14.25" customHeight="1" thickBot="1">
      <c r="E321" s="1896"/>
      <c r="F321" s="1896"/>
      <c r="G321" s="1896"/>
      <c r="H321" s="1896"/>
      <c r="I321" s="1896"/>
      <c r="J321" s="1896"/>
      <c r="K321" s="1896"/>
      <c r="L321" s="1896"/>
      <c r="M321" s="1896"/>
      <c r="N321" s="1896"/>
      <c r="O321" s="1896"/>
      <c r="P321" s="1905"/>
      <c r="Q321" s="288"/>
      <c r="S321" s="106"/>
      <c r="T321" s="106"/>
      <c r="U321" s="106"/>
      <c r="V321" s="106"/>
      <c r="W321" s="106"/>
      <c r="X321" s="106"/>
      <c r="Y321" s="106"/>
      <c r="Z321" s="106"/>
      <c r="AA321" s="513"/>
      <c r="AB321" s="151"/>
      <c r="AC321" s="3300"/>
      <c r="AD321" s="3300"/>
      <c r="AE321" s="3300"/>
      <c r="AF321" s="3300"/>
      <c r="AG321" s="106"/>
      <c r="AH321" s="106"/>
      <c r="AI321" s="106"/>
      <c r="AJ321" s="106"/>
      <c r="AK321" s="106"/>
      <c r="AL321" s="106"/>
      <c r="AM321" s="106"/>
      <c r="AN321" s="106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</row>
    <row r="322" spans="2:59">
      <c r="B322" s="711" t="s">
        <v>265</v>
      </c>
      <c r="C322" s="42"/>
      <c r="D322" s="43"/>
      <c r="E322" s="695">
        <f t="shared" ref="E322:P322" si="87">E292+E303+E310</f>
        <v>63.905699999999996</v>
      </c>
      <c r="F322" s="696">
        <f t="shared" si="87"/>
        <v>53.100819999999999</v>
      </c>
      <c r="G322" s="696">
        <f t="shared" si="87"/>
        <v>252.72599999999997</v>
      </c>
      <c r="H322" s="696">
        <f t="shared" si="87"/>
        <v>1772.1997999999999</v>
      </c>
      <c r="I322" s="696">
        <f t="shared" si="87"/>
        <v>26.378300000000003</v>
      </c>
      <c r="J322" s="696">
        <f t="shared" si="87"/>
        <v>0.77349999999999997</v>
      </c>
      <c r="K322" s="696">
        <f t="shared" si="87"/>
        <v>1.2524</v>
      </c>
      <c r="L322" s="696">
        <f t="shared" si="87"/>
        <v>556.56939999999997</v>
      </c>
      <c r="M322" s="1372">
        <f t="shared" si="87"/>
        <v>879.53660000000002</v>
      </c>
      <c r="N322" s="1372">
        <f t="shared" si="87"/>
        <v>1184.6825000000001</v>
      </c>
      <c r="O322" s="1282">
        <f t="shared" si="87"/>
        <v>264.55590000000001</v>
      </c>
      <c r="P322" s="731">
        <f t="shared" si="87"/>
        <v>11.753700000000002</v>
      </c>
      <c r="Q322" s="288"/>
      <c r="S322" s="106"/>
      <c r="T322" s="106"/>
      <c r="U322" s="106"/>
      <c r="V322" s="106"/>
      <c r="W322" s="106"/>
      <c r="X322" s="106"/>
      <c r="Y322" s="106"/>
      <c r="Z322" s="106"/>
      <c r="AA322" s="178"/>
      <c r="AB322" s="178"/>
      <c r="AC322" s="151"/>
      <c r="AD322" s="151"/>
      <c r="AE322" s="151"/>
      <c r="AF322" s="151"/>
      <c r="AG322" s="106"/>
      <c r="AH322" s="106"/>
      <c r="AI322" s="106"/>
      <c r="AJ322" s="106"/>
      <c r="AK322" s="106"/>
      <c r="AL322" s="106"/>
      <c r="AM322" s="106"/>
      <c r="AN322" s="106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</row>
    <row r="323" spans="2:59" ht="13.5" customHeight="1">
      <c r="B323" s="712"/>
      <c r="C323" s="713" t="s">
        <v>11</v>
      </c>
      <c r="D323" s="1127">
        <v>0.7</v>
      </c>
      <c r="E323" s="1889">
        <f t="shared" ref="E323:P323" si="88">E641</f>
        <v>63</v>
      </c>
      <c r="F323" s="1886">
        <f t="shared" si="88"/>
        <v>64.400000000000006</v>
      </c>
      <c r="G323" s="1886">
        <f t="shared" si="88"/>
        <v>268.10000000000002</v>
      </c>
      <c r="H323" s="1886">
        <f t="shared" si="88"/>
        <v>1904</v>
      </c>
      <c r="I323" s="1886">
        <f t="shared" si="88"/>
        <v>49</v>
      </c>
      <c r="J323" s="1886">
        <f t="shared" si="88"/>
        <v>0.98</v>
      </c>
      <c r="K323" s="1886">
        <f t="shared" si="88"/>
        <v>1.1200000000000001</v>
      </c>
      <c r="L323" s="1886">
        <f t="shared" si="88"/>
        <v>630</v>
      </c>
      <c r="M323" s="1887">
        <f t="shared" si="88"/>
        <v>840</v>
      </c>
      <c r="N323" s="1887">
        <f t="shared" si="88"/>
        <v>840</v>
      </c>
      <c r="O323" s="1887">
        <f t="shared" si="88"/>
        <v>210</v>
      </c>
      <c r="P323" s="1888">
        <f t="shared" si="88"/>
        <v>12.6</v>
      </c>
      <c r="Q323" s="288"/>
      <c r="S323" s="106"/>
      <c r="T323" s="106"/>
      <c r="U323" s="106"/>
      <c r="V323" s="106"/>
      <c r="W323" s="106"/>
      <c r="X323" s="106"/>
      <c r="Y323" s="106"/>
      <c r="Z323" s="106"/>
      <c r="AA323" s="116"/>
      <c r="AB323" s="116"/>
      <c r="AC323" s="283"/>
      <c r="AD323" s="283"/>
      <c r="AE323" s="283"/>
      <c r="AF323" s="283"/>
      <c r="AG323" s="198"/>
      <c r="AH323" s="198"/>
      <c r="AI323" s="198"/>
      <c r="AJ323" s="186"/>
      <c r="AK323" s="483"/>
      <c r="AL323" s="198"/>
      <c r="AM323" s="186"/>
      <c r="AN323" s="186"/>
      <c r="AO323" s="198"/>
      <c r="AP323" s="484"/>
      <c r="AQ323" s="198"/>
      <c r="AR323" s="198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</row>
    <row r="324" spans="2:59" ht="13.5" customHeight="1" thickBot="1">
      <c r="B324" s="229"/>
      <c r="C324" s="710" t="s">
        <v>349</v>
      </c>
      <c r="D324" s="733"/>
      <c r="E324" s="721">
        <f t="shared" ref="E324:P324" si="89">(E322*100/E619)-70</f>
        <v>1.0063333333333304</v>
      </c>
      <c r="F324" s="722">
        <f t="shared" si="89"/>
        <v>-12.281717391304348</v>
      </c>
      <c r="G324" s="722">
        <f t="shared" si="89"/>
        <v>-4.0140992167101928</v>
      </c>
      <c r="H324" s="722">
        <f t="shared" si="89"/>
        <v>-4.8455955882352981</v>
      </c>
      <c r="I324" s="722">
        <f t="shared" si="89"/>
        <v>-32.316714285714284</v>
      </c>
      <c r="J324" s="722">
        <f t="shared" si="89"/>
        <v>-14.75</v>
      </c>
      <c r="K324" s="722">
        <f t="shared" si="89"/>
        <v>8.2749999999999915</v>
      </c>
      <c r="L324" s="722">
        <f t="shared" si="89"/>
        <v>-8.1589555555555577</v>
      </c>
      <c r="M324" s="722">
        <f t="shared" si="89"/>
        <v>3.2947166666666732</v>
      </c>
      <c r="N324" s="722">
        <f t="shared" si="89"/>
        <v>28.723541666666677</v>
      </c>
      <c r="O324" s="722">
        <f t="shared" si="89"/>
        <v>18.185299999999998</v>
      </c>
      <c r="P324" s="727">
        <f t="shared" si="89"/>
        <v>-4.7016666666666538</v>
      </c>
      <c r="Q324" s="288"/>
      <c r="S324" s="106"/>
      <c r="T324" s="106"/>
      <c r="U324" s="106"/>
      <c r="V324" s="106"/>
      <c r="W324" s="106"/>
      <c r="X324" s="106"/>
      <c r="Y324" s="106"/>
      <c r="Z324" s="106"/>
      <c r="AA324" s="329"/>
      <c r="AB324" s="329"/>
      <c r="AC324" s="3395"/>
      <c r="AD324" s="3395"/>
      <c r="AE324" s="3395"/>
      <c r="AF324" s="3396"/>
      <c r="AG324" s="198"/>
      <c r="AH324" s="198"/>
      <c r="AI324" s="198"/>
      <c r="AJ324" s="198"/>
      <c r="AK324" s="198"/>
      <c r="AL324" s="198"/>
      <c r="AM324" s="198"/>
      <c r="AN324" s="198"/>
      <c r="AO324" s="198"/>
      <c r="AP324" s="198"/>
      <c r="AQ324" s="198"/>
      <c r="AR324" s="198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</row>
    <row r="325" spans="2:59" ht="15" customHeight="1">
      <c r="Q325" s="288"/>
      <c r="S325" s="106"/>
      <c r="T325" s="106"/>
      <c r="U325" s="106"/>
      <c r="V325" s="106"/>
      <c r="W325" s="106"/>
      <c r="X325" s="106"/>
      <c r="Y325" s="106"/>
      <c r="Z325" s="106"/>
      <c r="AA325" s="116"/>
      <c r="AB325" s="116"/>
      <c r="AC325" s="3300"/>
      <c r="AD325" s="3300"/>
      <c r="AE325" s="3300"/>
      <c r="AF325" s="3300"/>
      <c r="AG325" s="106"/>
      <c r="AH325" s="106"/>
      <c r="AI325" s="106"/>
      <c r="AJ325" s="186"/>
      <c r="AK325" s="186"/>
      <c r="AL325" s="106"/>
      <c r="AM325" s="186"/>
      <c r="AN325" s="186"/>
      <c r="AO325" s="106"/>
      <c r="AP325" s="101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</row>
    <row r="326" spans="2:59" ht="14.25" customHeight="1">
      <c r="Q326" s="288"/>
      <c r="S326" s="106"/>
      <c r="T326" s="106"/>
      <c r="U326" s="106"/>
      <c r="V326" s="106"/>
      <c r="W326" s="106"/>
      <c r="X326" s="106"/>
      <c r="Y326" s="106"/>
      <c r="Z326" s="106"/>
      <c r="AA326" s="116"/>
      <c r="AB326" s="116"/>
      <c r="AC326" s="151"/>
      <c r="AD326" s="151"/>
      <c r="AE326" s="151"/>
      <c r="AF326" s="151"/>
      <c r="AG326" s="488"/>
      <c r="AH326" s="489"/>
      <c r="AI326" s="490"/>
      <c r="AJ326" s="491"/>
      <c r="AK326" s="492"/>
      <c r="AL326" s="492"/>
      <c r="AM326" s="492"/>
      <c r="AN326" s="492"/>
      <c r="AO326" s="492"/>
      <c r="AP326" s="492"/>
      <c r="AQ326" s="488"/>
      <c r="AR326" s="488"/>
      <c r="AS326" s="493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</row>
    <row r="327" spans="2:59">
      <c r="Q327" s="288"/>
      <c r="S327" s="106"/>
      <c r="T327" s="106"/>
      <c r="U327" s="106"/>
      <c r="V327" s="106"/>
      <c r="W327" s="106"/>
      <c r="X327" s="106"/>
      <c r="Y327" s="106"/>
      <c r="Z327" s="106"/>
      <c r="AA327" s="116"/>
      <c r="AB327" s="116"/>
      <c r="AC327" s="121"/>
      <c r="AD327" s="121"/>
      <c r="AE327" s="121"/>
      <c r="AF327" s="121"/>
      <c r="AG327" s="208"/>
      <c r="AH327" s="208"/>
      <c r="AI327" s="208"/>
      <c r="AJ327" s="494"/>
      <c r="AK327" s="208"/>
      <c r="AL327" s="208"/>
      <c r="AM327" s="208"/>
      <c r="AN327" s="208"/>
      <c r="AO327" s="208"/>
      <c r="AP327" s="208"/>
      <c r="AQ327" s="208"/>
      <c r="AR327" s="208"/>
      <c r="AS327" s="208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</row>
    <row r="328" spans="2:59">
      <c r="Q328" s="288"/>
      <c r="S328" s="106"/>
      <c r="T328" s="106"/>
      <c r="U328" s="106"/>
      <c r="V328" s="106"/>
      <c r="W328" s="106"/>
      <c r="X328" s="106"/>
      <c r="Y328" s="106"/>
      <c r="Z328" s="106"/>
      <c r="AA328" s="371"/>
      <c r="AB328" s="218"/>
      <c r="AC328" s="121"/>
      <c r="AD328" s="121"/>
      <c r="AE328" s="121"/>
      <c r="AF328" s="121"/>
      <c r="AG328" s="116"/>
      <c r="AH328" s="116"/>
      <c r="AI328" s="116"/>
      <c r="AJ328" s="179"/>
      <c r="AK328" s="327"/>
      <c r="AL328" s="327"/>
      <c r="AM328" s="327"/>
      <c r="AN328" s="327"/>
      <c r="AO328" s="116"/>
      <c r="AP328" s="224"/>
      <c r="AQ328" s="116"/>
      <c r="AR328" s="116"/>
      <c r="AS328" s="178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</row>
    <row r="329" spans="2:59">
      <c r="Q329" s="288"/>
      <c r="S329" s="106"/>
      <c r="T329" s="106"/>
      <c r="U329" s="106"/>
      <c r="V329" s="106"/>
      <c r="W329" s="106"/>
      <c r="X329" s="106"/>
      <c r="Y329" s="106"/>
      <c r="Z329" s="106"/>
      <c r="AA329" s="515"/>
      <c r="AB329" s="349"/>
      <c r="AC329" s="121"/>
      <c r="AD329" s="121"/>
      <c r="AE329" s="121"/>
      <c r="AF329" s="121"/>
      <c r="AG329" s="505"/>
      <c r="AH329" s="505"/>
      <c r="AI329" s="505"/>
      <c r="AJ329" s="514"/>
      <c r="AK329" s="505"/>
      <c r="AL329" s="505"/>
      <c r="AM329" s="505"/>
      <c r="AN329" s="505"/>
      <c r="AO329" s="506"/>
      <c r="AP329" s="506"/>
      <c r="AQ329" s="505"/>
      <c r="AR329" s="505"/>
      <c r="AS329" s="505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</row>
    <row r="330" spans="2:59" ht="14.25" customHeight="1">
      <c r="K330" s="65"/>
      <c r="P330"/>
      <c r="Q330" s="288"/>
      <c r="S330" s="106"/>
      <c r="T330" s="106"/>
      <c r="U330" s="106"/>
      <c r="V330" s="106"/>
      <c r="W330" s="106"/>
      <c r="X330" s="106"/>
      <c r="Y330" s="106"/>
      <c r="Z330" s="106"/>
      <c r="AA330" s="347"/>
      <c r="AB330" s="347"/>
      <c r="AC330" s="121"/>
      <c r="AD330" s="121"/>
      <c r="AE330" s="125"/>
      <c r="AF330" s="121"/>
      <c r="AG330" s="106"/>
      <c r="AH330" s="106"/>
      <c r="AI330" s="106"/>
      <c r="AJ330" s="106"/>
      <c r="AK330" s="106"/>
      <c r="AL330" s="106"/>
      <c r="AM330" s="106"/>
      <c r="AN330" s="106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</row>
    <row r="331" spans="2:59" ht="13.5" customHeight="1">
      <c r="S331" s="106"/>
      <c r="T331" s="106"/>
      <c r="U331" s="106"/>
      <c r="V331" s="106"/>
      <c r="W331" s="106"/>
      <c r="X331" s="106"/>
      <c r="Y331" s="106"/>
      <c r="Z331" s="106"/>
      <c r="AA331" s="121"/>
      <c r="AB331" s="121"/>
      <c r="AC331" s="121"/>
      <c r="AD331" s="121"/>
      <c r="AE331" s="121"/>
      <c r="AF331" s="121"/>
      <c r="AG331" s="106"/>
      <c r="AH331" s="106"/>
      <c r="AI331" s="106"/>
      <c r="AJ331" s="106"/>
      <c r="AK331" s="106"/>
      <c r="AL331" s="106"/>
      <c r="AM331" s="106"/>
      <c r="AN331" s="106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</row>
    <row r="332" spans="2:59" ht="13.5" customHeight="1">
      <c r="C332" s="662"/>
      <c r="D332" s="12" t="s">
        <v>174</v>
      </c>
      <c r="E332" s="290"/>
      <c r="Q332" s="1"/>
      <c r="S332" s="106"/>
      <c r="T332" s="106"/>
      <c r="U332" s="106"/>
      <c r="V332" s="106"/>
      <c r="W332" s="106"/>
      <c r="X332" s="106"/>
      <c r="Y332" s="106"/>
      <c r="Z332" s="106"/>
      <c r="AA332" s="121"/>
      <c r="AB332" s="121"/>
      <c r="AC332" s="205"/>
      <c r="AD332" s="205"/>
      <c r="AE332" s="205"/>
      <c r="AF332" s="205"/>
      <c r="AG332" s="106"/>
      <c r="AH332" s="106"/>
      <c r="AI332" s="106"/>
      <c r="AJ332" s="106"/>
      <c r="AK332" s="106"/>
      <c r="AL332" s="106"/>
      <c r="AM332" s="106"/>
      <c r="AN332" s="106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</row>
    <row r="333" spans="2:59" ht="12.75" customHeight="1">
      <c r="C333" s="13" t="s">
        <v>412</v>
      </c>
      <c r="D333" s="148"/>
      <c r="E333" s="2"/>
      <c r="F333"/>
      <c r="I333"/>
      <c r="J333"/>
      <c r="K333" s="26"/>
      <c r="L333" s="26"/>
      <c r="M333"/>
      <c r="N333"/>
      <c r="O333"/>
      <c r="P333"/>
      <c r="Q333" s="106"/>
      <c r="S333" s="106"/>
      <c r="T333" s="106"/>
      <c r="U333" s="106"/>
      <c r="V333" s="106"/>
      <c r="W333" s="106"/>
      <c r="X333" s="106"/>
      <c r="Y333" s="106"/>
      <c r="Z333" s="106"/>
      <c r="AA333" s="203"/>
      <c r="AB333" s="126"/>
      <c r="AC333" s="121"/>
      <c r="AD333" s="121"/>
      <c r="AE333" s="121"/>
      <c r="AF333" s="121"/>
      <c r="AG333" s="106"/>
      <c r="AH333" s="106"/>
      <c r="AI333" s="106"/>
      <c r="AJ333" s="106"/>
      <c r="AK333" s="106"/>
      <c r="AL333" s="106"/>
      <c r="AM333" s="106"/>
      <c r="AN333" s="106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</row>
    <row r="334" spans="2:59" ht="12.75" customHeight="1">
      <c r="C334" s="25" t="s">
        <v>273</v>
      </c>
      <c r="I334" s="741" t="s">
        <v>285</v>
      </c>
      <c r="N334" s="5"/>
      <c r="S334" s="106"/>
      <c r="T334" s="106"/>
      <c r="U334" s="106"/>
      <c r="V334" s="106"/>
      <c r="W334" s="106"/>
      <c r="X334" s="106"/>
      <c r="Y334" s="106"/>
      <c r="Z334" s="106"/>
      <c r="AA334" s="356"/>
      <c r="AB334" s="356"/>
      <c r="AC334" s="106"/>
      <c r="AD334" s="106"/>
      <c r="AE334" s="126"/>
      <c r="AF334" s="126"/>
      <c r="AG334" s="106"/>
      <c r="AH334" s="106"/>
      <c r="AI334" s="106"/>
      <c r="AJ334" s="106"/>
      <c r="AK334" s="106"/>
      <c r="AL334" s="106"/>
      <c r="AM334" s="106"/>
      <c r="AN334" s="106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</row>
    <row r="335" spans="2:59" ht="16.5" customHeight="1">
      <c r="C335" s="662" t="s">
        <v>413</v>
      </c>
      <c r="S335" s="106"/>
      <c r="T335" s="106"/>
      <c r="U335" s="106"/>
      <c r="V335" s="106"/>
      <c r="W335" s="106"/>
      <c r="X335" s="106"/>
      <c r="Y335" s="106"/>
      <c r="Z335" s="106"/>
      <c r="AA335" s="524"/>
      <c r="AB335" s="524"/>
      <c r="AC335" s="221"/>
      <c r="AD335" s="121"/>
      <c r="AE335" s="121"/>
      <c r="AF335" s="121"/>
      <c r="AG335" s="106"/>
      <c r="AH335" s="106"/>
      <c r="AI335" s="106"/>
      <c r="AJ335" s="106"/>
      <c r="AK335" s="106"/>
      <c r="AL335" s="106"/>
      <c r="AM335" s="106"/>
      <c r="AN335" s="106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</row>
    <row r="336" spans="2:59" ht="14.25" customHeight="1">
      <c r="B336" s="2" t="s">
        <v>450</v>
      </c>
      <c r="C336" s="26"/>
      <c r="D336"/>
      <c r="I336" s="29" t="s">
        <v>0</v>
      </c>
      <c r="J336"/>
      <c r="K336" s="2" t="s">
        <v>857</v>
      </c>
      <c r="L336" s="26"/>
      <c r="M336" s="26"/>
      <c r="N336" s="33"/>
      <c r="P336" s="119"/>
      <c r="S336" s="106"/>
      <c r="T336" s="106"/>
      <c r="U336" s="106"/>
      <c r="V336" s="106"/>
      <c r="W336" s="106"/>
      <c r="X336" s="106"/>
      <c r="Y336" s="106"/>
      <c r="Z336" s="106"/>
      <c r="AA336" s="525"/>
      <c r="AB336" s="525"/>
      <c r="AC336" s="121"/>
      <c r="AD336" s="121"/>
      <c r="AE336" s="121"/>
      <c r="AF336" s="121"/>
      <c r="AG336" s="106"/>
      <c r="AH336" s="106"/>
      <c r="AI336" s="106"/>
      <c r="AJ336" s="106"/>
      <c r="AK336" s="106"/>
      <c r="AL336" s="106"/>
      <c r="AM336" s="106"/>
      <c r="AN336" s="106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</row>
    <row r="337" spans="2:59" ht="19.5" thickBot="1">
      <c r="F337" s="2883" t="s">
        <v>419</v>
      </c>
      <c r="S337" s="106"/>
      <c r="T337" s="106"/>
      <c r="U337" s="106"/>
      <c r="V337" s="106"/>
      <c r="W337" s="106"/>
      <c r="X337" s="106"/>
      <c r="Y337" s="106"/>
      <c r="Z337" s="106"/>
      <c r="AA337" s="347"/>
      <c r="AB337" s="347"/>
      <c r="AC337" s="121"/>
      <c r="AD337" s="186"/>
      <c r="AE337" s="121"/>
      <c r="AF337" s="121"/>
      <c r="AG337" s="106"/>
      <c r="AH337" s="106"/>
      <c r="AI337" s="106"/>
      <c r="AJ337" s="106"/>
      <c r="AK337" s="106"/>
      <c r="AL337" s="106"/>
      <c r="AM337" s="106"/>
      <c r="AN337" s="106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</row>
    <row r="338" spans="2:59" ht="15.75" thickBot="1">
      <c r="B338" s="764" t="s">
        <v>269</v>
      </c>
      <c r="C338" s="790" t="s">
        <v>417</v>
      </c>
      <c r="D338" s="762" t="s">
        <v>144</v>
      </c>
      <c r="E338" s="769" t="s">
        <v>145</v>
      </c>
      <c r="F338" s="332"/>
      <c r="G338" s="332"/>
      <c r="H338" s="39"/>
      <c r="I338" s="542" t="s">
        <v>249</v>
      </c>
      <c r="J338" s="39"/>
      <c r="K338" s="671"/>
      <c r="L338" s="447"/>
      <c r="M338" s="771" t="s">
        <v>280</v>
      </c>
      <c r="N338" s="39"/>
      <c r="O338" s="39"/>
      <c r="P338" s="69"/>
      <c r="Q338" s="708" t="s">
        <v>277</v>
      </c>
      <c r="S338" s="106"/>
      <c r="T338" s="106"/>
      <c r="U338" s="106"/>
      <c r="V338" s="106"/>
      <c r="W338" s="106"/>
      <c r="X338" s="106"/>
      <c r="Y338" s="106"/>
      <c r="Z338" s="106"/>
      <c r="AA338" s="522"/>
      <c r="AB338" s="522"/>
      <c r="AC338" s="182"/>
      <c r="AD338" s="121"/>
      <c r="AE338" s="115"/>
      <c r="AF338" s="121"/>
      <c r="AG338" s="106"/>
      <c r="AH338" s="106"/>
      <c r="AI338" s="106"/>
      <c r="AJ338" s="106"/>
      <c r="AK338" s="106"/>
      <c r="AL338" s="106"/>
      <c r="AM338" s="106"/>
      <c r="AN338" s="106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</row>
    <row r="339" spans="2:59" ht="14.25" customHeight="1" thickBot="1">
      <c r="B339" s="765" t="s">
        <v>251</v>
      </c>
      <c r="C339" s="394"/>
      <c r="D339" s="766" t="s">
        <v>151</v>
      </c>
      <c r="E339" s="573"/>
      <c r="F339" s="768"/>
      <c r="G339" s="1291" t="s">
        <v>423</v>
      </c>
      <c r="H339" s="1230" t="s">
        <v>392</v>
      </c>
      <c r="I339" s="772"/>
      <c r="J339" s="772"/>
      <c r="K339" s="772"/>
      <c r="L339" s="773"/>
      <c r="M339" s="774" t="s">
        <v>279</v>
      </c>
      <c r="N339" s="772"/>
      <c r="O339" s="772"/>
      <c r="P339" s="773"/>
      <c r="Q339" s="746" t="s">
        <v>275</v>
      </c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21"/>
      <c r="AD339" s="121"/>
      <c r="AE339" s="121"/>
      <c r="AF339" s="121"/>
      <c r="AG339" s="106"/>
      <c r="AH339" s="106"/>
      <c r="AI339" s="106"/>
      <c r="AJ339" s="106"/>
      <c r="AK339" s="106"/>
      <c r="AL339" s="106"/>
      <c r="AM339" s="106"/>
      <c r="AN339" s="106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</row>
    <row r="340" spans="2:59" ht="11.25" customHeight="1">
      <c r="B340" s="765" t="s">
        <v>260</v>
      </c>
      <c r="C340" s="394" t="s">
        <v>150</v>
      </c>
      <c r="D340" s="641"/>
      <c r="E340" s="766" t="s">
        <v>152</v>
      </c>
      <c r="F340" s="763" t="s">
        <v>55</v>
      </c>
      <c r="G340" s="1291" t="s">
        <v>424</v>
      </c>
      <c r="H340" s="1232" t="s">
        <v>155</v>
      </c>
      <c r="I340" s="573"/>
      <c r="J340" s="1241"/>
      <c r="K340" s="39"/>
      <c r="L340" s="1241"/>
      <c r="M340" s="1242" t="s">
        <v>261</v>
      </c>
      <c r="N340" s="1243" t="s">
        <v>262</v>
      </c>
      <c r="O340" s="1244" t="s">
        <v>263</v>
      </c>
      <c r="P340" s="1245" t="s">
        <v>264</v>
      </c>
      <c r="Q340" s="745" t="s">
        <v>241</v>
      </c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21"/>
      <c r="AD340" s="121"/>
      <c r="AE340" s="121"/>
      <c r="AF340" s="121"/>
      <c r="AG340" s="106"/>
      <c r="AH340" s="106"/>
      <c r="AI340" s="106"/>
      <c r="AJ340" s="106"/>
      <c r="AK340" s="106"/>
      <c r="AL340" s="106"/>
      <c r="AM340" s="106"/>
      <c r="AN340" s="106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</row>
    <row r="341" spans="2:59" ht="15.75" customHeight="1" thickBot="1">
      <c r="B341" s="60"/>
      <c r="C341" s="663"/>
      <c r="D341" s="423"/>
      <c r="E341" s="767" t="s">
        <v>6</v>
      </c>
      <c r="F341" s="402" t="s">
        <v>7</v>
      </c>
      <c r="G341" s="1199" t="s">
        <v>8</v>
      </c>
      <c r="H341" s="1231" t="s">
        <v>344</v>
      </c>
      <c r="I341" s="1246" t="s">
        <v>252</v>
      </c>
      <c r="J341" s="1247" t="s">
        <v>253</v>
      </c>
      <c r="K341" s="1248" t="s">
        <v>254</v>
      </c>
      <c r="L341" s="1247" t="s">
        <v>255</v>
      </c>
      <c r="M341" s="1249" t="s">
        <v>256</v>
      </c>
      <c r="N341" s="1247" t="s">
        <v>257</v>
      </c>
      <c r="O341" s="1248" t="s">
        <v>258</v>
      </c>
      <c r="P341" s="1250" t="s">
        <v>259</v>
      </c>
      <c r="Q341" s="663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  <c r="AC341" s="346"/>
      <c r="AD341" s="346"/>
      <c r="AE341" s="346"/>
      <c r="AF341" s="346"/>
      <c r="AG341" s="106"/>
      <c r="AH341" s="106"/>
      <c r="AI341" s="106"/>
      <c r="AJ341" s="106"/>
      <c r="AK341" s="106"/>
      <c r="AL341" s="106"/>
      <c r="AM341" s="106"/>
      <c r="AN341" s="106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</row>
    <row r="342" spans="2:59" ht="15" customHeight="1">
      <c r="B342" s="82"/>
      <c r="C342" s="3469" t="s">
        <v>131</v>
      </c>
      <c r="D342" s="1286"/>
      <c r="E342" s="1457"/>
      <c r="F342" s="702"/>
      <c r="G342" s="702"/>
      <c r="H342" s="700"/>
      <c r="I342" s="692"/>
      <c r="J342" s="692"/>
      <c r="K342" s="1279"/>
      <c r="L342" s="692"/>
      <c r="M342" s="692"/>
      <c r="N342" s="692"/>
      <c r="O342" s="692"/>
      <c r="P342" s="749"/>
      <c r="Q342" s="750"/>
      <c r="AA342" s="106"/>
      <c r="AB342" s="106"/>
      <c r="AC342" s="178"/>
      <c r="AD342" s="178"/>
      <c r="AE342" s="150"/>
      <c r="AF342" s="178"/>
      <c r="AG342" s="106"/>
      <c r="AH342" s="106"/>
      <c r="AI342" s="106"/>
      <c r="AJ342" s="106"/>
      <c r="AK342" s="106"/>
      <c r="AL342" s="106"/>
      <c r="AM342" s="106"/>
      <c r="AN342" s="106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</row>
    <row r="343" spans="2:59" ht="14.25" customHeight="1">
      <c r="B343" s="1449" t="str">
        <f>'12-18л. МЕНЮ '!J335</f>
        <v>268 / 21</v>
      </c>
      <c r="C343" s="3473" t="str">
        <f>'12-18л. МЕНЮ '!C335</f>
        <v>Омлет натуральный и /овощи</v>
      </c>
      <c r="D343" s="2235" t="str">
        <f>'12-18л. МЕНЮ '!D335</f>
        <v>135/5</v>
      </c>
      <c r="E343" s="2895">
        <f>'12-18л. МЕНЮ '!E335</f>
        <v>12.34</v>
      </c>
      <c r="F343" s="2896">
        <f>'12-18л. МЕНЮ '!F335</f>
        <v>15.48</v>
      </c>
      <c r="G343" s="2895">
        <f>'12-18л. МЕНЮ '!G335</f>
        <v>3.14</v>
      </c>
      <c r="H343" s="2896">
        <f>'12-18л. МЕНЮ '!H335</f>
        <v>199.63</v>
      </c>
      <c r="I343" s="2943">
        <v>0.2782</v>
      </c>
      <c r="J343" s="1993">
        <v>0.04</v>
      </c>
      <c r="K343" s="1418">
        <v>0.33100000000000002</v>
      </c>
      <c r="L343" s="2031">
        <v>169.5197</v>
      </c>
      <c r="M343" s="1420">
        <v>104.55710000000001</v>
      </c>
      <c r="N343" s="2237">
        <v>105.21980000000001</v>
      </c>
      <c r="O343" s="1418">
        <v>16.05</v>
      </c>
      <c r="P343" s="1993">
        <v>2.06</v>
      </c>
      <c r="Q343" s="1466">
        <f>'12-18л. МЕНЮ '!I335</f>
        <v>42</v>
      </c>
      <c r="AA343" s="106"/>
      <c r="AB343" s="106"/>
      <c r="AC343" s="151"/>
      <c r="AD343" s="151"/>
      <c r="AE343" s="151"/>
      <c r="AF343" s="179"/>
      <c r="AG343" s="106"/>
      <c r="AH343" s="106"/>
      <c r="AI343" s="106"/>
      <c r="AJ343" s="106"/>
      <c r="AK343" s="106"/>
      <c r="AL343" s="106"/>
      <c r="AM343" s="106"/>
      <c r="AN343" s="106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</row>
    <row r="344" spans="2:59">
      <c r="B344" s="1465" t="str">
        <f>'12-18л. МЕНЮ '!J336</f>
        <v>157 / 21</v>
      </c>
      <c r="C344" s="3467" t="str">
        <f>'12-18л. МЕНЮ '!C336</f>
        <v>консервированные отварные (сложный гарнир)</v>
      </c>
      <c r="D344" s="2814">
        <f>'12-18л. МЕНЮ '!D336</f>
        <v>95</v>
      </c>
      <c r="E344" s="2899">
        <f>'12-18л. МЕНЮ '!E336</f>
        <v>2.5466000000000002</v>
      </c>
      <c r="F344" s="2900">
        <f>'12-18л. МЕНЮ '!F336</f>
        <v>3.1078999999999999</v>
      </c>
      <c r="G344" s="2899">
        <f>'12-18л. МЕНЮ '!G336</f>
        <v>5.2811000000000003</v>
      </c>
      <c r="H344" s="2900">
        <f>'12-18л. МЕНЮ '!H336</f>
        <v>59.937600000000003</v>
      </c>
      <c r="I344" s="2901">
        <v>3.6459999999999999</v>
      </c>
      <c r="J344" s="2899">
        <v>6.8400000000000002E-2</v>
      </c>
      <c r="K344" s="2900">
        <v>2.6800000000000001E-2</v>
      </c>
      <c r="L344" s="2899">
        <v>45.344999999999999</v>
      </c>
      <c r="M344" s="2902">
        <v>16.911300000000001</v>
      </c>
      <c r="N344" s="2903">
        <v>51.332500000000003</v>
      </c>
      <c r="O344" s="2902">
        <v>16.634899999999998</v>
      </c>
      <c r="P344" s="2903">
        <v>0.57769999999999999</v>
      </c>
      <c r="Q344" s="1468">
        <f>'12-18л. МЕНЮ '!I336</f>
        <v>42</v>
      </c>
      <c r="AA344" s="106"/>
      <c r="AB344" s="106"/>
      <c r="AC344" s="329"/>
      <c r="AD344" s="329"/>
      <c r="AE344" s="329"/>
      <c r="AF344" s="179"/>
      <c r="AG344" s="106"/>
      <c r="AH344" s="106"/>
      <c r="AI344" s="106"/>
      <c r="AJ344" s="106"/>
      <c r="AK344" s="106"/>
      <c r="AL344" s="106"/>
      <c r="AM344" s="106"/>
      <c r="AN344" s="106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</row>
    <row r="345" spans="2:59" ht="13.5" customHeight="1">
      <c r="B345" s="1465" t="str">
        <f>'12-18л. МЕНЮ '!J337</f>
        <v>54-23гн/22</v>
      </c>
      <c r="C345" s="1425" t="str">
        <f>'12-18л. МЕНЮ '!C337</f>
        <v>Кофейный напиток с молоком</v>
      </c>
      <c r="D345" s="262">
        <f>'12-18л. МЕНЮ '!D337</f>
        <v>200</v>
      </c>
      <c r="E345" s="2904">
        <f>'12-18л. МЕНЮ '!E337</f>
        <v>6.5</v>
      </c>
      <c r="F345" s="2905">
        <f>'12-18л. МЕНЮ '!F337</f>
        <v>5.0999999999999996</v>
      </c>
      <c r="G345" s="2905">
        <f>'12-18л. МЕНЮ '!G337</f>
        <v>15.7</v>
      </c>
      <c r="H345" s="2905">
        <f>'12-18л. МЕНЮ '!H337</f>
        <v>134.19999999999999</v>
      </c>
      <c r="I345" s="2900">
        <v>1.04</v>
      </c>
      <c r="J345" s="2900">
        <v>0.06</v>
      </c>
      <c r="K345" s="2900">
        <v>0.25</v>
      </c>
      <c r="L345" s="2900">
        <v>26.49</v>
      </c>
      <c r="M345" s="2906">
        <v>217.7</v>
      </c>
      <c r="N345" s="2906">
        <v>184</v>
      </c>
      <c r="O345" s="2900">
        <v>42</v>
      </c>
      <c r="P345" s="2907">
        <v>0.88</v>
      </c>
      <c r="Q345" s="1467">
        <f>'12-18л. МЕНЮ '!I337</f>
        <v>81</v>
      </c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  <c r="AC345" s="329"/>
      <c r="AD345" s="329"/>
      <c r="AE345" s="329"/>
      <c r="AF345" s="179"/>
      <c r="AG345" s="106"/>
      <c r="AH345" s="106"/>
      <c r="AI345" s="106"/>
      <c r="AJ345" s="106"/>
      <c r="AK345" s="106"/>
      <c r="AL345" s="106"/>
      <c r="AM345" s="106"/>
      <c r="AN345" s="106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</row>
    <row r="346" spans="2:59">
      <c r="B346" s="1259" t="str">
        <f>'12-18л. МЕНЮ '!J338</f>
        <v>Пром.пр.</v>
      </c>
      <c r="C346" s="1424" t="str">
        <f>'12-18л. МЕНЮ '!C338</f>
        <v>Хлеб пшеничный</v>
      </c>
      <c r="D346" s="249">
        <f>'12-18л. МЕНЮ '!D338</f>
        <v>60</v>
      </c>
      <c r="E346" s="2908">
        <f>'12-18л. МЕНЮ '!E338</f>
        <v>1.2036</v>
      </c>
      <c r="F346" s="2896">
        <f>'12-18л. МЕНЮ '!F338</f>
        <v>0.78</v>
      </c>
      <c r="G346" s="2896">
        <f>'12-18л. МЕНЮ '!G338</f>
        <v>32.520000000000003</v>
      </c>
      <c r="H346" s="2896">
        <f>'12-18л. МЕНЮ '!H338</f>
        <v>141.9144</v>
      </c>
      <c r="I346" s="2898">
        <v>0</v>
      </c>
      <c r="J346" s="2898">
        <v>6.6000000000000003E-2</v>
      </c>
      <c r="K346" s="2898">
        <v>2.4E-2</v>
      </c>
      <c r="L346" s="2896">
        <v>0</v>
      </c>
      <c r="M346" s="2897">
        <v>12</v>
      </c>
      <c r="N346" s="2898">
        <v>3.9</v>
      </c>
      <c r="O346" s="2898">
        <v>0.84</v>
      </c>
      <c r="P346" s="2778">
        <v>6.6000000000000003E-2</v>
      </c>
      <c r="Q346" s="1466">
        <f>'12-18л. МЕНЮ '!I338</f>
        <v>16</v>
      </c>
      <c r="S346" s="106"/>
      <c r="T346" s="105"/>
      <c r="U346" s="96"/>
      <c r="V346" s="106"/>
      <c r="W346" s="106"/>
      <c r="X346" s="106"/>
      <c r="Y346" s="106"/>
      <c r="Z346" s="106"/>
      <c r="AA346" s="106"/>
      <c r="AB346" s="106"/>
      <c r="AC346" s="151"/>
      <c r="AD346" s="151"/>
      <c r="AE346" s="151"/>
      <c r="AF346" s="179"/>
      <c r="AG346" s="106"/>
      <c r="AH346" s="106"/>
      <c r="AI346" s="106"/>
      <c r="AJ346" s="106"/>
      <c r="AK346" s="106"/>
      <c r="AL346" s="106"/>
      <c r="AM346" s="106"/>
      <c r="AN346" s="106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</row>
    <row r="347" spans="2:59">
      <c r="B347" s="1259" t="str">
        <f>'12-18л. МЕНЮ '!J339</f>
        <v>Пром.пр.</v>
      </c>
      <c r="C347" s="1424" t="str">
        <f>'12-18л. МЕНЮ '!C339</f>
        <v>Хлеб ржаной</v>
      </c>
      <c r="D347" s="249">
        <f>'12-18л. МЕНЮ '!D339</f>
        <v>40</v>
      </c>
      <c r="E347" s="2908">
        <f>'12-18л. МЕНЮ '!E339</f>
        <v>1.8660000000000001</v>
      </c>
      <c r="F347" s="2896">
        <f>'12-18л. МЕНЮ '!F339</f>
        <v>0.66</v>
      </c>
      <c r="G347" s="2896">
        <f>'12-18л. МЕНЮ '!G339</f>
        <v>17.373999999999999</v>
      </c>
      <c r="H347" s="2896">
        <f>'12-18л. МЕНЮ '!H339</f>
        <v>82.9</v>
      </c>
      <c r="I347" s="2983">
        <v>0</v>
      </c>
      <c r="J347" s="1738">
        <v>9.5000000000000001E-2</v>
      </c>
      <c r="K347" s="1738">
        <v>0.1</v>
      </c>
      <c r="L347" s="2984">
        <v>0</v>
      </c>
      <c r="M347" s="2983">
        <v>13.2</v>
      </c>
      <c r="N347" s="2983">
        <v>9.36</v>
      </c>
      <c r="O347" s="2983">
        <v>2.64</v>
      </c>
      <c r="P347" s="2983">
        <v>5.6000000000000001E-2</v>
      </c>
      <c r="Q347" s="1466">
        <f>'12-18л. МЕНЮ '!I339</f>
        <v>17</v>
      </c>
      <c r="S347" s="106"/>
      <c r="T347" s="101"/>
      <c r="U347" s="98"/>
      <c r="V347" s="106"/>
      <c r="W347" s="106"/>
      <c r="X347" s="106"/>
      <c r="Y347" s="106"/>
      <c r="Z347" s="106"/>
      <c r="AA347" s="106"/>
      <c r="AB347" s="106"/>
      <c r="AC347" s="329"/>
      <c r="AD347" s="329"/>
      <c r="AE347" s="329"/>
      <c r="AF347" s="179"/>
      <c r="AG347" s="106"/>
      <c r="AH347" s="106"/>
      <c r="AI347" s="106"/>
      <c r="AJ347" s="106"/>
      <c r="AK347" s="106"/>
      <c r="AL347" s="106"/>
      <c r="AM347" s="106"/>
      <c r="AN347" s="106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</row>
    <row r="348" spans="2:59" ht="14.25" customHeight="1" thickBot="1">
      <c r="B348" s="1450" t="str">
        <f>'12-18л. МЕНЮ '!J340</f>
        <v xml:space="preserve">338 / 17 </v>
      </c>
      <c r="C348" s="3474" t="str">
        <f>'12-18л. МЕНЮ '!C340</f>
        <v>Фрукты свежие (яблоко)</v>
      </c>
      <c r="D348" s="341">
        <f>'12-18л. МЕНЮ '!D340</f>
        <v>105</v>
      </c>
      <c r="E348" s="2908">
        <f>'12-18л. МЕНЮ '!E340</f>
        <v>0.42</v>
      </c>
      <c r="F348" s="2896">
        <f>'12-18л. МЕНЮ '!F340</f>
        <v>0.42</v>
      </c>
      <c r="G348" s="2896">
        <f>'12-18л. МЕНЮ '!G340</f>
        <v>10.29</v>
      </c>
      <c r="H348" s="2896">
        <f>'12-18л. МЕНЮ '!H340</f>
        <v>49.35</v>
      </c>
      <c r="I348" s="2896">
        <v>10.5</v>
      </c>
      <c r="J348" s="2896">
        <v>3.15E-2</v>
      </c>
      <c r="K348" s="2896">
        <v>2.1000000000000001E-2</v>
      </c>
      <c r="L348" s="2896">
        <v>0</v>
      </c>
      <c r="M348" s="2897">
        <v>16.8</v>
      </c>
      <c r="N348" s="2898">
        <v>11.55</v>
      </c>
      <c r="O348" s="2896">
        <v>9.4499999999999993</v>
      </c>
      <c r="P348" s="2898">
        <v>2.31</v>
      </c>
      <c r="Q348" s="1469">
        <f>'12-18л. МЕНЮ '!I340</f>
        <v>85</v>
      </c>
      <c r="S348" s="2981"/>
      <c r="T348" s="101"/>
      <c r="U348" s="98"/>
      <c r="V348" s="106"/>
      <c r="W348" s="106"/>
      <c r="X348" s="106"/>
      <c r="Y348" s="106"/>
      <c r="Z348" s="106"/>
      <c r="AA348" s="106"/>
      <c r="AB348" s="106"/>
      <c r="AC348" s="329"/>
      <c r="AD348" s="329"/>
      <c r="AE348" s="329"/>
      <c r="AF348" s="179"/>
      <c r="AG348" s="106"/>
      <c r="AH348" s="106"/>
      <c r="AI348" s="106"/>
      <c r="AJ348" s="106"/>
      <c r="AK348" s="106"/>
      <c r="AL348" s="106"/>
      <c r="AM348" s="106"/>
      <c r="AN348" s="106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</row>
    <row r="349" spans="2:59" ht="13.5" customHeight="1">
      <c r="B349" s="420" t="s">
        <v>172</v>
      </c>
      <c r="C349" s="91"/>
      <c r="D349" s="1460">
        <f>'12-18л. МЕНЮ '!D341</f>
        <v>640</v>
      </c>
      <c r="E349" s="1865">
        <f>'12-18л. МЕНЮ '!E341</f>
        <v>24.876200000000004</v>
      </c>
      <c r="F349" s="1799">
        <f>'12-18л. МЕНЮ '!F341</f>
        <v>25.547900000000002</v>
      </c>
      <c r="G349" s="1799">
        <f>'12-18л. МЕНЮ '!G341</f>
        <v>84.30510000000001</v>
      </c>
      <c r="H349" s="1920">
        <f>'12-18л. МЕНЮ '!H341</f>
        <v>667.93200000000002</v>
      </c>
      <c r="I349" s="235">
        <f t="shared" ref="I349:P349" si="90">SUM(I343:I348)</f>
        <v>15.4642</v>
      </c>
      <c r="J349" s="681">
        <f>SUM(J343:J348)</f>
        <v>0.3609</v>
      </c>
      <c r="K349" s="681">
        <f t="shared" si="90"/>
        <v>0.75280000000000002</v>
      </c>
      <c r="L349" s="681">
        <f t="shared" si="90"/>
        <v>241.35470000000001</v>
      </c>
      <c r="M349" s="719">
        <f t="shared" si="90"/>
        <v>381.16840000000002</v>
      </c>
      <c r="N349" s="719">
        <f>SUM(N343:N348)</f>
        <v>365.3623</v>
      </c>
      <c r="O349" s="681">
        <f t="shared" si="90"/>
        <v>87.614900000000006</v>
      </c>
      <c r="P349" s="720">
        <f t="shared" si="90"/>
        <v>5.9497</v>
      </c>
      <c r="Q349" s="1447"/>
      <c r="R349" s="11"/>
      <c r="S349" s="2981"/>
      <c r="T349" s="101"/>
      <c r="U349" s="98"/>
      <c r="V349" s="106"/>
      <c r="W349" s="106"/>
      <c r="X349" s="106"/>
      <c r="Y349" s="106"/>
      <c r="Z349" s="106"/>
      <c r="AA349" s="106"/>
      <c r="AB349" s="106"/>
      <c r="AC349" s="501"/>
      <c r="AD349" s="501"/>
      <c r="AE349" s="501"/>
      <c r="AF349" s="501"/>
      <c r="AG349" s="106"/>
      <c r="AH349" s="106"/>
      <c r="AI349" s="106"/>
      <c r="AJ349" s="106"/>
      <c r="AK349" s="106"/>
      <c r="AL349" s="106"/>
      <c r="AM349" s="106"/>
      <c r="AN349" s="106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</row>
    <row r="350" spans="2:59" ht="12.75" customHeight="1">
      <c r="B350" s="386"/>
      <c r="C350" s="3445" t="s">
        <v>11</v>
      </c>
      <c r="D350" s="1127">
        <v>0.25</v>
      </c>
      <c r="E350" s="1866">
        <f>'12-18л. МЕНЮ '!E342</f>
        <v>22.5</v>
      </c>
      <c r="F350" s="1802">
        <f>'12-18л. МЕНЮ '!F342</f>
        <v>23</v>
      </c>
      <c r="G350" s="1802">
        <f>'12-18л. МЕНЮ '!G342</f>
        <v>95.75</v>
      </c>
      <c r="H350" s="1921">
        <f>'12-18л. МЕНЮ '!H342</f>
        <v>680</v>
      </c>
      <c r="I350" s="1886">
        <f t="shared" ref="I350:P350" si="91">I621</f>
        <v>17.5</v>
      </c>
      <c r="J350" s="1886">
        <f t="shared" si="91"/>
        <v>0.35</v>
      </c>
      <c r="K350" s="1886">
        <f t="shared" si="91"/>
        <v>0.4</v>
      </c>
      <c r="L350" s="1886">
        <f t="shared" si="91"/>
        <v>225</v>
      </c>
      <c r="M350" s="1887">
        <f t="shared" si="91"/>
        <v>300</v>
      </c>
      <c r="N350" s="1887">
        <f t="shared" si="91"/>
        <v>300</v>
      </c>
      <c r="O350" s="1886">
        <f t="shared" si="91"/>
        <v>75</v>
      </c>
      <c r="P350" s="1888">
        <f t="shared" si="91"/>
        <v>4.5</v>
      </c>
      <c r="Q350" s="754"/>
      <c r="R350" s="7"/>
      <c r="S350" s="119"/>
      <c r="T350" s="101"/>
      <c r="U350" s="96"/>
      <c r="V350" s="106"/>
      <c r="W350" s="106"/>
      <c r="X350" s="106"/>
      <c r="Y350" s="106"/>
      <c r="Z350" s="106"/>
      <c r="AA350" s="106"/>
      <c r="AB350" s="106"/>
      <c r="AC350" s="3300"/>
      <c r="AD350" s="3300"/>
      <c r="AE350" s="3300"/>
      <c r="AF350" s="3300"/>
      <c r="AG350" s="106"/>
      <c r="AH350" s="106"/>
      <c r="AI350" s="106"/>
      <c r="AJ350" s="106"/>
      <c r="AK350" s="106"/>
      <c r="AL350" s="106"/>
      <c r="AM350" s="106"/>
      <c r="AN350" s="106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</row>
    <row r="351" spans="2:59" ht="13.5" customHeight="1" thickBot="1">
      <c r="B351" s="229"/>
      <c r="C351" s="1809" t="s">
        <v>349</v>
      </c>
      <c r="D351" s="733"/>
      <c r="E351" s="1443">
        <f>'12-18л. МЕНЮ '!E343</f>
        <v>2.6402222222222278</v>
      </c>
      <c r="F351" s="435">
        <f>'12-18л. МЕНЮ '!F343</f>
        <v>2.7694565217391336</v>
      </c>
      <c r="G351" s="435">
        <f>'12-18л. МЕНЮ '!G343</f>
        <v>-2.9882245430809391</v>
      </c>
      <c r="H351" s="755">
        <f>'12-18л. МЕНЮ '!H343</f>
        <v>-0.44367647058823678</v>
      </c>
      <c r="I351" s="722">
        <f t="shared" ref="I351:P351" si="92">(I349*100/I679)-25</f>
        <v>-2.9082857142857144</v>
      </c>
      <c r="J351" s="722">
        <f t="shared" si="92"/>
        <v>0.77857142857143202</v>
      </c>
      <c r="K351" s="722">
        <f t="shared" si="92"/>
        <v>22.049999999999997</v>
      </c>
      <c r="L351" s="722">
        <f t="shared" si="92"/>
        <v>1.8171888888888894</v>
      </c>
      <c r="M351" s="722">
        <f t="shared" si="92"/>
        <v>6.7640333333333373</v>
      </c>
      <c r="N351" s="722">
        <f t="shared" si="92"/>
        <v>5.4468583333333349</v>
      </c>
      <c r="O351" s="722">
        <f t="shared" si="92"/>
        <v>4.2049666666666674</v>
      </c>
      <c r="P351" s="727">
        <f t="shared" si="92"/>
        <v>8.053888888888892</v>
      </c>
      <c r="Q351" s="74"/>
      <c r="R351" s="7"/>
      <c r="S351" s="106"/>
      <c r="T351" s="106"/>
      <c r="U351" s="106"/>
      <c r="V351" s="106"/>
      <c r="W351" s="106"/>
      <c r="X351" s="106"/>
      <c r="Y351" s="106"/>
      <c r="Z351" s="106"/>
      <c r="AA351" s="106"/>
      <c r="AB351" s="352"/>
      <c r="AC351" s="151"/>
      <c r="AD351" s="151"/>
      <c r="AE351" s="151"/>
      <c r="AF351" s="151"/>
      <c r="AG351" s="106"/>
      <c r="AH351" s="106"/>
      <c r="AI351" s="106"/>
      <c r="AJ351" s="106"/>
      <c r="AK351" s="106"/>
      <c r="AL351" s="106"/>
      <c r="AM351" s="106"/>
      <c r="AN351" s="106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</row>
    <row r="352" spans="2:59">
      <c r="B352" s="82"/>
      <c r="C352" s="1659" t="s">
        <v>109</v>
      </c>
      <c r="D352" s="58"/>
      <c r="E352" s="1119"/>
      <c r="F352" s="1867"/>
      <c r="G352" s="1867"/>
      <c r="H352" s="1120"/>
      <c r="I352" s="1120"/>
      <c r="J352" s="1120"/>
      <c r="K352" s="1120"/>
      <c r="L352" s="1120"/>
      <c r="M352" s="1120"/>
      <c r="N352" s="1120"/>
      <c r="O352" s="1120"/>
      <c r="P352" s="2862"/>
      <c r="Q352" s="1447"/>
      <c r="R352" s="101"/>
      <c r="S352" s="101"/>
      <c r="T352" s="329"/>
      <c r="U352" s="329"/>
      <c r="V352" s="329"/>
      <c r="W352" s="179"/>
      <c r="X352" s="151"/>
      <c r="Y352" s="151"/>
      <c r="Z352" s="329"/>
      <c r="AA352" s="151"/>
      <c r="AB352" s="121"/>
      <c r="AC352" s="151"/>
      <c r="AD352" s="151"/>
      <c r="AE352" s="151"/>
      <c r="AF352" s="151"/>
      <c r="AG352" s="106"/>
      <c r="AH352" s="106"/>
      <c r="AI352" s="106"/>
      <c r="AJ352" s="106"/>
      <c r="AK352" s="106"/>
      <c r="AL352" s="106"/>
      <c r="AM352" s="106"/>
      <c r="AN352" s="106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</row>
    <row r="353" spans="2:59">
      <c r="B353" s="1161" t="str">
        <f>'12-18л. МЕНЮ '!J345</f>
        <v>149 / 21</v>
      </c>
      <c r="C353" s="1424" t="str">
        <f>'12-18л. МЕНЮ '!C345</f>
        <v>Овощи консервированные</v>
      </c>
      <c r="D353" s="249">
        <f>'12-18л. МЕНЮ '!D345</f>
        <v>100</v>
      </c>
      <c r="E353" s="3163">
        <f>'12-18л. МЕНЮ '!E345</f>
        <v>1.583</v>
      </c>
      <c r="F353" s="2898">
        <f>'12-18л. МЕНЮ '!F345</f>
        <v>4.5060000000000002</v>
      </c>
      <c r="G353" s="2888">
        <f>'12-18л. МЕНЮ '!G345</f>
        <v>8.8854000000000006</v>
      </c>
      <c r="H353" s="2896">
        <f>'12-18л. МЕНЮ '!H345</f>
        <v>76.757900000000006</v>
      </c>
      <c r="I353" s="2888">
        <v>17.47</v>
      </c>
      <c r="J353" s="2898">
        <v>1.8700000000000001E-2</v>
      </c>
      <c r="K353" s="2888">
        <v>1.9699999999999999E-2</v>
      </c>
      <c r="L353" s="2898">
        <v>0</v>
      </c>
      <c r="M353" s="2888">
        <v>41.7014</v>
      </c>
      <c r="N353" s="2898">
        <v>30.21</v>
      </c>
      <c r="O353" s="2888">
        <v>14.185</v>
      </c>
      <c r="P353" s="2909">
        <v>1.1373</v>
      </c>
      <c r="Q353" s="3140">
        <f>'12-18л. МЕНЮ '!I345</f>
        <v>4</v>
      </c>
      <c r="R353" s="7"/>
      <c r="S353" s="268"/>
      <c r="T353" s="106"/>
      <c r="U353" s="106"/>
      <c r="V353" s="106"/>
      <c r="W353" s="106"/>
      <c r="X353" s="106"/>
      <c r="Y353" s="106"/>
      <c r="Z353" s="106"/>
      <c r="AA353" s="106"/>
      <c r="AB353" s="121"/>
      <c r="AC353" s="151"/>
      <c r="AD353" s="151"/>
      <c r="AE353" s="151"/>
      <c r="AF353" s="151"/>
      <c r="AG353" s="106"/>
      <c r="AH353" s="106"/>
      <c r="AI353" s="106"/>
      <c r="AJ353" s="106"/>
      <c r="AK353" s="106"/>
      <c r="AL353" s="106"/>
      <c r="AM353" s="106"/>
      <c r="AN353" s="106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</row>
    <row r="354" spans="2:59" ht="15.75" customHeight="1">
      <c r="B354" s="171"/>
      <c r="C354" s="1422" t="str">
        <f>'12-18л. МЕНЮ '!C346</f>
        <v xml:space="preserve">(порциями (капуста квашеная)) </v>
      </c>
      <c r="D354" s="773"/>
      <c r="E354" s="3164"/>
      <c r="F354" s="2911"/>
      <c r="G354" s="2910"/>
      <c r="H354" s="2911"/>
      <c r="I354" s="2910"/>
      <c r="J354" s="2911"/>
      <c r="K354" s="2910"/>
      <c r="L354" s="2911"/>
      <c r="M354" s="2910"/>
      <c r="N354" s="2911"/>
      <c r="O354" s="2910"/>
      <c r="P354" s="3165"/>
      <c r="Q354" s="2371"/>
      <c r="R354" s="221"/>
      <c r="S354" s="106"/>
      <c r="T354" s="3389"/>
      <c r="U354" s="3382"/>
      <c r="V354" s="3382"/>
      <c r="W354" s="3382"/>
      <c r="X354" s="3382"/>
      <c r="Y354" s="3382"/>
      <c r="Z354" s="3382"/>
      <c r="AA354" s="3382"/>
      <c r="AB354" s="121"/>
      <c r="AC354" s="283"/>
      <c r="AD354" s="283"/>
      <c r="AE354" s="283"/>
      <c r="AF354" s="283"/>
      <c r="AG354" s="106"/>
      <c r="AH354" s="106"/>
      <c r="AI354" s="106"/>
      <c r="AJ354" s="106"/>
      <c r="AK354" s="106"/>
      <c r="AL354" s="106"/>
      <c r="AM354" s="106"/>
      <c r="AN354" s="106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</row>
    <row r="355" spans="2:59" ht="16.5" customHeight="1">
      <c r="B355" s="2993" t="str">
        <f>'12-18л. МЕНЮ '!J347</f>
        <v>108-109/17</v>
      </c>
      <c r="C355" s="3468" t="str">
        <f>'12-18л. МЕНЮ '!C347</f>
        <v>Суп с клёцками</v>
      </c>
      <c r="D355" s="262">
        <f>'12-18л. МЕНЮ '!D347</f>
        <v>250</v>
      </c>
      <c r="E355" s="3166">
        <f>'12-18л. МЕНЮ '!E347</f>
        <v>3.5575000000000001</v>
      </c>
      <c r="F355" s="2902">
        <f>'12-18л. МЕНЮ '!F347</f>
        <v>4.5925000000000002</v>
      </c>
      <c r="G355" s="2902">
        <f>'12-18л. МЕНЮ '!G347</f>
        <v>19.7925</v>
      </c>
      <c r="H355" s="2912">
        <f>'12-18л. МЕНЮ '!H347</f>
        <v>134.73249999999999</v>
      </c>
      <c r="I355" s="2889">
        <v>0.57499999999999996</v>
      </c>
      <c r="J355" s="2889">
        <v>0.105</v>
      </c>
      <c r="K355" s="2889">
        <v>7.4999999999999997E-2</v>
      </c>
      <c r="L355" s="2889">
        <v>21.05</v>
      </c>
      <c r="M355" s="2891">
        <v>33.4</v>
      </c>
      <c r="N355" s="2891">
        <v>72.224999999999994</v>
      </c>
      <c r="O355" s="2900">
        <v>25.35</v>
      </c>
      <c r="P355" s="3159">
        <v>1.175</v>
      </c>
      <c r="Q355" s="3141">
        <f>'12-18л. МЕНЮ '!I347</f>
        <v>26</v>
      </c>
      <c r="R355" s="7"/>
      <c r="AA355" s="356"/>
      <c r="AB355" s="121"/>
      <c r="AC355" s="329"/>
      <c r="AD355" s="329"/>
      <c r="AE355" s="329"/>
      <c r="AF355" s="179"/>
      <c r="AG355" s="106"/>
      <c r="AH355" s="106"/>
      <c r="AI355" s="106"/>
      <c r="AJ355" s="106"/>
      <c r="AK355" s="106"/>
      <c r="AL355" s="106"/>
      <c r="AM355" s="106"/>
      <c r="AN355" s="106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</row>
    <row r="356" spans="2:59">
      <c r="B356" s="1161" t="str">
        <f>'12-18л. МЕНЮ '!J348</f>
        <v>595/22</v>
      </c>
      <c r="C356" s="251" t="str">
        <f>'12-18л. МЕНЮ '!C348</f>
        <v>Наггетсы</v>
      </c>
      <c r="D356" s="249">
        <f>'12-18л. МЕНЮ '!D348</f>
        <v>100</v>
      </c>
      <c r="E356" s="3167">
        <f>'12-18л. МЕНЮ '!E348</f>
        <v>19.010000000000002</v>
      </c>
      <c r="F356" s="2914">
        <f>'12-18л. МЕНЮ '!F348</f>
        <v>13.547700000000001</v>
      </c>
      <c r="G356" s="2914">
        <f>'12-18л. МЕНЮ '!G348</f>
        <v>11.204000000000001</v>
      </c>
      <c r="H356" s="2915">
        <f>'12-18л. МЕНЮ '!H348</f>
        <v>244.94499999999999</v>
      </c>
      <c r="I356" s="2916">
        <v>0</v>
      </c>
      <c r="J356" s="3540">
        <v>0.1</v>
      </c>
      <c r="K356" s="2916">
        <v>0.04</v>
      </c>
      <c r="L356" s="2916">
        <v>7.8339999999999996</v>
      </c>
      <c r="M356" s="3541">
        <v>71.67</v>
      </c>
      <c r="N356" s="3541">
        <v>58.889000000000003</v>
      </c>
      <c r="O356" s="2916">
        <v>13.7</v>
      </c>
      <c r="P356" s="3542">
        <v>1.1200000000000001</v>
      </c>
      <c r="Q356" s="3142">
        <f>'12-18л. МЕНЮ '!I348</f>
        <v>59</v>
      </c>
      <c r="R356" s="101"/>
      <c r="AA356" s="106"/>
      <c r="AB356" s="101"/>
      <c r="AC356" s="3399"/>
      <c r="AD356" s="3399"/>
      <c r="AE356" s="3399"/>
      <c r="AF356" s="3270"/>
      <c r="AG356" s="106"/>
      <c r="AH356" s="106"/>
      <c r="AI356" s="106"/>
      <c r="AJ356" s="106"/>
      <c r="AK356" s="106"/>
      <c r="AL356" s="106"/>
      <c r="AM356" s="106"/>
      <c r="AN356" s="106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</row>
    <row r="357" spans="2:59" ht="15" customHeight="1">
      <c r="B357" s="1161" t="str">
        <f>'12-18л. МЕНЮ '!J349</f>
        <v>381/22</v>
      </c>
      <c r="C357" s="251" t="str">
        <f>'12-18л. МЕНЮ '!C349</f>
        <v>Ризотто</v>
      </c>
      <c r="D357" s="249">
        <f>'12-18л. МЕНЮ '!D349</f>
        <v>180</v>
      </c>
      <c r="E357" s="3167">
        <f>'12-18л. МЕНЮ '!E349</f>
        <v>3.58</v>
      </c>
      <c r="F357" s="2914">
        <f>'12-18л. МЕНЮ '!F349</f>
        <v>11.755000000000001</v>
      </c>
      <c r="G357" s="2914">
        <f>'12-18л. МЕНЮ '!G349</f>
        <v>34.911000000000001</v>
      </c>
      <c r="H357" s="2915">
        <f>'12-18л. МЕНЮ '!H349</f>
        <v>267.49799999999999</v>
      </c>
      <c r="I357" s="3499">
        <v>1.296</v>
      </c>
      <c r="J357" s="3499">
        <v>5.0700000000000002E-2</v>
      </c>
      <c r="K357" s="3500">
        <v>4.2500000000000003E-2</v>
      </c>
      <c r="L357" s="3501">
        <v>30.032</v>
      </c>
      <c r="M357" s="3502">
        <v>82.493200000000002</v>
      </c>
      <c r="N357" s="3503">
        <v>83.827200000000005</v>
      </c>
      <c r="O357" s="3500">
        <v>28.9146</v>
      </c>
      <c r="P357" s="3504">
        <v>1.7177</v>
      </c>
      <c r="Q357" s="3142">
        <f>'12-18л. МЕНЮ '!I349</f>
        <v>31</v>
      </c>
      <c r="R357" s="101"/>
      <c r="AA357" s="151"/>
      <c r="AB357" s="98"/>
      <c r="AC357" s="151"/>
      <c r="AD357" s="151"/>
      <c r="AE357" s="151"/>
      <c r="AF357" s="151"/>
      <c r="AG357" s="106"/>
      <c r="AH357" s="106"/>
      <c r="AI357" s="106"/>
      <c r="AJ357" s="106"/>
      <c r="AK357" s="106"/>
      <c r="AL357" s="106"/>
      <c r="AM357" s="106"/>
      <c r="AN357" s="106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</row>
    <row r="358" spans="2:59" ht="15" customHeight="1">
      <c r="B358" s="1161" t="str">
        <f>'12-18л. МЕНЮ '!J350</f>
        <v>501 /21</v>
      </c>
      <c r="C358" s="251" t="str">
        <f>'12-18л. МЕНЮ '!C350</f>
        <v>Сок фруктовый (персиковый)</v>
      </c>
      <c r="D358" s="249">
        <f>'12-18л. МЕНЮ '!D350</f>
        <v>200</v>
      </c>
      <c r="E358" s="3167">
        <f>'12-18л. МЕНЮ '!E350</f>
        <v>1</v>
      </c>
      <c r="F358" s="2914">
        <f>'12-18л. МЕНЮ '!F350</f>
        <v>0</v>
      </c>
      <c r="G358" s="2914">
        <f>'12-18л. МЕНЮ '!G350</f>
        <v>23.4</v>
      </c>
      <c r="H358" s="2915">
        <f>'12-18л. МЕНЮ '!H350</f>
        <v>97.6</v>
      </c>
      <c r="I358" s="323">
        <v>1.2</v>
      </c>
      <c r="J358" s="323">
        <v>4.0000000000000001E-3</v>
      </c>
      <c r="K358" s="323">
        <v>4.0000000000000001E-3</v>
      </c>
      <c r="L358" s="680">
        <v>0</v>
      </c>
      <c r="M358" s="1158">
        <v>30.4</v>
      </c>
      <c r="N358" s="1158">
        <v>36</v>
      </c>
      <c r="O358" s="1158">
        <v>1.8</v>
      </c>
      <c r="P358" s="1734">
        <v>0.8</v>
      </c>
      <c r="Q358" s="3142">
        <f>'12-18л. МЕНЮ '!I350</f>
        <v>84</v>
      </c>
      <c r="R358" s="101"/>
      <c r="S358" s="268"/>
      <c r="T358" s="106"/>
      <c r="U358" s="106"/>
      <c r="V358" s="106"/>
      <c r="W358" s="106"/>
      <c r="X358" s="106"/>
      <c r="Y358" s="106"/>
      <c r="Z358" s="106"/>
      <c r="AA358" s="106"/>
      <c r="AB358" s="121"/>
      <c r="AC358" s="329"/>
      <c r="AD358" s="329"/>
      <c r="AE358" s="329"/>
      <c r="AF358" s="179"/>
      <c r="AG358" s="106"/>
      <c r="AH358" s="106"/>
      <c r="AI358" s="106"/>
      <c r="AJ358" s="106"/>
      <c r="AK358" s="106"/>
      <c r="AL358" s="106"/>
      <c r="AM358" s="106"/>
      <c r="AN358" s="106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</row>
    <row r="359" spans="2:59" ht="13.5" customHeight="1">
      <c r="B359" s="1449" t="str">
        <f>'12-18л. МЕНЮ '!J351</f>
        <v>Пром.пр.</v>
      </c>
      <c r="C359" s="240" t="str">
        <f>'12-18л. МЕНЮ '!C351</f>
        <v>Хлеб пшеничный</v>
      </c>
      <c r="D359" s="249">
        <f>'12-18л. МЕНЮ '!D351</f>
        <v>60</v>
      </c>
      <c r="E359" s="3167">
        <f>'12-18л. МЕНЮ '!E351</f>
        <v>1.2036</v>
      </c>
      <c r="F359" s="2914">
        <f>'12-18л. МЕНЮ '!F351</f>
        <v>0.78</v>
      </c>
      <c r="G359" s="2914">
        <f>'12-18л. МЕНЮ '!G351</f>
        <v>32.520000000000003</v>
      </c>
      <c r="H359" s="2915">
        <f>'12-18л. МЕНЮ '!H351</f>
        <v>141.9144</v>
      </c>
      <c r="I359" s="2898">
        <v>0</v>
      </c>
      <c r="J359" s="2898">
        <v>6.6000000000000003E-2</v>
      </c>
      <c r="K359" s="2898">
        <v>2.4E-2</v>
      </c>
      <c r="L359" s="2896">
        <v>0</v>
      </c>
      <c r="M359" s="2897">
        <v>12</v>
      </c>
      <c r="N359" s="2898">
        <v>3.9</v>
      </c>
      <c r="O359" s="2898">
        <v>0.84</v>
      </c>
      <c r="P359" s="2909">
        <v>6.6000000000000003E-2</v>
      </c>
      <c r="Q359" s="3142">
        <f>'12-18л. МЕНЮ '!I351</f>
        <v>16</v>
      </c>
      <c r="R359" s="11"/>
      <c r="S359" s="106"/>
      <c r="T359" s="3389"/>
      <c r="U359" s="3382"/>
      <c r="V359" s="3382"/>
      <c r="W359" s="3382"/>
      <c r="X359" s="3382"/>
      <c r="Y359" s="3382"/>
      <c r="Z359" s="3382"/>
      <c r="AA359" s="3382"/>
      <c r="AB359" s="106"/>
      <c r="AC359" s="151"/>
      <c r="AD359" s="151"/>
      <c r="AE359" s="151"/>
      <c r="AF359" s="179"/>
      <c r="AG359" s="106"/>
      <c r="AH359" s="106"/>
      <c r="AI359" s="106"/>
      <c r="AJ359" s="106"/>
      <c r="AK359" s="106"/>
      <c r="AL359" s="106"/>
      <c r="AM359" s="106"/>
      <c r="AN359" s="106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</row>
    <row r="360" spans="2:59" ht="14.25" customHeight="1" thickBot="1">
      <c r="B360" s="1450" t="str">
        <f>'12-18л. МЕНЮ '!J352</f>
        <v>Пром.пр.</v>
      </c>
      <c r="C360" s="1225" t="str">
        <f>'12-18л. МЕНЮ '!C352</f>
        <v>Хлеб ржаной</v>
      </c>
      <c r="D360" s="341">
        <f>'12-18л. МЕНЮ '!D352</f>
        <v>50</v>
      </c>
      <c r="E360" s="3167">
        <f>'12-18л. МЕНЮ '!E352</f>
        <v>2.3330000000000002</v>
      </c>
      <c r="F360" s="2914">
        <f>'12-18л. МЕНЮ '!F352</f>
        <v>0.82499999999999996</v>
      </c>
      <c r="G360" s="2914">
        <f>'12-18л. МЕНЮ '!G352</f>
        <v>21.718</v>
      </c>
      <c r="H360" s="2915">
        <f>'12-18л. МЕНЮ '!H352</f>
        <v>103.625</v>
      </c>
      <c r="I360" s="1158">
        <v>0</v>
      </c>
      <c r="J360" s="1158">
        <v>0.1</v>
      </c>
      <c r="K360" s="1158">
        <v>0.1</v>
      </c>
      <c r="L360" s="680">
        <v>0</v>
      </c>
      <c r="M360" s="1294">
        <v>16.5</v>
      </c>
      <c r="N360" s="1158">
        <v>11.7</v>
      </c>
      <c r="O360" s="1158">
        <v>3.3</v>
      </c>
      <c r="P360" s="1158">
        <v>7.0000000000000007E-2</v>
      </c>
      <c r="Q360" s="3161">
        <f>'12-18л. МЕНЮ '!I352</f>
        <v>17</v>
      </c>
      <c r="S360" s="2981"/>
      <c r="T360" s="126"/>
      <c r="U360" s="98"/>
      <c r="V360" s="106"/>
      <c r="W360" s="106"/>
      <c r="X360" s="106"/>
      <c r="Y360" s="106"/>
      <c r="Z360" s="106"/>
      <c r="AA360" s="106"/>
      <c r="AB360" s="106"/>
      <c r="AC360" s="151"/>
      <c r="AD360" s="151"/>
      <c r="AE360" s="151"/>
      <c r="AF360" s="179"/>
      <c r="AG360" s="106"/>
      <c r="AH360" s="106"/>
      <c r="AI360" s="106"/>
      <c r="AJ360" s="106"/>
      <c r="AK360" s="106"/>
      <c r="AL360" s="106"/>
      <c r="AM360" s="106"/>
      <c r="AN360" s="106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</row>
    <row r="361" spans="2:59" ht="15.75" customHeight="1">
      <c r="B361" s="420" t="s">
        <v>160</v>
      </c>
      <c r="C361" s="693"/>
      <c r="D361" s="1460">
        <f>'12-18л. МЕНЮ '!D353</f>
        <v>940</v>
      </c>
      <c r="E361" s="427">
        <f t="shared" ref="E361:P361" si="93">SUM(E353:E360)</f>
        <v>32.267099999999999</v>
      </c>
      <c r="F361" s="681">
        <f t="shared" si="93"/>
        <v>36.006200000000007</v>
      </c>
      <c r="G361" s="681">
        <f t="shared" si="93"/>
        <v>152.43090000000001</v>
      </c>
      <c r="H361" s="717">
        <f t="shared" si="93"/>
        <v>1067.0727999999999</v>
      </c>
      <c r="I361" s="681">
        <f>SUM(I353:I360)</f>
        <v>20.540999999999997</v>
      </c>
      <c r="J361" s="681">
        <f t="shared" si="93"/>
        <v>0.44440000000000002</v>
      </c>
      <c r="K361" s="681">
        <f>SUM(K353:K360)</f>
        <v>0.30520000000000003</v>
      </c>
      <c r="L361" s="681">
        <f>SUM(L353:L360)</f>
        <v>58.915999999999997</v>
      </c>
      <c r="M361" s="719">
        <f t="shared" si="93"/>
        <v>288.16460000000001</v>
      </c>
      <c r="N361" s="719">
        <f t="shared" si="93"/>
        <v>296.75119999999998</v>
      </c>
      <c r="O361" s="719">
        <f t="shared" si="93"/>
        <v>88.08959999999999</v>
      </c>
      <c r="P361" s="720">
        <f t="shared" si="93"/>
        <v>6.0860000000000003</v>
      </c>
      <c r="Q361" s="754"/>
      <c r="S361" s="106"/>
      <c r="T361" s="114"/>
      <c r="U361" s="106"/>
      <c r="V361" s="106"/>
      <c r="W361" s="106"/>
      <c r="X361" s="106"/>
      <c r="Y361" s="106"/>
      <c r="Z361" s="106"/>
      <c r="AA361" s="106"/>
      <c r="AB361" s="106"/>
      <c r="AC361" s="501"/>
      <c r="AD361" s="501"/>
      <c r="AE361" s="501"/>
      <c r="AF361" s="501"/>
      <c r="AG361" s="106"/>
      <c r="AH361" s="106"/>
      <c r="AI361" s="106"/>
      <c r="AJ361" s="106"/>
      <c r="AK361" s="106"/>
      <c r="AL361" s="106"/>
      <c r="AM361" s="106"/>
      <c r="AN361" s="106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</row>
    <row r="362" spans="2:59">
      <c r="B362" s="712"/>
      <c r="C362" s="713" t="s">
        <v>11</v>
      </c>
      <c r="D362" s="1127">
        <v>0.35</v>
      </c>
      <c r="E362" s="1889">
        <f t="shared" ref="E362:H362" si="94">(E679/100)*35</f>
        <v>31.5</v>
      </c>
      <c r="F362" s="1886">
        <f t="shared" si="94"/>
        <v>32.200000000000003</v>
      </c>
      <c r="G362" s="1886">
        <f t="shared" si="94"/>
        <v>134.05000000000001</v>
      </c>
      <c r="H362" s="1886">
        <f t="shared" si="94"/>
        <v>952</v>
      </c>
      <c r="I362" s="1886">
        <f t="shared" ref="I362:P362" si="95">I625</f>
        <v>24.5</v>
      </c>
      <c r="J362" s="1886">
        <f t="shared" si="95"/>
        <v>0.49</v>
      </c>
      <c r="K362" s="1886">
        <f t="shared" si="95"/>
        <v>0.56000000000000005</v>
      </c>
      <c r="L362" s="1886">
        <f t="shared" si="95"/>
        <v>315</v>
      </c>
      <c r="M362" s="1887">
        <f t="shared" si="95"/>
        <v>420</v>
      </c>
      <c r="N362" s="1887">
        <f t="shared" si="95"/>
        <v>420</v>
      </c>
      <c r="O362" s="1887">
        <f t="shared" si="95"/>
        <v>105</v>
      </c>
      <c r="P362" s="1888">
        <f t="shared" si="95"/>
        <v>6.3</v>
      </c>
      <c r="Q362" s="754"/>
      <c r="S362" s="484"/>
      <c r="T362" s="106"/>
      <c r="U362" s="596"/>
      <c r="V362" s="501"/>
      <c r="W362" s="789"/>
      <c r="X362" s="3368"/>
      <c r="Y362" s="3369"/>
      <c r="Z362" s="213"/>
      <c r="AA362" s="356"/>
      <c r="AB362" s="218"/>
      <c r="AC362" s="3300"/>
      <c r="AD362" s="3300"/>
      <c r="AE362" s="3300"/>
      <c r="AF362" s="3300"/>
      <c r="AG362" s="106"/>
      <c r="AH362" s="106"/>
      <c r="AI362" s="106"/>
      <c r="AJ362" s="106"/>
      <c r="AK362" s="106"/>
      <c r="AL362" s="106"/>
      <c r="AM362" s="106"/>
      <c r="AN362" s="106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</row>
    <row r="363" spans="2:59" ht="14.25" customHeight="1" thickBot="1">
      <c r="B363" s="229"/>
      <c r="C363" s="710" t="s">
        <v>349</v>
      </c>
      <c r="D363" s="733"/>
      <c r="E363" s="721">
        <f t="shared" ref="E363:P363" si="96">(E361*100/E679)-35</f>
        <v>0.85233333333333405</v>
      </c>
      <c r="F363" s="722">
        <f t="shared" si="96"/>
        <v>4.1371739130434904</v>
      </c>
      <c r="G363" s="722">
        <f t="shared" si="96"/>
        <v>4.7991906005221949</v>
      </c>
      <c r="H363" s="722">
        <f t="shared" si="96"/>
        <v>4.2306176470588213</v>
      </c>
      <c r="I363" s="722">
        <f t="shared" si="96"/>
        <v>-5.6557142857142928</v>
      </c>
      <c r="J363" s="722">
        <f t="shared" si="96"/>
        <v>-3.2571428571428527</v>
      </c>
      <c r="K363" s="722">
        <f t="shared" si="96"/>
        <v>-15.925000000000001</v>
      </c>
      <c r="L363" s="722">
        <f t="shared" si="96"/>
        <v>-28.45377777777778</v>
      </c>
      <c r="M363" s="722">
        <f t="shared" si="96"/>
        <v>-10.986283333333333</v>
      </c>
      <c r="N363" s="722">
        <f t="shared" si="96"/>
        <v>-10.270733333333336</v>
      </c>
      <c r="O363" s="722">
        <f t="shared" si="96"/>
        <v>-5.6368000000000045</v>
      </c>
      <c r="P363" s="727">
        <f t="shared" si="96"/>
        <v>-1.18888888888889</v>
      </c>
      <c r="Q363" s="754"/>
      <c r="S363" s="151"/>
      <c r="T363" s="351"/>
      <c r="U363" s="351"/>
      <c r="V363" s="351"/>
      <c r="W363" s="351"/>
      <c r="X363" s="351"/>
      <c r="Y363" s="351"/>
      <c r="Z363" s="351"/>
      <c r="AA363" s="351"/>
      <c r="AB363" s="106"/>
      <c r="AC363" s="151"/>
      <c r="AD363" s="151"/>
      <c r="AE363" s="151"/>
      <c r="AF363" s="151"/>
      <c r="AG363" s="106"/>
      <c r="AH363" s="106"/>
      <c r="AI363" s="106"/>
      <c r="AJ363" s="106"/>
      <c r="AK363" s="106"/>
      <c r="AL363" s="106"/>
      <c r="AM363" s="106"/>
      <c r="AN363" s="106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</row>
    <row r="364" spans="2:59">
      <c r="B364" s="82"/>
      <c r="C364" s="1260" t="s">
        <v>199</v>
      </c>
      <c r="D364" s="1261"/>
      <c r="E364" s="1906"/>
      <c r="F364" s="1897"/>
      <c r="G364" s="1897"/>
      <c r="H364" s="1898"/>
      <c r="I364" s="1898"/>
      <c r="J364" s="1898"/>
      <c r="K364" s="1863"/>
      <c r="L364" s="1898"/>
      <c r="M364" s="1898"/>
      <c r="N364" s="1898"/>
      <c r="O364" s="1898"/>
      <c r="P364" s="1862"/>
      <c r="Q364" s="750"/>
      <c r="S364" s="256"/>
      <c r="T364" s="151"/>
      <c r="U364" s="151"/>
      <c r="V364" s="151"/>
      <c r="W364" s="179"/>
      <c r="X364" s="151"/>
      <c r="Y364" s="151"/>
      <c r="Z364" s="151"/>
      <c r="AA364" s="151"/>
      <c r="AB364" s="347"/>
      <c r="AC364" s="283"/>
      <c r="AD364" s="283"/>
      <c r="AE364" s="3394"/>
      <c r="AF364" s="283"/>
      <c r="AG364" s="106"/>
      <c r="AH364" s="106"/>
      <c r="AI364" s="106"/>
      <c r="AJ364" s="106"/>
      <c r="AK364" s="106"/>
      <c r="AL364" s="106"/>
      <c r="AM364" s="106"/>
      <c r="AN364" s="106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</row>
    <row r="365" spans="2:59">
      <c r="B365" s="1280" t="str">
        <f>'12-18л. МЕНЮ '!J357</f>
        <v>783 /22</v>
      </c>
      <c r="C365" s="1128" t="str">
        <f>'12-18л. МЕНЮ '!C357</f>
        <v>Чай фруктовый</v>
      </c>
      <c r="D365" s="1262">
        <f>'12-18л. МЕНЮ '!D357</f>
        <v>200</v>
      </c>
      <c r="E365" s="1293">
        <f>'12-18л. МЕНЮ '!E357</f>
        <v>0.49380000000000002</v>
      </c>
      <c r="F365" s="324">
        <f>'12-18л. МЕНЮ '!F357</f>
        <v>0</v>
      </c>
      <c r="G365" s="324">
        <f>'12-18л. МЕНЮ '!G357</f>
        <v>7.6313000000000004</v>
      </c>
      <c r="H365" s="686">
        <f>'12-18л. МЕНЮ '!H357</f>
        <v>32.700000000000003</v>
      </c>
      <c r="I365" s="1416">
        <v>0.54890000000000005</v>
      </c>
      <c r="J365" s="1416">
        <v>0</v>
      </c>
      <c r="K365" s="1416">
        <v>0.02</v>
      </c>
      <c r="L365" s="1415">
        <v>0.97499999999999998</v>
      </c>
      <c r="M365" s="1420">
        <v>10.49</v>
      </c>
      <c r="N365" s="1420">
        <v>15.525</v>
      </c>
      <c r="O365" s="1420">
        <v>8.44</v>
      </c>
      <c r="P365" s="1237">
        <v>1.63</v>
      </c>
      <c r="Q365" s="1448">
        <f>'12-18л. МЕНЮ '!I357</f>
        <v>70</v>
      </c>
      <c r="S365" s="1670"/>
      <c r="T365" s="176"/>
      <c r="U365" s="176"/>
      <c r="V365" s="176"/>
      <c r="W365" s="176"/>
      <c r="X365" s="176"/>
      <c r="Y365" s="176"/>
      <c r="Z365" s="176"/>
      <c r="AA365" s="176"/>
      <c r="AB365" s="121"/>
      <c r="AC365" s="151"/>
      <c r="AD365" s="151"/>
      <c r="AE365" s="151"/>
      <c r="AF365" s="151"/>
      <c r="AG365" s="106"/>
      <c r="AH365" s="106"/>
      <c r="AI365" s="106"/>
      <c r="AJ365" s="106"/>
      <c r="AK365" s="106"/>
      <c r="AL365" s="106"/>
      <c r="AM365" s="106"/>
      <c r="AN365" s="106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</row>
    <row r="366" spans="2:59" ht="14.25" customHeight="1">
      <c r="B366" s="1280" t="str">
        <f>'12-18л. МЕНЮ '!J358</f>
        <v>ТТК /3/17</v>
      </c>
      <c r="C366" s="246" t="str">
        <f>'12-18л. МЕНЮ '!C358</f>
        <v>Бутерброд с сыром (сыр твердых сортов</v>
      </c>
      <c r="D366" s="249">
        <f>'12-18л. МЕНЮ '!D358</f>
        <v>15</v>
      </c>
      <c r="E366" s="1293">
        <f>'12-18л. МЕНЮ '!E358</f>
        <v>3.5001000000000002</v>
      </c>
      <c r="F366" s="1222">
        <f>'12-18л. МЕНЮ '!F358</f>
        <v>4.4001000000000001</v>
      </c>
      <c r="G366" s="324">
        <f>'12-18л. МЕНЮ '!G358</f>
        <v>0</v>
      </c>
      <c r="H366" s="1459">
        <f>'12-18л. МЕНЮ '!H358</f>
        <v>53.8005</v>
      </c>
      <c r="I366" s="2943">
        <v>0.11</v>
      </c>
      <c r="J366" s="1418">
        <v>5.0000000000000001E-3</v>
      </c>
      <c r="K366" s="1993">
        <v>4.4999999999999998E-2</v>
      </c>
      <c r="L366" s="1418">
        <v>39</v>
      </c>
      <c r="M366" s="2237">
        <v>102</v>
      </c>
      <c r="N366" s="1418">
        <v>75</v>
      </c>
      <c r="O366" s="1993">
        <v>5.5010000000000003</v>
      </c>
      <c r="P366" s="1419">
        <v>0.15</v>
      </c>
      <c r="Q366" s="1466">
        <f>'12-18л. МЕНЮ '!I358</f>
        <v>12</v>
      </c>
      <c r="S366" s="176"/>
      <c r="T366" s="3370"/>
      <c r="U366" s="3370"/>
      <c r="V366" s="3370"/>
      <c r="W366" s="3370"/>
      <c r="X366" s="3370"/>
      <c r="Y366" s="3370"/>
      <c r="Z366" s="3370"/>
      <c r="AA366" s="3370"/>
      <c r="AB366" s="469"/>
      <c r="AC366" s="151"/>
      <c r="AD366" s="151"/>
      <c r="AE366" s="329"/>
      <c r="AF366" s="151"/>
      <c r="AG366" s="106"/>
      <c r="AH366" s="106"/>
      <c r="AI366" s="106"/>
      <c r="AJ366" s="106"/>
      <c r="AK366" s="106"/>
      <c r="AL366" s="106"/>
      <c r="AM366" s="106"/>
      <c r="AN366" s="106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</row>
    <row r="367" spans="2:59" ht="14.25" customHeight="1">
      <c r="B367" s="2240"/>
      <c r="C367" s="317" t="str">
        <f>'12-18л. МЕНЮ '!C359</f>
        <v xml:space="preserve">                                  хлеб пшеничный)</v>
      </c>
      <c r="D367" s="342">
        <f>'12-18л. МЕНЮ '!D359</f>
        <v>25</v>
      </c>
      <c r="E367" s="1741">
        <f>'12-18л. МЕНЮ '!E359</f>
        <v>0.50149999999999995</v>
      </c>
      <c r="F367" s="1735">
        <f>'12-18л. МЕНЮ '!F359</f>
        <v>0.32500000000000001</v>
      </c>
      <c r="G367" s="1547">
        <f>'12-18л. МЕНЮ '!G359</f>
        <v>13.35</v>
      </c>
      <c r="H367" s="2816">
        <f>'12-18л. МЕНЮ '!H359</f>
        <v>59.131</v>
      </c>
      <c r="I367" s="1735">
        <v>0</v>
      </c>
      <c r="J367" s="1547">
        <v>2.8000000000000001E-2</v>
      </c>
      <c r="K367" s="1735">
        <v>0.01</v>
      </c>
      <c r="L367" s="1458">
        <v>0</v>
      </c>
      <c r="M367" s="1736">
        <v>5</v>
      </c>
      <c r="N367" s="1543">
        <v>1.625</v>
      </c>
      <c r="O367" s="1735">
        <v>0.35</v>
      </c>
      <c r="P367" s="1733">
        <v>2.8000000000000001E-2</v>
      </c>
      <c r="Q367" s="2013">
        <f>'12-18л. МЕНЮ '!I359</f>
        <v>12</v>
      </c>
      <c r="S367" s="106"/>
      <c r="T367" s="346"/>
      <c r="U367" s="346"/>
      <c r="V367" s="346"/>
      <c r="W367" s="346"/>
      <c r="X367" s="346"/>
      <c r="Y367" s="346"/>
      <c r="Z367" s="346"/>
      <c r="AA367" s="346"/>
      <c r="AB367" s="480"/>
      <c r="AC367" s="329"/>
      <c r="AD367" s="329"/>
      <c r="AE367" s="329"/>
      <c r="AF367" s="179"/>
      <c r="AG367" s="106"/>
      <c r="AH367" s="106"/>
      <c r="AI367" s="106"/>
      <c r="AJ367" s="106"/>
      <c r="AK367" s="106"/>
      <c r="AL367" s="106"/>
      <c r="AM367" s="106"/>
      <c r="AN367" s="106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</row>
    <row r="368" spans="2:59" ht="15" customHeight="1">
      <c r="B368" s="2240" t="str">
        <f>'12-18л. МЕНЮ '!J360</f>
        <v>Пром.пр.</v>
      </c>
      <c r="C368" s="1201" t="str">
        <f>'12-18л. МЕНЮ '!C360</f>
        <v>Кондитерское изделие (печенье)</v>
      </c>
      <c r="D368" s="1188">
        <f>'12-18л. МЕНЮ '!D360</f>
        <v>15</v>
      </c>
      <c r="E368" s="1741">
        <f>'12-18л. МЕНЮ '!E360</f>
        <v>1.2829999999999999</v>
      </c>
      <c r="F368" s="1547">
        <f>'12-18л. МЕНЮ '!F360</f>
        <v>3.7004999999999999</v>
      </c>
      <c r="G368" s="1547">
        <f>'12-18л. МЕНЮ '!G360</f>
        <v>10.24</v>
      </c>
      <c r="H368" s="738">
        <f>'12-18л. МЕНЮ '!H360</f>
        <v>79.400000000000006</v>
      </c>
      <c r="I368" s="1158">
        <v>0</v>
      </c>
      <c r="J368" s="1158">
        <v>0</v>
      </c>
      <c r="K368" s="1158">
        <v>0</v>
      </c>
      <c r="L368" s="680">
        <v>2.25</v>
      </c>
      <c r="M368" s="1158">
        <v>6.5250000000000004</v>
      </c>
      <c r="N368" s="1158">
        <v>0</v>
      </c>
      <c r="O368" s="1158">
        <v>0.05</v>
      </c>
      <c r="P368" s="1734">
        <v>4.7E-2</v>
      </c>
      <c r="Q368" s="3491">
        <f>'12-18л. МЕНЮ '!I360</f>
        <v>13</v>
      </c>
      <c r="S368" s="3372"/>
      <c r="T368" s="116"/>
      <c r="U368" s="116"/>
      <c r="V368" s="116"/>
      <c r="W368" s="179"/>
      <c r="X368" s="178"/>
      <c r="Y368" s="178"/>
      <c r="Z368" s="116"/>
      <c r="AA368" s="178"/>
      <c r="AB368" s="121"/>
      <c r="AC368" s="151"/>
      <c r="AD368" s="151"/>
      <c r="AE368" s="329"/>
      <c r="AF368" s="151"/>
      <c r="AG368" s="106"/>
      <c r="AH368" s="106"/>
      <c r="AI368" s="106"/>
      <c r="AJ368" s="106"/>
      <c r="AK368" s="106"/>
      <c r="AL368" s="106"/>
      <c r="AM368" s="106"/>
      <c r="AN368" s="106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</row>
    <row r="369" spans="2:59" ht="15" customHeight="1" thickBot="1">
      <c r="B369" s="1281" t="str">
        <f>'12-18л. МЕНЮ '!J361</f>
        <v>82 / 21</v>
      </c>
      <c r="C369" s="1936" t="str">
        <f>'12-18л. МЕНЮ '!C361</f>
        <v>Фрукты свежие (банан)</v>
      </c>
      <c r="D369" s="1263">
        <f>'12-18л. МЕНЮ '!D361</f>
        <v>100</v>
      </c>
      <c r="E369" s="1293">
        <f>'12-18л. МЕНЮ '!E361</f>
        <v>1.5</v>
      </c>
      <c r="F369" s="324">
        <f>'12-18л. МЕНЮ '!F361</f>
        <v>0.1</v>
      </c>
      <c r="G369" s="324">
        <f>'12-18л. МЕНЮ '!G361</f>
        <v>11.8</v>
      </c>
      <c r="H369" s="686">
        <f>'12-18л. МЕНЮ '!H361</f>
        <v>54.1</v>
      </c>
      <c r="I369" s="1734">
        <v>10</v>
      </c>
      <c r="J369" s="1158">
        <v>0.04</v>
      </c>
      <c r="K369" s="1158">
        <v>0.03</v>
      </c>
      <c r="L369" s="680">
        <v>0</v>
      </c>
      <c r="M369" s="1294">
        <v>38</v>
      </c>
      <c r="N369" s="1158">
        <v>18</v>
      </c>
      <c r="O369" s="1158">
        <v>18.45</v>
      </c>
      <c r="P369" s="1734">
        <v>0.6</v>
      </c>
      <c r="Q369" s="3492">
        <f>'12-18л. МЕНЮ '!I361</f>
        <v>86</v>
      </c>
      <c r="S369" s="106"/>
      <c r="T369" s="106"/>
      <c r="U369" s="106"/>
      <c r="V369" s="106"/>
      <c r="W369" s="106"/>
      <c r="X369" s="106"/>
      <c r="Y369" s="106"/>
      <c r="Z369" s="106"/>
      <c r="AA369" s="106"/>
      <c r="AB369" s="481"/>
      <c r="AC369" s="329"/>
      <c r="AD369" s="329"/>
      <c r="AE369" s="329"/>
      <c r="AF369" s="179"/>
      <c r="AG369" s="106"/>
      <c r="AH369" s="106"/>
      <c r="AI369" s="106"/>
      <c r="AJ369" s="106"/>
      <c r="AK369" s="106"/>
      <c r="AL369" s="106"/>
      <c r="AM369" s="106"/>
      <c r="AN369" s="106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</row>
    <row r="370" spans="2:59" ht="15" customHeight="1">
      <c r="B370" s="420" t="s">
        <v>207</v>
      </c>
      <c r="C370" s="558"/>
      <c r="D370" s="2815">
        <f>'12-18л. МЕНЮ '!D362</f>
        <v>355</v>
      </c>
      <c r="E370" s="695">
        <f>'12-18л. МЕНЮ '!E362</f>
        <v>7.2783999999999995</v>
      </c>
      <c r="F370" s="696">
        <f>'12-18л. МЕНЮ '!F362</f>
        <v>8.525599999999999</v>
      </c>
      <c r="G370" s="696">
        <f>'12-18л. МЕНЮ '!G362</f>
        <v>43.021299999999997</v>
      </c>
      <c r="H370" s="1804">
        <f>'12-18л. МЕНЮ '!H362</f>
        <v>279.13150000000002</v>
      </c>
      <c r="I370" s="235">
        <f t="shared" ref="I370:P370" si="97">SUM(I365:I369)</f>
        <v>10.658899999999999</v>
      </c>
      <c r="J370" s="681">
        <f>SUM(J365:J369)</f>
        <v>7.3000000000000009E-2</v>
      </c>
      <c r="K370" s="681">
        <f t="shared" si="97"/>
        <v>0.105</v>
      </c>
      <c r="L370" s="681">
        <f t="shared" si="97"/>
        <v>42.225000000000001</v>
      </c>
      <c r="M370" s="719">
        <f t="shared" si="97"/>
        <v>162.01499999999999</v>
      </c>
      <c r="N370" s="719">
        <f t="shared" si="97"/>
        <v>110.15</v>
      </c>
      <c r="O370" s="681">
        <f t="shared" si="97"/>
        <v>32.790999999999997</v>
      </c>
      <c r="P370" s="717">
        <f t="shared" si="97"/>
        <v>2.4549999999999996</v>
      </c>
      <c r="Q370" s="657"/>
      <c r="S370" s="106"/>
      <c r="T370" s="106"/>
      <c r="U370" s="106"/>
      <c r="V370" s="106"/>
      <c r="W370" s="106"/>
      <c r="X370" s="106"/>
      <c r="Y370" s="106"/>
      <c r="Z370" s="106"/>
      <c r="AA370" s="106"/>
      <c r="AB370" s="224"/>
      <c r="AC370" s="501"/>
      <c r="AD370" s="501"/>
      <c r="AE370" s="501"/>
      <c r="AF370" s="501"/>
      <c r="AG370" s="106"/>
      <c r="AH370" s="106"/>
      <c r="AI370" s="106"/>
      <c r="AJ370" s="106"/>
      <c r="AK370" s="106"/>
      <c r="AL370" s="106"/>
      <c r="AM370" s="106"/>
      <c r="AN370" s="106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</row>
    <row r="371" spans="2:59" ht="15" customHeight="1">
      <c r="B371" s="712"/>
      <c r="C371" s="713" t="s">
        <v>11</v>
      </c>
      <c r="D371" s="1223">
        <v>0.1</v>
      </c>
      <c r="E371" s="1794">
        <f>'12-18л. МЕНЮ '!E363</f>
        <v>9</v>
      </c>
      <c r="F371" s="1795">
        <f>'12-18л. МЕНЮ '!F363</f>
        <v>9.1999999999999993</v>
      </c>
      <c r="G371" s="1795">
        <f>'12-18л. МЕНЮ '!G363</f>
        <v>38.299999999999997</v>
      </c>
      <c r="H371" s="1805">
        <f>'12-18л. МЕНЮ '!H363</f>
        <v>272</v>
      </c>
      <c r="I371" s="1886">
        <f t="shared" ref="I371:P371" si="98">I629</f>
        <v>7</v>
      </c>
      <c r="J371" s="1886">
        <f t="shared" si="98"/>
        <v>0.14000000000000001</v>
      </c>
      <c r="K371" s="1886">
        <f t="shared" si="98"/>
        <v>0.16</v>
      </c>
      <c r="L371" s="1886">
        <f t="shared" si="98"/>
        <v>90</v>
      </c>
      <c r="M371" s="1887">
        <f t="shared" si="98"/>
        <v>120</v>
      </c>
      <c r="N371" s="1887">
        <f t="shared" si="98"/>
        <v>120</v>
      </c>
      <c r="O371" s="1886">
        <f t="shared" si="98"/>
        <v>30</v>
      </c>
      <c r="P371" s="3273">
        <f t="shared" si="98"/>
        <v>1.8</v>
      </c>
      <c r="Q371" s="83"/>
      <c r="S371" s="106"/>
      <c r="T371" s="106"/>
      <c r="U371" s="106"/>
      <c r="V371" s="106"/>
      <c r="W371" s="106"/>
      <c r="X371" s="106"/>
      <c r="Y371" s="106"/>
      <c r="Z371" s="106"/>
      <c r="AA371" s="106"/>
      <c r="AB371" s="224"/>
      <c r="AC371" s="3300"/>
      <c r="AD371" s="3300"/>
      <c r="AE371" s="3300"/>
      <c r="AF371" s="3300"/>
      <c r="AG371" s="106"/>
      <c r="AH371" s="106"/>
      <c r="AI371" s="106"/>
      <c r="AJ371" s="106"/>
      <c r="AK371" s="106"/>
      <c r="AL371" s="106"/>
      <c r="AM371" s="106"/>
      <c r="AN371" s="106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</row>
    <row r="372" spans="2:59" ht="14.25" customHeight="1" thickBot="1">
      <c r="B372" s="229"/>
      <c r="C372" s="710" t="s">
        <v>349</v>
      </c>
      <c r="D372" s="733"/>
      <c r="E372" s="1443">
        <f>'12-18л. МЕНЮ '!E364</f>
        <v>-1.9128888888888902</v>
      </c>
      <c r="F372" s="435">
        <f>'12-18л. МЕНЮ '!F364</f>
        <v>-0.73304347826086946</v>
      </c>
      <c r="G372" s="435">
        <f>'12-18л. МЕНЮ '!G364</f>
        <v>1.2327154046997375</v>
      </c>
      <c r="H372" s="1182">
        <f>'12-18л. МЕНЮ '!H364</f>
        <v>0.26218750000000135</v>
      </c>
      <c r="I372" s="722">
        <f t="shared" ref="I372:P372" si="99">(I370*100/I679)-10</f>
        <v>5.2269999999999985</v>
      </c>
      <c r="J372" s="722">
        <f t="shared" si="99"/>
        <v>-4.7857142857142847</v>
      </c>
      <c r="K372" s="722">
        <f t="shared" si="99"/>
        <v>-3.4375</v>
      </c>
      <c r="L372" s="722">
        <f t="shared" si="99"/>
        <v>-5.3083333333333336</v>
      </c>
      <c r="M372" s="722">
        <f t="shared" si="99"/>
        <v>3.5012499999999989</v>
      </c>
      <c r="N372" s="722">
        <f t="shared" si="99"/>
        <v>-0.82083333333333286</v>
      </c>
      <c r="O372" s="722">
        <f t="shared" si="99"/>
        <v>0.93033333333333168</v>
      </c>
      <c r="P372" s="2150">
        <f t="shared" si="99"/>
        <v>3.6388888888888875</v>
      </c>
      <c r="Q372" s="751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16"/>
      <c r="AC372" s="151"/>
      <c r="AD372" s="151"/>
      <c r="AE372" s="151"/>
      <c r="AF372" s="151"/>
      <c r="AG372" s="106"/>
      <c r="AH372" s="106"/>
      <c r="AI372" s="106"/>
      <c r="AJ372" s="106"/>
      <c r="AK372" s="106"/>
      <c r="AL372" s="106"/>
      <c r="AM372" s="106"/>
      <c r="AN372" s="106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</row>
    <row r="373" spans="2:59" ht="12.75" customHeight="1" thickBot="1">
      <c r="E373" s="1896"/>
      <c r="F373" s="1896"/>
      <c r="G373" s="1896"/>
      <c r="H373" s="1896"/>
      <c r="I373" s="1896"/>
      <c r="J373" s="1896"/>
      <c r="K373" s="1896"/>
      <c r="L373" s="1896"/>
      <c r="M373" s="1896"/>
      <c r="N373" s="1896"/>
      <c r="O373" s="1896"/>
      <c r="P373" s="1896"/>
      <c r="Q373" s="288"/>
      <c r="S373" s="176"/>
      <c r="T373" s="3263"/>
      <c r="U373" s="3263"/>
      <c r="V373" s="3263"/>
      <c r="W373" s="3263"/>
      <c r="X373" s="3263"/>
      <c r="Y373" s="3263"/>
      <c r="Z373" s="3263"/>
      <c r="AA373" s="3263"/>
      <c r="AB373" s="116"/>
      <c r="AC373" s="283"/>
      <c r="AD373" s="283"/>
      <c r="AE373" s="283"/>
      <c r="AF373" s="283"/>
      <c r="AG373" s="106"/>
      <c r="AH373" s="106"/>
      <c r="AI373" s="106"/>
      <c r="AJ373" s="106"/>
      <c r="AK373" s="106"/>
      <c r="AL373" s="106"/>
      <c r="AM373" s="106"/>
      <c r="AN373" s="106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</row>
    <row r="374" spans="2:59">
      <c r="B374" s="637"/>
      <c r="C374" s="42" t="s">
        <v>239</v>
      </c>
      <c r="D374" s="43"/>
      <c r="E374" s="146">
        <f t="shared" ref="E374:P374" si="100">E349+E361</f>
        <v>57.143300000000004</v>
      </c>
      <c r="F374" s="235">
        <f t="shared" si="100"/>
        <v>61.554100000000005</v>
      </c>
      <c r="G374" s="235">
        <f t="shared" si="100"/>
        <v>236.73600000000002</v>
      </c>
      <c r="H374" s="235">
        <f t="shared" si="100"/>
        <v>1735.0047999999999</v>
      </c>
      <c r="I374" s="235">
        <f t="shared" si="100"/>
        <v>36.005199999999995</v>
      </c>
      <c r="J374" s="235">
        <f t="shared" si="100"/>
        <v>0.80530000000000002</v>
      </c>
      <c r="K374" s="235">
        <f t="shared" si="100"/>
        <v>1.0580000000000001</v>
      </c>
      <c r="L374" s="235">
        <f t="shared" si="100"/>
        <v>300.27070000000003</v>
      </c>
      <c r="M374" s="683">
        <f t="shared" si="100"/>
        <v>669.33300000000008</v>
      </c>
      <c r="N374" s="683">
        <f t="shared" si="100"/>
        <v>662.11349999999993</v>
      </c>
      <c r="O374" s="683">
        <f t="shared" si="100"/>
        <v>175.7045</v>
      </c>
      <c r="P374" s="638">
        <f t="shared" si="100"/>
        <v>12.0357</v>
      </c>
      <c r="Q374" s="288"/>
      <c r="S374" s="106"/>
      <c r="T374" s="106"/>
      <c r="U374" s="346"/>
      <c r="V374" s="346"/>
      <c r="W374" s="346"/>
      <c r="X374" s="346"/>
      <c r="Y374" s="346"/>
      <c r="Z374" s="346"/>
      <c r="AA374" s="346"/>
      <c r="AB374" s="218"/>
      <c r="AC374" s="501"/>
      <c r="AD374" s="501"/>
      <c r="AE374" s="501"/>
      <c r="AF374" s="501"/>
      <c r="AG374" s="106"/>
      <c r="AH374" s="106"/>
      <c r="AI374" s="106"/>
      <c r="AJ374" s="106"/>
      <c r="AK374" s="106"/>
      <c r="AL374" s="106"/>
      <c r="AM374" s="106"/>
      <c r="AN374" s="106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</row>
    <row r="375" spans="2:59" ht="13.5" customHeight="1">
      <c r="B375" s="386"/>
      <c r="C375" s="660" t="s">
        <v>11</v>
      </c>
      <c r="D375" s="1127">
        <v>0.6</v>
      </c>
      <c r="E375" s="1889">
        <f t="shared" ref="E375:P375" si="101">E633</f>
        <v>54</v>
      </c>
      <c r="F375" s="1886">
        <f t="shared" si="101"/>
        <v>55.2</v>
      </c>
      <c r="G375" s="1886">
        <f t="shared" si="101"/>
        <v>229.8</v>
      </c>
      <c r="H375" s="1886">
        <f t="shared" si="101"/>
        <v>1632</v>
      </c>
      <c r="I375" s="1886">
        <f t="shared" si="101"/>
        <v>42</v>
      </c>
      <c r="J375" s="1886">
        <f t="shared" si="101"/>
        <v>0.84</v>
      </c>
      <c r="K375" s="1886">
        <f t="shared" si="101"/>
        <v>0.96</v>
      </c>
      <c r="L375" s="1886">
        <f t="shared" si="101"/>
        <v>540</v>
      </c>
      <c r="M375" s="1887">
        <f t="shared" si="101"/>
        <v>720</v>
      </c>
      <c r="N375" s="1887">
        <f t="shared" si="101"/>
        <v>720</v>
      </c>
      <c r="O375" s="1887">
        <f t="shared" si="101"/>
        <v>180</v>
      </c>
      <c r="P375" s="1888">
        <f t="shared" si="101"/>
        <v>10.8</v>
      </c>
      <c r="Q375" s="288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3300"/>
      <c r="AD375" s="3300"/>
      <c r="AE375" s="3300"/>
      <c r="AF375" s="3300"/>
      <c r="AG375" s="106"/>
      <c r="AH375" s="106"/>
      <c r="AI375" s="106"/>
      <c r="AJ375" s="106"/>
      <c r="AK375" s="106"/>
      <c r="AL375" s="106"/>
      <c r="AM375" s="106"/>
      <c r="AN375" s="106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</row>
    <row r="376" spans="2:59" ht="13.5" customHeight="1" thickBot="1">
      <c r="B376" s="229"/>
      <c r="C376" s="710" t="s">
        <v>349</v>
      </c>
      <c r="D376" s="733"/>
      <c r="E376" s="721">
        <f t="shared" ref="E376:P376" si="102">(E374*100/E679)-60</f>
        <v>3.4925555555555547</v>
      </c>
      <c r="F376" s="722">
        <f t="shared" si="102"/>
        <v>6.9066304347826133</v>
      </c>
      <c r="G376" s="722">
        <f t="shared" si="102"/>
        <v>1.8109660574412558</v>
      </c>
      <c r="H376" s="722">
        <f t="shared" si="102"/>
        <v>3.7869411764705845</v>
      </c>
      <c r="I376" s="722">
        <f t="shared" si="102"/>
        <v>-8.5640000000000072</v>
      </c>
      <c r="J376" s="722">
        <f t="shared" si="102"/>
        <v>-2.4785714285714207</v>
      </c>
      <c r="K376" s="722">
        <f t="shared" si="102"/>
        <v>6.125</v>
      </c>
      <c r="L376" s="722">
        <f t="shared" si="102"/>
        <v>-26.636588888888888</v>
      </c>
      <c r="M376" s="722">
        <f t="shared" si="102"/>
        <v>-4.2222499999999954</v>
      </c>
      <c r="N376" s="722">
        <f t="shared" si="102"/>
        <v>-4.8238750000000081</v>
      </c>
      <c r="O376" s="722">
        <f t="shared" si="102"/>
        <v>-1.43183333333333</v>
      </c>
      <c r="P376" s="727">
        <f t="shared" si="102"/>
        <v>6.8649999999999949</v>
      </c>
      <c r="Q376" s="288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51"/>
      <c r="AD376" s="151"/>
      <c r="AE376" s="151"/>
      <c r="AF376" s="151"/>
      <c r="AG376" s="106"/>
      <c r="AH376" s="106"/>
      <c r="AI376" s="106"/>
      <c r="AJ376" s="106"/>
      <c r="AK376" s="106"/>
      <c r="AL376" s="106"/>
      <c r="AM376" s="106"/>
      <c r="AN376" s="106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</row>
    <row r="377" spans="2:59" ht="11.25" customHeight="1" thickBot="1">
      <c r="E377" s="1896"/>
      <c r="F377" s="1896"/>
      <c r="G377" s="1896"/>
      <c r="H377" s="1896"/>
      <c r="I377" s="1896"/>
      <c r="J377" s="1896"/>
      <c r="K377" s="1896"/>
      <c r="L377" s="1896"/>
      <c r="M377" s="1896"/>
      <c r="N377" s="1896"/>
      <c r="O377" s="1896"/>
      <c r="P377" s="1896"/>
      <c r="Q377" s="288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283"/>
      <c r="AD377" s="283"/>
      <c r="AE377" s="283"/>
      <c r="AF377" s="283"/>
      <c r="AG377" s="106"/>
      <c r="AH377" s="106"/>
      <c r="AI377" s="106"/>
      <c r="AJ377" s="106"/>
      <c r="AK377" s="106"/>
      <c r="AL377" s="106"/>
      <c r="AM377" s="106"/>
      <c r="AN377" s="106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</row>
    <row r="378" spans="2:59" ht="12.75" customHeight="1">
      <c r="B378" s="637"/>
      <c r="C378" s="42" t="s">
        <v>238</v>
      </c>
      <c r="D378" s="43"/>
      <c r="E378" s="146">
        <f t="shared" ref="E378:P378" si="103">E361+E370</f>
        <v>39.545499999999997</v>
      </c>
      <c r="F378" s="235">
        <f t="shared" si="103"/>
        <v>44.531800000000004</v>
      </c>
      <c r="G378" s="235">
        <f t="shared" si="103"/>
        <v>195.4522</v>
      </c>
      <c r="H378" s="235">
        <f t="shared" si="103"/>
        <v>1346.2042999999999</v>
      </c>
      <c r="I378" s="235">
        <f t="shared" si="103"/>
        <v>31.199899999999996</v>
      </c>
      <c r="J378" s="235">
        <f t="shared" si="103"/>
        <v>0.51740000000000008</v>
      </c>
      <c r="K378" s="235">
        <f t="shared" si="103"/>
        <v>0.41020000000000001</v>
      </c>
      <c r="L378" s="235">
        <f t="shared" si="103"/>
        <v>101.14099999999999</v>
      </c>
      <c r="M378" s="683">
        <f t="shared" si="103"/>
        <v>450.17959999999999</v>
      </c>
      <c r="N378" s="683">
        <f t="shared" si="103"/>
        <v>406.90120000000002</v>
      </c>
      <c r="O378" s="683">
        <f t="shared" si="103"/>
        <v>120.88059999999999</v>
      </c>
      <c r="P378" s="638">
        <f t="shared" si="103"/>
        <v>8.5410000000000004</v>
      </c>
      <c r="Q378" s="288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501"/>
      <c r="AD378" s="501"/>
      <c r="AE378" s="501"/>
      <c r="AF378" s="501"/>
      <c r="AG378" s="106"/>
      <c r="AH378" s="106"/>
      <c r="AI378" s="106"/>
      <c r="AJ378" s="106"/>
      <c r="AK378" s="106"/>
      <c r="AL378" s="106"/>
      <c r="AM378" s="106"/>
      <c r="AN378" s="106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</row>
    <row r="379" spans="2:59" ht="13.5" customHeight="1">
      <c r="B379" s="386"/>
      <c r="C379" s="660" t="s">
        <v>11</v>
      </c>
      <c r="D379" s="1127">
        <v>0.45</v>
      </c>
      <c r="E379" s="1889">
        <f t="shared" ref="E379:P379" si="104">E637</f>
        <v>40.5</v>
      </c>
      <c r="F379" s="1886">
        <f t="shared" si="104"/>
        <v>41.4</v>
      </c>
      <c r="G379" s="1886">
        <f t="shared" si="104"/>
        <v>172.35</v>
      </c>
      <c r="H379" s="1886">
        <f t="shared" si="104"/>
        <v>1224</v>
      </c>
      <c r="I379" s="1886">
        <f t="shared" si="104"/>
        <v>31.5</v>
      </c>
      <c r="J379" s="1886">
        <f t="shared" si="104"/>
        <v>0.63</v>
      </c>
      <c r="K379" s="1886">
        <f t="shared" si="104"/>
        <v>0.72</v>
      </c>
      <c r="L379" s="1886">
        <f t="shared" si="104"/>
        <v>405</v>
      </c>
      <c r="M379" s="1887">
        <f t="shared" si="104"/>
        <v>540</v>
      </c>
      <c r="N379" s="1887">
        <f t="shared" si="104"/>
        <v>540</v>
      </c>
      <c r="O379" s="1887">
        <f t="shared" si="104"/>
        <v>135</v>
      </c>
      <c r="P379" s="1888">
        <f t="shared" si="104"/>
        <v>8.1</v>
      </c>
      <c r="Q379" s="288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3300"/>
      <c r="AD379" s="3300"/>
      <c r="AE379" s="3300"/>
      <c r="AF379" s="3300"/>
      <c r="AG379" s="106"/>
      <c r="AH379" s="106"/>
      <c r="AI379" s="106"/>
      <c r="AJ379" s="106"/>
      <c r="AK379" s="106"/>
      <c r="AL379" s="106"/>
      <c r="AM379" s="106"/>
      <c r="AN379" s="106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</row>
    <row r="380" spans="2:59" ht="15.75" thickBot="1">
      <c r="B380" s="229"/>
      <c r="C380" s="710" t="s">
        <v>349</v>
      </c>
      <c r="D380" s="733"/>
      <c r="E380" s="721">
        <f t="shared" ref="E380:P380" si="105">(E378*100/E679)-45</f>
        <v>-1.0605555555555597</v>
      </c>
      <c r="F380" s="722">
        <f t="shared" si="105"/>
        <v>3.4041304347826085</v>
      </c>
      <c r="G380" s="722">
        <f t="shared" si="105"/>
        <v>6.0319060052219342</v>
      </c>
      <c r="H380" s="722">
        <f t="shared" si="105"/>
        <v>4.4928051470588244</v>
      </c>
      <c r="I380" s="722">
        <f t="shared" si="105"/>
        <v>-0.42871428571428538</v>
      </c>
      <c r="J380" s="722">
        <f t="shared" si="105"/>
        <v>-8.0428571428571374</v>
      </c>
      <c r="K380" s="722">
        <f t="shared" si="105"/>
        <v>-19.362500000000001</v>
      </c>
      <c r="L380" s="722">
        <f t="shared" si="105"/>
        <v>-33.762111111111111</v>
      </c>
      <c r="M380" s="722">
        <f t="shared" si="105"/>
        <v>-7.4850333333333339</v>
      </c>
      <c r="N380" s="722">
        <f t="shared" si="105"/>
        <v>-11.091566666666665</v>
      </c>
      <c r="O380" s="722">
        <f t="shared" si="105"/>
        <v>-4.706466666666671</v>
      </c>
      <c r="P380" s="727">
        <f t="shared" si="105"/>
        <v>2.4500000000000028</v>
      </c>
      <c r="Q380" s="288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51"/>
      <c r="AD380" s="151"/>
      <c r="AE380" s="151"/>
      <c r="AF380" s="151"/>
      <c r="AG380" s="106"/>
      <c r="AH380" s="106"/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</row>
    <row r="381" spans="2:59" ht="13.5" customHeight="1" thickBot="1">
      <c r="E381" s="1896"/>
      <c r="F381" s="1896"/>
      <c r="G381" s="1896"/>
      <c r="H381" s="1896"/>
      <c r="I381" s="1896"/>
      <c r="J381" s="1896"/>
      <c r="K381" s="1896"/>
      <c r="L381" s="1896"/>
      <c r="M381" s="1896"/>
      <c r="N381" s="1896"/>
      <c r="O381" s="1896"/>
      <c r="P381" s="1896"/>
      <c r="Q381" s="288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283"/>
      <c r="AD381" s="283"/>
      <c r="AE381" s="283"/>
      <c r="AF381" s="283"/>
      <c r="AG381" s="106"/>
      <c r="AH381" s="106"/>
      <c r="AI381" s="106"/>
      <c r="AJ381" s="106"/>
      <c r="AK381" s="106"/>
      <c r="AL381" s="106"/>
      <c r="AM381" s="106"/>
      <c r="AN381" s="106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</row>
    <row r="382" spans="2:59">
      <c r="B382" s="711" t="s">
        <v>267</v>
      </c>
      <c r="C382" s="42"/>
      <c r="D382" s="43"/>
      <c r="E382" s="695">
        <f t="shared" ref="E382:P382" si="106">E349+E361+E370</f>
        <v>64.421700000000001</v>
      </c>
      <c r="F382" s="696">
        <f t="shared" si="106"/>
        <v>70.079700000000003</v>
      </c>
      <c r="G382" s="696">
        <f t="shared" si="106"/>
        <v>279.75729999999999</v>
      </c>
      <c r="H382" s="696">
        <f t="shared" si="106"/>
        <v>2014.1362999999999</v>
      </c>
      <c r="I382" s="696">
        <f t="shared" si="106"/>
        <v>46.664099999999991</v>
      </c>
      <c r="J382" s="696">
        <f t="shared" si="106"/>
        <v>0.87830000000000008</v>
      </c>
      <c r="K382" s="696">
        <f t="shared" si="106"/>
        <v>1.163</v>
      </c>
      <c r="L382" s="696">
        <f t="shared" si="106"/>
        <v>342.49570000000006</v>
      </c>
      <c r="M382" s="1282">
        <f t="shared" si="106"/>
        <v>831.34800000000007</v>
      </c>
      <c r="N382" s="1282">
        <f t="shared" si="106"/>
        <v>772.26349999999991</v>
      </c>
      <c r="O382" s="1282">
        <f t="shared" si="106"/>
        <v>208.49549999999999</v>
      </c>
      <c r="P382" s="731">
        <f t="shared" si="106"/>
        <v>14.4907</v>
      </c>
      <c r="Q382" s="288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3395"/>
      <c r="AD382" s="3395"/>
      <c r="AE382" s="3395"/>
      <c r="AF382" s="3395"/>
      <c r="AG382" s="106"/>
      <c r="AH382" s="106"/>
      <c r="AI382" s="106"/>
      <c r="AJ382" s="106"/>
      <c r="AK382" s="106"/>
      <c r="AL382" s="106"/>
      <c r="AM382" s="106"/>
      <c r="AN382" s="106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</row>
    <row r="383" spans="2:59">
      <c r="B383" s="712"/>
      <c r="C383" s="713" t="s">
        <v>11</v>
      </c>
      <c r="D383" s="1127">
        <v>0.7</v>
      </c>
      <c r="E383" s="1889">
        <f t="shared" ref="E383:P383" si="107">E641</f>
        <v>63</v>
      </c>
      <c r="F383" s="1886">
        <f t="shared" si="107"/>
        <v>64.400000000000006</v>
      </c>
      <c r="G383" s="1886">
        <f t="shared" si="107"/>
        <v>268.10000000000002</v>
      </c>
      <c r="H383" s="1886">
        <f t="shared" si="107"/>
        <v>1904</v>
      </c>
      <c r="I383" s="1886">
        <f t="shared" si="107"/>
        <v>49</v>
      </c>
      <c r="J383" s="1886">
        <f t="shared" si="107"/>
        <v>0.98</v>
      </c>
      <c r="K383" s="1886">
        <f t="shared" si="107"/>
        <v>1.1200000000000001</v>
      </c>
      <c r="L383" s="1886">
        <f t="shared" si="107"/>
        <v>630</v>
      </c>
      <c r="M383" s="1887">
        <f t="shared" si="107"/>
        <v>840</v>
      </c>
      <c r="N383" s="1887">
        <f t="shared" si="107"/>
        <v>840</v>
      </c>
      <c r="O383" s="1887">
        <f t="shared" si="107"/>
        <v>210</v>
      </c>
      <c r="P383" s="1888">
        <f t="shared" si="107"/>
        <v>12.6</v>
      </c>
      <c r="Q383" s="288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3300"/>
      <c r="AD383" s="3300"/>
      <c r="AE383" s="3300"/>
      <c r="AF383" s="3300"/>
      <c r="AG383" s="106"/>
      <c r="AH383" s="106"/>
      <c r="AI383" s="106"/>
      <c r="AJ383" s="106"/>
      <c r="AK383" s="106"/>
      <c r="AL383" s="106"/>
      <c r="AM383" s="106"/>
      <c r="AN383" s="106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</row>
    <row r="384" spans="2:59" ht="14.25" customHeight="1" thickBot="1">
      <c r="B384" s="229"/>
      <c r="C384" s="710" t="s">
        <v>349</v>
      </c>
      <c r="D384" s="733"/>
      <c r="E384" s="721">
        <f t="shared" ref="E384:P384" si="108">(E382*100/E679)-70</f>
        <v>1.5796666666666681</v>
      </c>
      <c r="F384" s="722">
        <f t="shared" si="108"/>
        <v>6.1735869565217456</v>
      </c>
      <c r="G384" s="722">
        <f t="shared" si="108"/>
        <v>3.0436814621409951</v>
      </c>
      <c r="H384" s="722">
        <f t="shared" si="108"/>
        <v>4.0491286764705734</v>
      </c>
      <c r="I384" s="722">
        <f t="shared" si="108"/>
        <v>-3.3370000000000175</v>
      </c>
      <c r="J384" s="722">
        <f t="shared" si="108"/>
        <v>-7.2642857142856982</v>
      </c>
      <c r="K384" s="722">
        <f t="shared" si="108"/>
        <v>2.6875</v>
      </c>
      <c r="L384" s="722">
        <f t="shared" si="108"/>
        <v>-31.944922222222218</v>
      </c>
      <c r="M384" s="722">
        <f t="shared" si="108"/>
        <v>-0.72100000000000364</v>
      </c>
      <c r="N384" s="722">
        <f t="shared" si="108"/>
        <v>-5.644708333333341</v>
      </c>
      <c r="O384" s="722">
        <f t="shared" si="108"/>
        <v>-0.50150000000000716</v>
      </c>
      <c r="P384" s="727">
        <f t="shared" si="108"/>
        <v>10.503888888888881</v>
      </c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51"/>
      <c r="AD384" s="151"/>
      <c r="AE384" s="151"/>
      <c r="AF384" s="151"/>
      <c r="AG384" s="106"/>
      <c r="AH384" s="106"/>
      <c r="AI384" s="106"/>
      <c r="AJ384" s="106"/>
      <c r="AK384" s="106"/>
    </row>
    <row r="385" spans="2:37" ht="14.25" customHeight="1"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21"/>
      <c r="AD385" s="121"/>
      <c r="AE385" s="121"/>
      <c r="AF385" s="121"/>
      <c r="AG385" s="106"/>
      <c r="AH385" s="106"/>
      <c r="AI385" s="106"/>
      <c r="AJ385" s="106"/>
      <c r="AK385" s="106"/>
    </row>
    <row r="386" spans="2:37" ht="12" customHeight="1">
      <c r="I386" s="3275"/>
      <c r="J386" s="3275"/>
      <c r="K386" s="3275"/>
      <c r="L386" s="3275"/>
      <c r="M386" s="3275"/>
      <c r="N386" s="3275"/>
      <c r="O386" s="3275"/>
      <c r="P386" s="3275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21"/>
      <c r="AD386" s="121"/>
      <c r="AE386" s="121"/>
      <c r="AF386" s="121"/>
      <c r="AG386" s="106"/>
      <c r="AH386" s="106"/>
      <c r="AI386" s="106"/>
      <c r="AJ386" s="106"/>
      <c r="AK386" s="106"/>
    </row>
    <row r="387" spans="2:37" ht="12.75" customHeight="1">
      <c r="E387" s="442"/>
      <c r="F387" s="442"/>
      <c r="G387" s="442"/>
      <c r="H387" s="442"/>
      <c r="K387" s="296"/>
      <c r="P387"/>
      <c r="Q387" s="288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21"/>
      <c r="AD387" s="121"/>
      <c r="AE387" s="117"/>
      <c r="AF387" s="121"/>
      <c r="AG387" s="106"/>
      <c r="AH387" s="106"/>
      <c r="AI387" s="106"/>
      <c r="AJ387" s="106"/>
      <c r="AK387" s="106"/>
    </row>
    <row r="388" spans="2:37"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21"/>
      <c r="AD388" s="121"/>
      <c r="AE388" s="121"/>
      <c r="AF388" s="121"/>
      <c r="AG388" s="106"/>
      <c r="AH388" s="106"/>
      <c r="AI388" s="106"/>
      <c r="AJ388" s="106"/>
      <c r="AK388" s="106"/>
    </row>
    <row r="389" spans="2:37"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21"/>
      <c r="AD389" s="121"/>
      <c r="AE389" s="121"/>
      <c r="AF389" s="121"/>
      <c r="AG389" s="106"/>
      <c r="AH389" s="106"/>
      <c r="AI389" s="106"/>
      <c r="AJ389" s="106"/>
      <c r="AK389" s="106"/>
    </row>
    <row r="390" spans="2:37">
      <c r="C390" s="662"/>
      <c r="D390" s="12" t="s">
        <v>174</v>
      </c>
      <c r="E390" s="290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3400"/>
      <c r="AD390" s="3400"/>
      <c r="AE390" s="3400"/>
      <c r="AF390" s="3400"/>
      <c r="AG390" s="106"/>
      <c r="AH390" s="106"/>
      <c r="AI390" s="106"/>
      <c r="AJ390" s="106"/>
      <c r="AK390" s="106"/>
    </row>
    <row r="391" spans="2:37">
      <c r="C391" s="13" t="s">
        <v>412</v>
      </c>
      <c r="D391" s="148"/>
      <c r="E391" s="2"/>
      <c r="F391"/>
      <c r="I391"/>
      <c r="J391"/>
      <c r="K391" s="26"/>
      <c r="L391" s="26"/>
      <c r="M391"/>
      <c r="N391"/>
      <c r="O391"/>
      <c r="P391"/>
      <c r="Q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21"/>
      <c r="AD391" s="121"/>
      <c r="AE391" s="121"/>
      <c r="AF391" s="121"/>
      <c r="AG391" s="106"/>
      <c r="AH391" s="106"/>
      <c r="AI391" s="106"/>
      <c r="AJ391" s="106"/>
      <c r="AK391" s="106"/>
    </row>
    <row r="392" spans="2:37">
      <c r="C392" s="25" t="s">
        <v>273</v>
      </c>
      <c r="I392" s="741" t="s">
        <v>285</v>
      </c>
      <c r="N392" s="5"/>
      <c r="R392" s="85"/>
      <c r="S392" s="96"/>
      <c r="T392" s="116"/>
      <c r="U392" s="116"/>
      <c r="V392" s="116"/>
      <c r="W392" s="179"/>
      <c r="X392" s="159"/>
      <c r="Y392" s="521"/>
      <c r="Z392" s="121"/>
      <c r="AA392" s="106"/>
      <c r="AB392" s="106"/>
      <c r="AC392" s="106"/>
      <c r="AD392" s="106"/>
      <c r="AE392" s="126"/>
      <c r="AF392" s="126"/>
      <c r="AG392" s="106"/>
      <c r="AH392" s="106"/>
      <c r="AI392" s="106"/>
      <c r="AJ392" s="106"/>
      <c r="AK392" s="106"/>
    </row>
    <row r="393" spans="2:37">
      <c r="C393" s="662" t="s">
        <v>413</v>
      </c>
      <c r="R393" s="172"/>
      <c r="S393" s="98"/>
      <c r="T393" s="98"/>
      <c r="U393" s="116"/>
      <c r="V393" s="116"/>
      <c r="W393" s="179"/>
      <c r="X393" s="522"/>
      <c r="Y393" s="521"/>
      <c r="Z393" s="121"/>
      <c r="AA393" s="106"/>
      <c r="AB393" s="106"/>
      <c r="AC393" s="221"/>
      <c r="AD393" s="121"/>
      <c r="AE393" s="121"/>
      <c r="AF393" s="121"/>
      <c r="AG393" s="106"/>
      <c r="AH393" s="106"/>
      <c r="AI393" s="106"/>
      <c r="AJ393" s="106"/>
      <c r="AK393" s="106"/>
    </row>
    <row r="394" spans="2:37" ht="15.75">
      <c r="B394" s="2" t="s">
        <v>450</v>
      </c>
      <c r="C394" s="26"/>
      <c r="D394"/>
      <c r="I394" s="29" t="s">
        <v>0</v>
      </c>
      <c r="J394"/>
      <c r="K394" s="2" t="s">
        <v>857</v>
      </c>
      <c r="L394" s="26"/>
      <c r="M394" s="26"/>
      <c r="N394" s="33"/>
      <c r="P394" s="119"/>
      <c r="R394" s="7"/>
      <c r="S394" s="98"/>
      <c r="T394" s="116"/>
      <c r="U394" s="116"/>
      <c r="V394" s="116"/>
      <c r="W394" s="3401"/>
      <c r="X394" s="522"/>
      <c r="Y394" s="521"/>
      <c r="Z394" s="121"/>
      <c r="AA394" s="106"/>
      <c r="AB394" s="106"/>
      <c r="AC394" s="121"/>
      <c r="AD394" s="121"/>
      <c r="AE394" s="121"/>
      <c r="AF394" s="121"/>
      <c r="AG394" s="106"/>
      <c r="AH394" s="106"/>
      <c r="AI394" s="106"/>
      <c r="AJ394" s="106"/>
      <c r="AK394" s="106"/>
    </row>
    <row r="395" spans="2:37" ht="21.75" thickBot="1">
      <c r="F395" s="32" t="s">
        <v>419</v>
      </c>
      <c r="I395" s="3495"/>
      <c r="R395" s="101"/>
      <c r="S395" s="98"/>
      <c r="T395" s="116"/>
      <c r="U395" s="116"/>
      <c r="V395" s="116"/>
      <c r="W395" s="179"/>
      <c r="X395" s="522"/>
      <c r="Y395" s="521"/>
      <c r="Z395" s="121"/>
      <c r="AA395" s="106"/>
      <c r="AB395" s="106"/>
      <c r="AC395" s="121"/>
      <c r="AD395" s="186"/>
      <c r="AE395" s="121"/>
      <c r="AF395" s="121"/>
      <c r="AG395" s="106"/>
      <c r="AH395" s="106"/>
      <c r="AI395" s="106"/>
      <c r="AJ395" s="106"/>
      <c r="AK395" s="106"/>
    </row>
    <row r="396" spans="2:37" ht="15.75" thickBot="1">
      <c r="B396" s="764" t="s">
        <v>269</v>
      </c>
      <c r="C396" s="790" t="s">
        <v>418</v>
      </c>
      <c r="D396" s="762" t="s">
        <v>144</v>
      </c>
      <c r="E396" s="769" t="s">
        <v>145</v>
      </c>
      <c r="F396" s="332"/>
      <c r="G396" s="332"/>
      <c r="H396" s="39"/>
      <c r="I396" s="542" t="s">
        <v>249</v>
      </c>
      <c r="J396" s="39"/>
      <c r="K396" s="671"/>
      <c r="L396" s="447"/>
      <c r="M396" s="771" t="s">
        <v>280</v>
      </c>
      <c r="N396" s="39"/>
      <c r="O396" s="39"/>
      <c r="P396" s="69"/>
      <c r="Q396" s="708" t="s">
        <v>277</v>
      </c>
      <c r="R396" s="7"/>
      <c r="S396" s="98"/>
      <c r="T396" s="116"/>
      <c r="U396" s="116"/>
      <c r="V396" s="116"/>
      <c r="W396" s="179"/>
      <c r="X396" s="522"/>
      <c r="Y396" s="521"/>
      <c r="Z396" s="121"/>
      <c r="AA396" s="106"/>
      <c r="AB396" s="106"/>
      <c r="AC396" s="182"/>
      <c r="AD396" s="121"/>
      <c r="AE396" s="115"/>
      <c r="AF396" s="121"/>
      <c r="AG396" s="106"/>
      <c r="AH396" s="106"/>
      <c r="AI396" s="106"/>
      <c r="AJ396" s="106"/>
      <c r="AK396" s="106"/>
    </row>
    <row r="397" spans="2:37" ht="15.75" thickBot="1">
      <c r="B397" s="765" t="s">
        <v>251</v>
      </c>
      <c r="C397" s="394"/>
      <c r="D397" s="766" t="s">
        <v>151</v>
      </c>
      <c r="E397" s="573"/>
      <c r="F397" s="768"/>
      <c r="G397" s="1291" t="s">
        <v>423</v>
      </c>
      <c r="H397" s="1230" t="s">
        <v>392</v>
      </c>
      <c r="I397" s="772"/>
      <c r="J397" s="772"/>
      <c r="K397" s="772"/>
      <c r="L397" s="773"/>
      <c r="M397" s="774" t="s">
        <v>279</v>
      </c>
      <c r="N397" s="772"/>
      <c r="O397" s="772"/>
      <c r="P397" s="773"/>
      <c r="Q397" s="746" t="s">
        <v>275</v>
      </c>
      <c r="R397" s="7"/>
      <c r="S397" s="100"/>
      <c r="T397" s="568"/>
      <c r="U397" s="568"/>
      <c r="V397" s="3402"/>
      <c r="W397" s="569"/>
      <c r="X397" s="204"/>
      <c r="Y397" s="216"/>
      <c r="Z397" s="121"/>
      <c r="AA397" s="106"/>
      <c r="AB397" s="106"/>
      <c r="AC397" s="121"/>
      <c r="AD397" s="121"/>
      <c r="AE397" s="121"/>
      <c r="AF397" s="121"/>
      <c r="AG397" s="106"/>
      <c r="AH397" s="106"/>
      <c r="AI397" s="106"/>
      <c r="AJ397" s="106"/>
      <c r="AK397" s="106"/>
    </row>
    <row r="398" spans="2:37">
      <c r="B398" s="765" t="s">
        <v>260</v>
      </c>
      <c r="C398" s="394" t="s">
        <v>150</v>
      </c>
      <c r="D398" s="641"/>
      <c r="E398" s="766" t="s">
        <v>152</v>
      </c>
      <c r="F398" s="763" t="s">
        <v>55</v>
      </c>
      <c r="G398" s="1291" t="s">
        <v>424</v>
      </c>
      <c r="H398" s="1232" t="s">
        <v>155</v>
      </c>
      <c r="I398" s="573"/>
      <c r="J398" s="1241"/>
      <c r="K398" s="39"/>
      <c r="L398" s="1241"/>
      <c r="M398" s="1242" t="s">
        <v>261</v>
      </c>
      <c r="N398" s="1243" t="s">
        <v>262</v>
      </c>
      <c r="O398" s="1244" t="s">
        <v>263</v>
      </c>
      <c r="P398" s="1245" t="s">
        <v>264</v>
      </c>
      <c r="Q398" s="745" t="s">
        <v>241</v>
      </c>
      <c r="R398" s="7"/>
      <c r="S398" s="106"/>
      <c r="T398" s="121"/>
      <c r="U398" s="121"/>
      <c r="V398" s="121"/>
      <c r="W398" s="121"/>
      <c r="X398" s="213"/>
      <c r="Y398" s="176"/>
      <c r="Z398" s="121"/>
      <c r="AA398" s="106"/>
      <c r="AB398" s="106"/>
      <c r="AC398" s="121"/>
      <c r="AD398" s="121"/>
      <c r="AE398" s="121"/>
      <c r="AF398" s="121"/>
      <c r="AG398" s="106"/>
      <c r="AH398" s="106"/>
      <c r="AI398" s="106"/>
      <c r="AJ398" s="106"/>
      <c r="AK398" s="106"/>
    </row>
    <row r="399" spans="2:37" ht="15.75" thickBot="1">
      <c r="B399" s="60"/>
      <c r="C399" s="663"/>
      <c r="D399" s="423"/>
      <c r="E399" s="767" t="s">
        <v>6</v>
      </c>
      <c r="F399" s="402" t="s">
        <v>7</v>
      </c>
      <c r="G399" s="1199" t="s">
        <v>8</v>
      </c>
      <c r="H399" s="1231" t="s">
        <v>344</v>
      </c>
      <c r="I399" s="1246" t="s">
        <v>252</v>
      </c>
      <c r="J399" s="1247" t="s">
        <v>253</v>
      </c>
      <c r="K399" s="1248" t="s">
        <v>254</v>
      </c>
      <c r="L399" s="1247" t="s">
        <v>255</v>
      </c>
      <c r="M399" s="1249" t="s">
        <v>256</v>
      </c>
      <c r="N399" s="1247" t="s">
        <v>257</v>
      </c>
      <c r="O399" s="1248" t="s">
        <v>258</v>
      </c>
      <c r="P399" s="1250" t="s">
        <v>259</v>
      </c>
      <c r="Q399" s="663"/>
      <c r="R399" s="11"/>
      <c r="S399" s="106"/>
      <c r="T399" s="121"/>
      <c r="U399" s="121"/>
      <c r="V399" s="121"/>
      <c r="W399" s="121"/>
      <c r="X399" s="121"/>
      <c r="Y399" s="121"/>
      <c r="Z399" s="121"/>
      <c r="AA399" s="106"/>
      <c r="AB399" s="106"/>
      <c r="AC399" s="346"/>
      <c r="AD399" s="346"/>
      <c r="AE399" s="346"/>
      <c r="AF399" s="346"/>
      <c r="AG399" s="106"/>
      <c r="AH399" s="106"/>
      <c r="AI399" s="106"/>
      <c r="AJ399" s="106"/>
      <c r="AK399" s="106"/>
    </row>
    <row r="400" spans="2:37">
      <c r="B400" s="82"/>
      <c r="C400" s="1252" t="s">
        <v>131</v>
      </c>
      <c r="D400" s="1152"/>
      <c r="E400" s="701"/>
      <c r="F400" s="702"/>
      <c r="G400" s="702"/>
      <c r="H400" s="571"/>
      <c r="I400" s="692"/>
      <c r="J400" s="692"/>
      <c r="K400" s="1283"/>
      <c r="L400" s="692"/>
      <c r="M400" s="692"/>
      <c r="N400" s="692"/>
      <c r="O400" s="692"/>
      <c r="P400" s="749"/>
      <c r="Q400" s="747"/>
      <c r="R400" s="11"/>
      <c r="S400" s="106"/>
      <c r="T400" s="116"/>
      <c r="U400" s="116"/>
      <c r="V400" s="116"/>
      <c r="W400" s="179"/>
      <c r="X400" s="532"/>
      <c r="Y400" s="564"/>
      <c r="Z400" s="121"/>
      <c r="AA400" s="106"/>
      <c r="AB400" s="106"/>
      <c r="AC400" s="178"/>
      <c r="AD400" s="178"/>
      <c r="AE400" s="3403"/>
      <c r="AF400" s="178"/>
      <c r="AG400" s="106"/>
      <c r="AH400" s="106"/>
      <c r="AI400" s="106"/>
      <c r="AJ400" s="106"/>
      <c r="AK400" s="106"/>
    </row>
    <row r="401" spans="2:37">
      <c r="B401" s="756" t="str">
        <f>'12-18л. МЕНЮ '!J394</f>
        <v>52/22</v>
      </c>
      <c r="C401" s="241" t="str">
        <f>'12-18л. МЕНЮ '!C394</f>
        <v>Огурец с капустой</v>
      </c>
      <c r="D401" s="249">
        <f>'12-18л. МЕНЮ '!D394</f>
        <v>100</v>
      </c>
      <c r="E401" s="1158">
        <f>'12-18л. МЕНЮ '!E394</f>
        <v>1.3660000000000001</v>
      </c>
      <c r="F401" s="1158">
        <f>'12-18л. МЕНЮ '!F394</f>
        <v>2.7</v>
      </c>
      <c r="G401" s="1158">
        <f>'12-18л. МЕНЮ '!G394</f>
        <v>3.7850000000000001</v>
      </c>
      <c r="H401" s="685">
        <f>'12-18л. МЕНЮ '!H394</f>
        <v>45.341000000000001</v>
      </c>
      <c r="I401" s="3102">
        <v>14.231</v>
      </c>
      <c r="J401" s="3102">
        <v>2.5000000000000001E-2</v>
      </c>
      <c r="K401" s="3102">
        <v>2.5000000000000001E-2</v>
      </c>
      <c r="L401" s="742">
        <v>5.5880000000000001</v>
      </c>
      <c r="M401" s="1421">
        <v>38.28</v>
      </c>
      <c r="N401" s="1421">
        <v>34.878</v>
      </c>
      <c r="O401" s="1738">
        <v>14.927</v>
      </c>
      <c r="P401" s="1738">
        <v>0.59399999999999997</v>
      </c>
      <c r="Q401" s="1451">
        <f>'12-18л. МЕНЮ '!I394</f>
        <v>3</v>
      </c>
      <c r="R401" s="172"/>
      <c r="S401" s="106"/>
      <c r="T401" s="113"/>
      <c r="U401" s="98"/>
      <c r="V401" s="116"/>
      <c r="W401" s="116"/>
      <c r="X401" s="116"/>
      <c r="Y401" s="179"/>
      <c r="Z401" s="522"/>
      <c r="AA401" s="521"/>
      <c r="AB401" s="106"/>
      <c r="AC401" s="329"/>
      <c r="AD401" s="329"/>
      <c r="AE401" s="329"/>
      <c r="AF401" s="179"/>
      <c r="AG401" s="106"/>
      <c r="AH401" s="106"/>
      <c r="AI401" s="106"/>
      <c r="AJ401" s="106"/>
      <c r="AK401" s="106"/>
    </row>
    <row r="402" spans="2:37">
      <c r="B402" s="758" t="str">
        <f>'12-18л. МЕНЮ '!J395</f>
        <v>299/21</v>
      </c>
      <c r="C402" s="241" t="str">
        <f>'12-18л. МЕНЮ '!C395</f>
        <v>Рыба тушёная в томате с овощами</v>
      </c>
      <c r="D402" s="2218">
        <f>'12-18л. МЕНЮ '!D395</f>
        <v>120</v>
      </c>
      <c r="E402" s="1158">
        <f>'12-18л. МЕНЮ '!E395</f>
        <v>13.74286</v>
      </c>
      <c r="F402" s="1158">
        <f>'12-18л. МЕНЮ '!F395</f>
        <v>4.9714999999999998</v>
      </c>
      <c r="G402" s="1158">
        <f>'12-18л. МЕНЮ '!G395</f>
        <v>4.1428599999999998</v>
      </c>
      <c r="H402" s="1271">
        <f>'12-18л. МЕНЮ '!H395</f>
        <v>116.286</v>
      </c>
      <c r="I402" s="3102">
        <v>1.5629</v>
      </c>
      <c r="J402" s="3596">
        <v>8.5000000000000006E-2</v>
      </c>
      <c r="K402" s="3597">
        <v>0.1212</v>
      </c>
      <c r="L402" s="3496">
        <v>173.62309999999999</v>
      </c>
      <c r="M402" s="3598">
        <v>37.974400000000003</v>
      </c>
      <c r="N402" s="1421">
        <v>181.429</v>
      </c>
      <c r="O402" s="1738">
        <v>46.571399999999997</v>
      </c>
      <c r="P402" s="1738">
        <v>1.05</v>
      </c>
      <c r="Q402" s="1451">
        <f>'12-18л. МЕНЮ '!I395</f>
        <v>61</v>
      </c>
      <c r="R402" s="7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  <c r="AC402" s="151"/>
      <c r="AD402" s="151"/>
      <c r="AE402" s="151"/>
      <c r="AF402" s="179"/>
      <c r="AG402" s="106"/>
      <c r="AH402" s="106"/>
      <c r="AI402" s="106"/>
      <c r="AJ402" s="106"/>
      <c r="AK402" s="106"/>
    </row>
    <row r="403" spans="2:37" ht="12" customHeight="1">
      <c r="B403" s="758" t="str">
        <f>'12-18л. МЕНЮ '!J396</f>
        <v>312 /17</v>
      </c>
      <c r="C403" s="241" t="str">
        <f>'12-18л. МЕНЮ '!C396</f>
        <v>Пюре картофельное</v>
      </c>
      <c r="D403" s="249">
        <f>'12-18л. МЕНЮ '!D396</f>
        <v>180</v>
      </c>
      <c r="E403" s="1158">
        <f>'12-18л. МЕНЮ '!E396</f>
        <v>3.677</v>
      </c>
      <c r="F403" s="1158">
        <f>'12-18л. МЕНЮ '!F396</f>
        <v>5.7619999999999996</v>
      </c>
      <c r="G403" s="1158">
        <f>'12-18л. МЕНЮ '!G396</f>
        <v>24.527000000000001</v>
      </c>
      <c r="H403" s="1271">
        <f>'12-18л. МЕНЮ '!H396</f>
        <v>164.673</v>
      </c>
      <c r="I403" s="1418">
        <v>4.1792999999999996</v>
      </c>
      <c r="J403" s="1418">
        <v>0.16700000000000001</v>
      </c>
      <c r="K403" s="1993">
        <v>0.13300000000000001</v>
      </c>
      <c r="L403" s="742">
        <v>0</v>
      </c>
      <c r="M403" s="1421">
        <v>44.37</v>
      </c>
      <c r="N403" s="1421">
        <v>103.914</v>
      </c>
      <c r="O403" s="1738">
        <v>33.299999999999997</v>
      </c>
      <c r="P403" s="1738">
        <v>0.8</v>
      </c>
      <c r="Q403" s="1451">
        <f>'12-18л. МЕНЮ '!I396</f>
        <v>37</v>
      </c>
      <c r="R403" s="73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  <c r="AC403" s="329"/>
      <c r="AD403" s="329"/>
      <c r="AE403" s="329"/>
      <c r="AF403" s="179"/>
      <c r="AG403" s="106"/>
      <c r="AH403" s="106"/>
      <c r="AI403" s="106"/>
      <c r="AJ403" s="106"/>
      <c r="AK403" s="106"/>
    </row>
    <row r="404" spans="2:37" ht="13.5" customHeight="1">
      <c r="B404" s="756" t="str">
        <f>'12-18л. МЕНЮ '!J397</f>
        <v>784 /22</v>
      </c>
      <c r="C404" s="241" t="str">
        <f>'12-18л. МЕНЮ '!C397</f>
        <v>Кисель   абрикосовый</v>
      </c>
      <c r="D404" s="249">
        <f>'12-18л. МЕНЮ '!D397</f>
        <v>200</v>
      </c>
      <c r="E404" s="1158">
        <f>'12-18л. МЕНЮ '!E397</f>
        <v>1.25</v>
      </c>
      <c r="F404" s="1158">
        <f>'12-18л. МЕНЮ '!F397</f>
        <v>7.4999999999999997E-2</v>
      </c>
      <c r="G404" s="1158">
        <f>'12-18л. МЕНЮ '!G397</f>
        <v>33.150199999999998</v>
      </c>
      <c r="H404" s="1271">
        <f>'12-18л. МЕНЮ '!H397</f>
        <v>137.46209999999999</v>
      </c>
      <c r="I404" s="728">
        <v>4.24</v>
      </c>
      <c r="J404" s="728">
        <v>2.9499999999999998E-2</v>
      </c>
      <c r="K404" s="728">
        <v>6.1499999999999999E-2</v>
      </c>
      <c r="L404" s="728">
        <v>52.5</v>
      </c>
      <c r="M404" s="1158">
        <v>44.598599999999998</v>
      </c>
      <c r="N404" s="1158">
        <v>43.416699999999999</v>
      </c>
      <c r="O404" s="1158">
        <v>23.5</v>
      </c>
      <c r="P404" s="1158">
        <v>0.63970000000000005</v>
      </c>
      <c r="Q404" s="1451">
        <f>'12-18л. МЕНЮ '!I397</f>
        <v>75</v>
      </c>
      <c r="R404" s="7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  <c r="AC404" s="151"/>
      <c r="AD404" s="151"/>
      <c r="AE404" s="151"/>
      <c r="AF404" s="179"/>
      <c r="AG404" s="106"/>
      <c r="AH404" s="106"/>
      <c r="AI404" s="106"/>
      <c r="AJ404" s="106"/>
      <c r="AK404" s="106"/>
    </row>
    <row r="405" spans="2:37">
      <c r="B405" s="756" t="str">
        <f>'12-18л. МЕНЮ '!J398</f>
        <v>Пром.пр.</v>
      </c>
      <c r="C405" s="241" t="str">
        <f>'12-18л. МЕНЮ '!C398</f>
        <v>Хлеб пшеничный</v>
      </c>
      <c r="D405" s="249">
        <f>'12-18л. МЕНЮ '!D398</f>
        <v>60</v>
      </c>
      <c r="E405" s="1158">
        <f>'12-18л. МЕНЮ '!E398</f>
        <v>1.2036</v>
      </c>
      <c r="F405" s="1158">
        <f>'12-18л. МЕНЮ '!F398</f>
        <v>0.78</v>
      </c>
      <c r="G405" s="1158">
        <f>'12-18л. МЕНЮ '!G398</f>
        <v>32.520000000000003</v>
      </c>
      <c r="H405" s="1271">
        <f>'12-18л. МЕНЮ '!H398</f>
        <v>141.9144</v>
      </c>
      <c r="I405" s="2898">
        <v>0</v>
      </c>
      <c r="J405" s="2898">
        <v>6.6000000000000003E-2</v>
      </c>
      <c r="K405" s="2898">
        <v>2.4E-2</v>
      </c>
      <c r="L405" s="2896">
        <v>0</v>
      </c>
      <c r="M405" s="2897">
        <v>12</v>
      </c>
      <c r="N405" s="2898">
        <v>3.9</v>
      </c>
      <c r="O405" s="2898">
        <v>0.84</v>
      </c>
      <c r="P405" s="2778">
        <v>6.6000000000000003E-2</v>
      </c>
      <c r="Q405" s="1451">
        <f>'12-18л. МЕНЮ '!I398</f>
        <v>16</v>
      </c>
      <c r="R405" s="7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  <c r="AC405" s="151"/>
      <c r="AD405" s="151"/>
      <c r="AE405" s="151"/>
      <c r="AF405" s="179"/>
      <c r="AG405" s="106"/>
      <c r="AH405" s="106"/>
      <c r="AI405" s="106"/>
      <c r="AJ405" s="106"/>
      <c r="AK405" s="106"/>
    </row>
    <row r="406" spans="2:37" ht="15.75" thickBot="1">
      <c r="B406" s="759" t="str">
        <f>'12-18л. МЕНЮ '!J399</f>
        <v>Пром.пр.</v>
      </c>
      <c r="C406" s="1264" t="str">
        <f>'12-18л. МЕНЮ '!C399</f>
        <v>Хлеб ржаной</v>
      </c>
      <c r="D406" s="341">
        <f>'12-18л. МЕНЮ '!D399</f>
        <v>40</v>
      </c>
      <c r="E406" s="1158">
        <f>'12-18л. МЕНЮ '!E399</f>
        <v>1.8660000000000001</v>
      </c>
      <c r="F406" s="1158">
        <f>'12-18л. МЕНЮ '!F399</f>
        <v>0.66</v>
      </c>
      <c r="G406" s="1158">
        <f>'12-18л. МЕНЮ '!G399</f>
        <v>17.373999999999999</v>
      </c>
      <c r="H406" s="1271">
        <f>'12-18л. МЕНЮ '!H399</f>
        <v>82.9</v>
      </c>
      <c r="I406" s="2983">
        <v>0</v>
      </c>
      <c r="J406" s="1738">
        <v>9.5000000000000001E-2</v>
      </c>
      <c r="K406" s="1738">
        <v>0.1</v>
      </c>
      <c r="L406" s="2984">
        <v>0</v>
      </c>
      <c r="M406" s="2983">
        <v>13.2</v>
      </c>
      <c r="N406" s="2983">
        <v>9.36</v>
      </c>
      <c r="O406" s="2983">
        <v>2.64</v>
      </c>
      <c r="P406" s="2983">
        <v>5.6000000000000001E-2</v>
      </c>
      <c r="Q406" s="1451">
        <f>'12-18л. МЕНЮ '!I399</f>
        <v>17</v>
      </c>
      <c r="AB406" s="106"/>
      <c r="AC406" s="501"/>
      <c r="AD406" s="501"/>
      <c r="AE406" s="501"/>
      <c r="AF406" s="501"/>
      <c r="AG406" s="106"/>
      <c r="AH406" s="106"/>
      <c r="AI406" s="106"/>
      <c r="AJ406" s="106"/>
      <c r="AK406" s="106"/>
    </row>
    <row r="407" spans="2:37">
      <c r="B407" s="420" t="s">
        <v>172</v>
      </c>
      <c r="C407" s="106"/>
      <c r="D407" s="2751">
        <f>'12-18л. МЕНЮ '!D400</f>
        <v>700</v>
      </c>
      <c r="E407" s="1788">
        <f>'12-18л. МЕНЮ '!E400</f>
        <v>23.105460000000001</v>
      </c>
      <c r="F407" s="1789">
        <f>'12-18л. МЕНЮ '!F400</f>
        <v>14.948499999999997</v>
      </c>
      <c r="G407" s="1789">
        <f>'12-18л. МЕНЮ '!G400</f>
        <v>115.49906000000001</v>
      </c>
      <c r="H407" s="1926">
        <f>'12-18л. МЕНЮ '!H400</f>
        <v>688.57650000000001</v>
      </c>
      <c r="I407" s="2043">
        <f t="shared" ref="I407:P407" si="109">SUM(I401:I406)</f>
        <v>24.213200000000001</v>
      </c>
      <c r="J407" s="2019">
        <f>SUM(J401:J406)</f>
        <v>0.46750000000000003</v>
      </c>
      <c r="K407" s="2019">
        <f>SUM(K401:K406)</f>
        <v>0.4647</v>
      </c>
      <c r="L407" s="2019">
        <f t="shared" si="109"/>
        <v>231.71109999999999</v>
      </c>
      <c r="M407" s="2111">
        <f t="shared" si="109"/>
        <v>190.423</v>
      </c>
      <c r="N407" s="2111">
        <f t="shared" si="109"/>
        <v>376.89769999999999</v>
      </c>
      <c r="O407" s="2111">
        <f t="shared" si="109"/>
        <v>121.77839999999999</v>
      </c>
      <c r="P407" s="720">
        <f t="shared" si="109"/>
        <v>3.2056999999999998</v>
      </c>
      <c r="Q407" s="754"/>
      <c r="R407" s="106"/>
      <c r="AB407" s="106"/>
      <c r="AC407" s="3300"/>
      <c r="AD407" s="3300"/>
      <c r="AE407" s="3300"/>
      <c r="AF407" s="3404"/>
      <c r="AG407" s="106"/>
      <c r="AH407" s="106"/>
      <c r="AI407" s="106"/>
      <c r="AJ407" s="106"/>
      <c r="AK407" s="106"/>
    </row>
    <row r="408" spans="2:37">
      <c r="B408" s="712"/>
      <c r="C408" s="1807" t="s">
        <v>11</v>
      </c>
      <c r="D408" s="1127">
        <v>0.25</v>
      </c>
      <c r="E408" s="1785">
        <f>'12-18л. МЕНЮ '!E401</f>
        <v>22.5</v>
      </c>
      <c r="F408" s="1786">
        <f>'12-18л. МЕНЮ '!F401</f>
        <v>23</v>
      </c>
      <c r="G408" s="1786">
        <f>'12-18л. МЕНЮ '!G401</f>
        <v>95.75</v>
      </c>
      <c r="H408" s="1928">
        <f>'12-18л. МЕНЮ '!H401</f>
        <v>680</v>
      </c>
      <c r="I408" s="2025">
        <f t="shared" ref="I408:P408" si="110">I621</f>
        <v>17.5</v>
      </c>
      <c r="J408" s="2025">
        <f t="shared" si="110"/>
        <v>0.35</v>
      </c>
      <c r="K408" s="2025">
        <f t="shared" si="110"/>
        <v>0.4</v>
      </c>
      <c r="L408" s="2025">
        <f t="shared" si="110"/>
        <v>225</v>
      </c>
      <c r="M408" s="2112">
        <f t="shared" si="110"/>
        <v>300</v>
      </c>
      <c r="N408" s="2112">
        <f t="shared" si="110"/>
        <v>300</v>
      </c>
      <c r="O408" s="2025">
        <f t="shared" si="110"/>
        <v>75</v>
      </c>
      <c r="P408" s="2026">
        <f t="shared" si="110"/>
        <v>4.5</v>
      </c>
      <c r="Q408" s="754"/>
      <c r="R408" s="119"/>
      <c r="AB408" s="106"/>
      <c r="AC408" s="151"/>
      <c r="AD408" s="151"/>
      <c r="AE408" s="151"/>
      <c r="AF408" s="151"/>
      <c r="AG408" s="106"/>
      <c r="AH408" s="106"/>
      <c r="AI408" s="106"/>
      <c r="AJ408" s="106"/>
      <c r="AK408" s="106"/>
    </row>
    <row r="409" spans="2:37" ht="15.75" thickBot="1">
      <c r="B409" s="229"/>
      <c r="C409" s="1809" t="s">
        <v>349</v>
      </c>
      <c r="D409" s="733"/>
      <c r="E409" s="721">
        <f>'12-18л. МЕНЮ '!E402</f>
        <v>0.67273333333333696</v>
      </c>
      <c r="F409" s="722">
        <f>'12-18л. МЕНЮ '!F402</f>
        <v>-8.7516304347826122</v>
      </c>
      <c r="G409" s="722">
        <f>'12-18л. МЕНЮ '!G402</f>
        <v>5.1564125326370771</v>
      </c>
      <c r="H409" s="1924">
        <f>'12-18л. МЕНЮ '!H402</f>
        <v>0.31531249999999744</v>
      </c>
      <c r="I409" s="1942">
        <f t="shared" ref="I409:P409" si="111">(I407*100/I679)-25</f>
        <v>9.5902857142857201</v>
      </c>
      <c r="J409" s="1942">
        <f t="shared" si="111"/>
        <v>8.3928571428571459</v>
      </c>
      <c r="K409" s="1942">
        <f t="shared" si="111"/>
        <v>4.0437499999999993</v>
      </c>
      <c r="L409" s="1942">
        <f t="shared" si="111"/>
        <v>0.74567777777777877</v>
      </c>
      <c r="M409" s="1942">
        <f t="shared" si="111"/>
        <v>-9.1314166666666665</v>
      </c>
      <c r="N409" s="1942">
        <f t="shared" si="111"/>
        <v>6.4081416666666655</v>
      </c>
      <c r="O409" s="1942">
        <f t="shared" si="111"/>
        <v>15.592799999999997</v>
      </c>
      <c r="P409" s="727">
        <f t="shared" si="111"/>
        <v>-7.1905555555555551</v>
      </c>
      <c r="Q409" s="74"/>
      <c r="R409" s="355"/>
      <c r="AA409" s="121"/>
      <c r="AB409" s="106"/>
      <c r="AC409" s="151"/>
      <c r="AD409" s="151"/>
      <c r="AE409" s="329"/>
      <c r="AF409" s="151"/>
      <c r="AG409" s="106"/>
      <c r="AH409" s="106"/>
      <c r="AI409" s="106"/>
      <c r="AJ409" s="106"/>
      <c r="AK409" s="106"/>
    </row>
    <row r="410" spans="2:37">
      <c r="B410" s="1265"/>
      <c r="C410" s="1661" t="s">
        <v>109</v>
      </c>
      <c r="D410" s="1261"/>
      <c r="E410" s="1119"/>
      <c r="F410" s="1867"/>
      <c r="G410" s="1867"/>
      <c r="H410" s="2113"/>
      <c r="I410" s="1413"/>
      <c r="J410" s="1413"/>
      <c r="K410" s="1412"/>
      <c r="L410" s="1413"/>
      <c r="M410" s="1413"/>
      <c r="N410" s="1413"/>
      <c r="O410" s="1413"/>
      <c r="P410" s="1733"/>
      <c r="Q410" s="750"/>
      <c r="R410" s="40"/>
      <c r="AA410" s="121"/>
      <c r="AB410" s="106"/>
      <c r="AC410" s="151"/>
      <c r="AD410" s="151"/>
      <c r="AE410" s="151"/>
      <c r="AF410" s="151"/>
      <c r="AG410" s="106"/>
      <c r="AH410" s="106"/>
      <c r="AI410" s="106"/>
      <c r="AJ410" s="106"/>
      <c r="AK410" s="106"/>
    </row>
    <row r="411" spans="2:37">
      <c r="B411" s="1470" t="str">
        <f>'12-18л. МЕНЮ '!J404</f>
        <v>54-3з/22</v>
      </c>
      <c r="C411" s="3506" t="str">
        <f>'12-18л. МЕНЮ '!C404</f>
        <v>Помидор в нарезке</v>
      </c>
      <c r="D411" s="1262">
        <f>'12-18л. МЕНЮ '!D404</f>
        <v>100</v>
      </c>
      <c r="E411" s="1287">
        <f>'12-18л. МЕНЮ '!E404</f>
        <v>1.1667000000000001</v>
      </c>
      <c r="F411" s="728">
        <f>'12-18л. МЕНЮ '!F404</f>
        <v>0.16667000000000001</v>
      </c>
      <c r="G411" s="728">
        <f>'12-18л. МЕНЮ '!G404</f>
        <v>3.8333400000000002</v>
      </c>
      <c r="H411" s="1417">
        <f>'12-18л. МЕНЮ '!H404</f>
        <v>21.333400000000001</v>
      </c>
      <c r="I411" s="2775">
        <v>25</v>
      </c>
      <c r="J411" s="2776">
        <v>6.7000000000000004E-2</v>
      </c>
      <c r="K411" s="2777">
        <v>3.3000000000000002E-2</v>
      </c>
      <c r="L411" s="2776">
        <v>133</v>
      </c>
      <c r="M411" s="2777">
        <v>14</v>
      </c>
      <c r="N411" s="2776">
        <v>26</v>
      </c>
      <c r="O411" s="2777">
        <v>20</v>
      </c>
      <c r="P411" s="2778">
        <v>0.9</v>
      </c>
      <c r="Q411" s="443">
        <f>'12-18л. МЕНЮ '!I404</f>
        <v>2</v>
      </c>
      <c r="R411" s="11"/>
      <c r="S411" s="106"/>
      <c r="T411" s="106"/>
      <c r="U411" s="106"/>
      <c r="V411" s="106"/>
      <c r="W411" s="106"/>
      <c r="X411" s="106"/>
      <c r="Y411" s="106"/>
      <c r="Z411" s="106"/>
      <c r="AA411" s="121"/>
      <c r="AB411" s="106"/>
      <c r="AC411" s="151"/>
      <c r="AD411" s="151"/>
      <c r="AE411" s="151"/>
      <c r="AF411" s="179"/>
      <c r="AG411" s="106"/>
      <c r="AH411" s="106"/>
      <c r="AI411" s="106"/>
      <c r="AJ411" s="106"/>
      <c r="AK411" s="106"/>
    </row>
    <row r="412" spans="2:37" ht="12" customHeight="1">
      <c r="B412" s="1161" t="str">
        <f>'12-18л. МЕНЮ '!J405</f>
        <v>103 / 21</v>
      </c>
      <c r="C412" s="1424" t="str">
        <f>'12-18л. МЕНЮ '!C405</f>
        <v>Щи из свежей капусты со сметаной</v>
      </c>
      <c r="D412" s="249">
        <f>'12-18л. МЕНЮ '!D405</f>
        <v>250</v>
      </c>
      <c r="E412" s="1287">
        <f>'12-18л. МЕНЮ '!E405</f>
        <v>1.42</v>
      </c>
      <c r="F412" s="1153">
        <f>'12-18л. МЕНЮ '!F405</f>
        <v>5.085</v>
      </c>
      <c r="G412" s="728">
        <f>'12-18л. МЕНЮ '!G405</f>
        <v>3.61</v>
      </c>
      <c r="H412" s="2031">
        <f>'12-18л. МЕНЮ '!H405</f>
        <v>66.08</v>
      </c>
      <c r="I412" s="2886">
        <v>9.9830000000000005</v>
      </c>
      <c r="J412" s="2887">
        <v>2.5999999999999999E-2</v>
      </c>
      <c r="K412" s="2886">
        <v>5.0999999999999997E-2</v>
      </c>
      <c r="L412" s="2887">
        <v>3.21</v>
      </c>
      <c r="M412" s="2776">
        <v>38.4</v>
      </c>
      <c r="N412" s="2777">
        <v>30.6</v>
      </c>
      <c r="O412" s="2776">
        <v>14.14</v>
      </c>
      <c r="P412" s="2888">
        <v>0.59699999999999998</v>
      </c>
      <c r="Q412" s="443">
        <f>'12-18л. МЕНЮ '!I405</f>
        <v>20</v>
      </c>
      <c r="R412" s="115"/>
      <c r="S412" s="106"/>
      <c r="T412" s="114"/>
      <c r="U412" s="106"/>
      <c r="V412" s="151"/>
      <c r="W412" s="151"/>
      <c r="X412" s="151"/>
      <c r="Y412" s="179"/>
      <c r="Z412" s="522"/>
      <c r="AA412" s="106"/>
      <c r="AB412" s="106"/>
      <c r="AC412" s="329"/>
      <c r="AD412" s="329"/>
      <c r="AE412" s="329"/>
      <c r="AF412" s="179"/>
      <c r="AG412" s="106"/>
      <c r="AH412" s="106"/>
      <c r="AI412" s="106"/>
      <c r="AJ412" s="106"/>
      <c r="AK412" s="106"/>
    </row>
    <row r="413" spans="2:37" ht="14.25" customHeight="1">
      <c r="B413" s="1161" t="str">
        <f>'12-18л. МЕНЮ '!J406</f>
        <v>205/17</v>
      </c>
      <c r="C413" s="1424" t="str">
        <f>'12-18л. МЕНЮ '!C406</f>
        <v>Макароны с овощами</v>
      </c>
      <c r="D413" s="249">
        <f>'12-18л. МЕНЮ '!D406</f>
        <v>180</v>
      </c>
      <c r="E413" s="2839">
        <f>'12-18л. МЕНЮ '!E406</f>
        <v>5.8181000000000003</v>
      </c>
      <c r="F413" s="728">
        <f>'12-18л. МЕНЮ '!F406</f>
        <v>5.8948999999999998</v>
      </c>
      <c r="G413" s="1153">
        <f>'12-18л. МЕНЮ '!G406</f>
        <v>38.189</v>
      </c>
      <c r="H413" s="1415">
        <f>'12-18л. МЕНЮ '!H406</f>
        <v>229.083</v>
      </c>
      <c r="I413" s="1993">
        <v>1.25</v>
      </c>
      <c r="J413" s="1418">
        <v>7.5200000000000003E-2</v>
      </c>
      <c r="K413" s="1993">
        <v>3.9800000000000002E-2</v>
      </c>
      <c r="L413" s="2941">
        <v>160.05000000000001</v>
      </c>
      <c r="M413" s="2237">
        <v>19.548100000000002</v>
      </c>
      <c r="N413" s="1420">
        <v>56.705100000000002</v>
      </c>
      <c r="O413" s="1993">
        <v>15.087999999999999</v>
      </c>
      <c r="P413" s="1419">
        <v>1.0189999999999999</v>
      </c>
      <c r="Q413" s="443">
        <f>'12-18л. МЕНЮ '!I406</f>
        <v>40</v>
      </c>
      <c r="R413" s="115"/>
      <c r="S413" s="563"/>
      <c r="T413" s="151"/>
      <c r="U413" s="346"/>
      <c r="V413" s="346"/>
      <c r="W413" s="346"/>
      <c r="X413" s="346"/>
      <c r="Y413" s="346"/>
      <c r="Z413" s="346"/>
      <c r="AA413" s="346"/>
      <c r="AB413" s="346"/>
      <c r="AC413" s="151"/>
      <c r="AD413" s="151"/>
      <c r="AE413" s="151"/>
      <c r="AF413" s="3366"/>
      <c r="AG413" s="106"/>
      <c r="AH413" s="106"/>
      <c r="AI413" s="106"/>
      <c r="AJ413" s="106"/>
      <c r="AK413" s="106"/>
    </row>
    <row r="414" spans="2:37">
      <c r="B414" s="1259" t="str">
        <f>'12-18л. МЕНЮ '!J407</f>
        <v>485/22</v>
      </c>
      <c r="C414" s="251" t="str">
        <f>'12-18л. МЕНЮ '!C407</f>
        <v>Оладьи из печени</v>
      </c>
      <c r="D414" s="247">
        <f>'12-18л. МЕНЮ '!D407</f>
        <v>120</v>
      </c>
      <c r="E414" s="2712">
        <f>'12-18л. МЕНЮ '!E407</f>
        <v>13.0663</v>
      </c>
      <c r="F414" s="1158">
        <f>'12-18л. МЕНЮ '!F407</f>
        <v>16.326000000000001</v>
      </c>
      <c r="G414" s="2713">
        <f>'12-18л. МЕНЮ '!G407</f>
        <v>19.839200000000002</v>
      </c>
      <c r="H414" s="742">
        <f>'12-18л. МЕНЮ '!H407</f>
        <v>278.55599999999998</v>
      </c>
      <c r="I414" s="2110">
        <v>6.0004</v>
      </c>
      <c r="J414" s="1738">
        <v>0.5</v>
      </c>
      <c r="K414" s="3516">
        <v>5.5E-2</v>
      </c>
      <c r="L414" s="742">
        <v>532.70000000000005</v>
      </c>
      <c r="M414" s="3517">
        <v>18.925000000000001</v>
      </c>
      <c r="N414" s="1421">
        <v>210.19669999999999</v>
      </c>
      <c r="O414" s="3517">
        <v>19.6633</v>
      </c>
      <c r="P414" s="2110">
        <v>2.8934000000000002</v>
      </c>
      <c r="Q414" s="1448">
        <f>'12-18л. МЕНЮ '!I407</f>
        <v>47</v>
      </c>
      <c r="R414" s="119"/>
      <c r="S414" s="176"/>
      <c r="T414" s="101"/>
      <c r="U414" s="3362"/>
      <c r="V414" s="3362"/>
      <c r="W414" s="3362"/>
      <c r="X414" s="3362"/>
      <c r="Y414" s="3363"/>
      <c r="Z414" s="3363"/>
      <c r="AA414" s="3363"/>
      <c r="AB414" s="3363"/>
      <c r="AC414" s="151"/>
      <c r="AD414" s="151"/>
      <c r="AE414" s="151"/>
      <c r="AF414" s="179"/>
      <c r="AG414" s="106"/>
      <c r="AH414" s="106"/>
      <c r="AI414" s="106"/>
      <c r="AJ414" s="106"/>
      <c r="AK414" s="106"/>
    </row>
    <row r="415" spans="2:37">
      <c r="B415" s="2998" t="str">
        <f>'12-18л. МЕНЮ '!J408</f>
        <v>465 / 21</v>
      </c>
      <c r="C415" s="113" t="str">
        <f>'12-18л. МЕНЮ '!C408</f>
        <v>Кофейный напиток с молоком</v>
      </c>
      <c r="D415" s="2819">
        <f>'12-18л. МЕНЮ '!D408</f>
        <v>200</v>
      </c>
      <c r="E415" s="3168">
        <f>'12-18л. МЕНЮ '!E408</f>
        <v>6.17</v>
      </c>
      <c r="F415" s="1543">
        <f>'12-18л. МЕНЮ '!F408</f>
        <v>4.8899999999999997</v>
      </c>
      <c r="G415" s="1543">
        <f>'12-18л. МЕНЮ '!G408</f>
        <v>22.8</v>
      </c>
      <c r="H415" s="1995">
        <f>'12-18л. МЕНЮ '!H408</f>
        <v>159.53</v>
      </c>
      <c r="I415" s="1158">
        <v>1.04</v>
      </c>
      <c r="J415" s="1158">
        <v>0.06</v>
      </c>
      <c r="K415" s="1158">
        <v>0.247</v>
      </c>
      <c r="L415" s="680">
        <v>26.463000000000001</v>
      </c>
      <c r="M415" s="3528">
        <v>216.13399999999999</v>
      </c>
      <c r="N415" s="1421">
        <v>175.6</v>
      </c>
      <c r="O415" s="1738">
        <v>36.6</v>
      </c>
      <c r="P415" s="2110">
        <v>0.89500000000000002</v>
      </c>
      <c r="Q415" s="1456">
        <f>'12-18л. МЕНЮ '!I408</f>
        <v>80</v>
      </c>
      <c r="R415" s="125"/>
      <c r="S415" s="3378"/>
      <c r="T415" s="113"/>
      <c r="U415" s="3379"/>
      <c r="V415" s="3379"/>
      <c r="W415" s="3379"/>
      <c r="X415" s="3379"/>
      <c r="Y415" s="3378"/>
      <c r="Z415" s="3378"/>
      <c r="AA415" s="3378"/>
      <c r="AB415" s="3378"/>
      <c r="AC415" s="151"/>
      <c r="AD415" s="151"/>
      <c r="AE415" s="151"/>
      <c r="AF415" s="179"/>
      <c r="AG415" s="106"/>
      <c r="AH415" s="106"/>
      <c r="AI415" s="106"/>
      <c r="AJ415" s="106"/>
      <c r="AK415" s="106"/>
    </row>
    <row r="416" spans="2:37">
      <c r="B416" s="1470" t="str">
        <f>'12-18л. МЕНЮ '!J409</f>
        <v>Пром.пр.</v>
      </c>
      <c r="C416" s="3506" t="str">
        <f>'12-18л. МЕНЮ '!C409</f>
        <v>Хлеб пшеничный</v>
      </c>
      <c r="D416" s="1262">
        <f>'12-18л. МЕНЮ '!D409</f>
        <v>50</v>
      </c>
      <c r="E416" s="1730">
        <f>'12-18л. МЕНЮ '!E409</f>
        <v>1.0029999999999999</v>
      </c>
      <c r="F416" s="1158">
        <f>'12-18л. МЕНЮ '!F409</f>
        <v>0.65</v>
      </c>
      <c r="G416" s="1158">
        <f>'12-18л. МЕНЮ '!G409</f>
        <v>27.1</v>
      </c>
      <c r="H416" s="1271">
        <f>'12-18л. МЕНЮ '!H409</f>
        <v>118.262</v>
      </c>
      <c r="I416" s="1158">
        <v>0</v>
      </c>
      <c r="J416" s="1158">
        <v>5.5E-2</v>
      </c>
      <c r="K416" s="1158">
        <v>0.02</v>
      </c>
      <c r="L416" s="680">
        <v>0</v>
      </c>
      <c r="M416" s="1294">
        <v>10</v>
      </c>
      <c r="N416" s="1158">
        <v>3.25</v>
      </c>
      <c r="O416" s="1158">
        <v>0.7</v>
      </c>
      <c r="P416" s="1158">
        <v>5.5E-2</v>
      </c>
      <c r="Q416" s="1448">
        <f>'12-18л. МЕНЮ '!I409</f>
        <v>16</v>
      </c>
      <c r="R416" s="119"/>
      <c r="S416" s="106"/>
      <c r="T416" s="3590"/>
      <c r="U416" s="3380"/>
      <c r="V416" s="3380"/>
      <c r="W416" s="3380"/>
      <c r="X416" s="3380"/>
      <c r="Y416" s="3380"/>
      <c r="Z416" s="3380"/>
      <c r="AA416" s="3380"/>
      <c r="AB416" s="3380"/>
      <c r="AC416" s="151"/>
      <c r="AD416" s="151"/>
      <c r="AE416" s="151"/>
      <c r="AF416" s="179"/>
      <c r="AG416" s="106"/>
      <c r="AH416" s="106"/>
      <c r="AI416" s="106"/>
      <c r="AJ416" s="106"/>
      <c r="AK416" s="106"/>
    </row>
    <row r="417" spans="2:37">
      <c r="B417" s="1470" t="str">
        <f>'12-18л. МЕНЮ '!J410</f>
        <v>Пром.пр.</v>
      </c>
      <c r="C417" s="3506" t="str">
        <f>'12-18л. МЕНЮ '!C410</f>
        <v>Хлеб ржаной</v>
      </c>
      <c r="D417" s="1262">
        <f>'12-18л. МЕНЮ '!D410</f>
        <v>40</v>
      </c>
      <c r="E417" s="1287">
        <f>'12-18л. МЕНЮ '!E410</f>
        <v>1.8660000000000001</v>
      </c>
      <c r="F417" s="728">
        <f>'12-18л. МЕНЮ '!F410</f>
        <v>0.66</v>
      </c>
      <c r="G417" s="728">
        <f>'12-18л. МЕНЮ '!G410</f>
        <v>17.373999999999999</v>
      </c>
      <c r="H417" s="1417">
        <f>'12-18л. МЕНЮ '!H410</f>
        <v>82.9</v>
      </c>
      <c r="I417" s="2983">
        <v>0</v>
      </c>
      <c r="J417" s="1738">
        <v>9.5000000000000001E-2</v>
      </c>
      <c r="K417" s="1738">
        <v>0.1</v>
      </c>
      <c r="L417" s="2984">
        <v>0</v>
      </c>
      <c r="M417" s="2983">
        <v>13.2</v>
      </c>
      <c r="N417" s="2983">
        <v>9.36</v>
      </c>
      <c r="O417" s="2983">
        <v>2.64</v>
      </c>
      <c r="P417" s="2983">
        <v>5.6000000000000001E-2</v>
      </c>
      <c r="Q417" s="1448">
        <f>'12-18л. МЕНЮ '!I410</f>
        <v>17</v>
      </c>
      <c r="R417" s="125"/>
      <c r="S417" s="106"/>
      <c r="T417" s="101"/>
      <c r="U417" s="329"/>
      <c r="V417" s="329"/>
      <c r="W417" s="329"/>
      <c r="X417" s="179"/>
      <c r="Y417" s="151"/>
      <c r="Z417" s="151"/>
      <c r="AA417" s="329"/>
      <c r="AB417" s="151"/>
      <c r="AC417" s="329"/>
      <c r="AD417" s="329"/>
      <c r="AE417" s="329"/>
      <c r="AF417" s="179"/>
      <c r="AG417" s="106"/>
      <c r="AH417" s="106"/>
      <c r="AI417" s="106"/>
      <c r="AJ417" s="106"/>
      <c r="AK417" s="106"/>
    </row>
    <row r="418" spans="2:37" ht="15.75" thickBot="1">
      <c r="B418" s="2818" t="str">
        <f>'12-18л. МЕНЮ '!J411</f>
        <v xml:space="preserve">338 / 17 </v>
      </c>
      <c r="C418" s="2997" t="str">
        <f>'12-18л. МЕНЮ '!C411</f>
        <v>Фрукты свежие (яблоко)</v>
      </c>
      <c r="D418" s="1263">
        <f>'12-18л. МЕНЮ '!D411</f>
        <v>105</v>
      </c>
      <c r="E418" s="1287">
        <f>'12-18л. МЕНЮ '!E411</f>
        <v>0.42</v>
      </c>
      <c r="F418" s="728">
        <f>'12-18л. МЕНЮ '!F411</f>
        <v>0.42</v>
      </c>
      <c r="G418" s="728">
        <f>'12-18л. МЕНЮ '!G411</f>
        <v>10.29</v>
      </c>
      <c r="H418" s="1417">
        <f>'12-18л. МЕНЮ '!H411</f>
        <v>49.35</v>
      </c>
      <c r="I418" s="2896">
        <v>10.5</v>
      </c>
      <c r="J418" s="2896">
        <v>3.15E-2</v>
      </c>
      <c r="K418" s="2896">
        <v>2.1000000000000001E-2</v>
      </c>
      <c r="L418" s="2896">
        <v>0</v>
      </c>
      <c r="M418" s="2897">
        <v>16.8</v>
      </c>
      <c r="N418" s="2898">
        <v>11.55</v>
      </c>
      <c r="O418" s="2896">
        <v>9.4499999999999993</v>
      </c>
      <c r="P418" s="2898">
        <v>2.31</v>
      </c>
      <c r="Q418" s="1448">
        <f>'12-18л. МЕНЮ '!I411</f>
        <v>85</v>
      </c>
      <c r="R418" s="115"/>
      <c r="S418" s="115"/>
      <c r="T418" s="268"/>
      <c r="U418" s="106"/>
      <c r="V418" s="106"/>
      <c r="W418" s="106"/>
      <c r="X418" s="106"/>
      <c r="Y418" s="106"/>
      <c r="Z418" s="106"/>
      <c r="AA418" s="106"/>
      <c r="AB418" s="106"/>
      <c r="AC418" s="329"/>
      <c r="AD418" s="329"/>
      <c r="AE418" s="329"/>
      <c r="AF418" s="179"/>
      <c r="AG418" s="106"/>
      <c r="AH418" s="106"/>
      <c r="AI418" s="106"/>
      <c r="AJ418" s="106"/>
      <c r="AK418" s="106"/>
    </row>
    <row r="419" spans="2:37">
      <c r="B419" s="420" t="s">
        <v>160</v>
      </c>
      <c r="C419" s="558"/>
      <c r="D419" s="2821">
        <f>'12-18л. МЕНЮ '!D412</f>
        <v>1045</v>
      </c>
      <c r="E419" s="1788">
        <f>'12-18л. МЕНЮ '!E412</f>
        <v>30.930100000000003</v>
      </c>
      <c r="F419" s="1789">
        <f>'12-18л. МЕНЮ '!F412</f>
        <v>34.092569999999995</v>
      </c>
      <c r="G419" s="1789">
        <f>'12-18л. МЕНЮ '!G412</f>
        <v>143.03554</v>
      </c>
      <c r="H419" s="1804">
        <f>'12-18л. МЕНЮ '!H412</f>
        <v>1005.0944</v>
      </c>
      <c r="I419" s="681">
        <f>SUM(I411:I418)</f>
        <v>53.773400000000002</v>
      </c>
      <c r="J419" s="681">
        <f>SUM(J411:J418)</f>
        <v>0.90969999999999995</v>
      </c>
      <c r="K419" s="681">
        <f t="shared" ref="K419:P419" si="112">SUM(K411:K418)</f>
        <v>0.56679999999999997</v>
      </c>
      <c r="L419" s="719">
        <f t="shared" si="112"/>
        <v>855.423</v>
      </c>
      <c r="M419" s="719">
        <f t="shared" si="112"/>
        <v>347.00709999999998</v>
      </c>
      <c r="N419" s="719">
        <f t="shared" si="112"/>
        <v>523.26179999999999</v>
      </c>
      <c r="O419" s="719">
        <f t="shared" si="112"/>
        <v>118.2813</v>
      </c>
      <c r="P419" s="717">
        <f t="shared" si="112"/>
        <v>8.7253999999999987</v>
      </c>
      <c r="Q419" s="747"/>
      <c r="R419" s="115"/>
      <c r="S419" s="125"/>
      <c r="T419" s="106"/>
      <c r="U419" s="3389"/>
      <c r="V419" s="3382"/>
      <c r="W419" s="3382"/>
      <c r="X419" s="3382"/>
      <c r="Y419" s="3382"/>
      <c r="Z419" s="3382"/>
      <c r="AA419" s="3382"/>
      <c r="AB419" s="3382"/>
      <c r="AC419" s="501"/>
      <c r="AD419" s="501"/>
      <c r="AE419" s="501"/>
      <c r="AF419" s="502"/>
      <c r="AG419" s="106"/>
      <c r="AH419" s="106"/>
      <c r="AI419" s="106"/>
      <c r="AJ419" s="106"/>
      <c r="AK419" s="106"/>
    </row>
    <row r="420" spans="2:37">
      <c r="B420" s="712"/>
      <c r="C420" s="713" t="s">
        <v>11</v>
      </c>
      <c r="D420" s="1127">
        <v>0.35</v>
      </c>
      <c r="E420" s="1785">
        <f>'12-18л. МЕНЮ '!E413</f>
        <v>31.5</v>
      </c>
      <c r="F420" s="1786">
        <f>'12-18л. МЕНЮ '!F413</f>
        <v>32.200000000000003</v>
      </c>
      <c r="G420" s="1786">
        <f>'12-18л. МЕНЮ '!G413</f>
        <v>134.05000000000001</v>
      </c>
      <c r="H420" s="1805">
        <f>'12-18л. МЕНЮ '!H413</f>
        <v>952</v>
      </c>
      <c r="I420" s="1886">
        <f t="shared" ref="I420:P420" si="113">I625</f>
        <v>24.5</v>
      </c>
      <c r="J420" s="1886">
        <f t="shared" si="113"/>
        <v>0.49</v>
      </c>
      <c r="K420" s="1886">
        <f t="shared" si="113"/>
        <v>0.56000000000000005</v>
      </c>
      <c r="L420" s="1886">
        <f t="shared" si="113"/>
        <v>315</v>
      </c>
      <c r="M420" s="1887">
        <f t="shared" si="113"/>
        <v>420</v>
      </c>
      <c r="N420" s="1887">
        <f t="shared" si="113"/>
        <v>420</v>
      </c>
      <c r="O420" s="1887">
        <f t="shared" si="113"/>
        <v>105</v>
      </c>
      <c r="P420" s="3273">
        <f t="shared" si="113"/>
        <v>6.3</v>
      </c>
      <c r="Q420" s="747"/>
      <c r="R420" s="115"/>
      <c r="S420" s="477"/>
      <c r="T420" s="2981"/>
      <c r="U420" s="126"/>
      <c r="V420" s="98"/>
      <c r="W420" s="106"/>
      <c r="X420" s="106"/>
      <c r="Y420" s="106"/>
      <c r="Z420" s="106"/>
      <c r="AA420" s="106"/>
      <c r="AB420" s="106"/>
      <c r="AC420" s="3300"/>
      <c r="AD420" s="3300"/>
      <c r="AE420" s="3300"/>
      <c r="AF420" s="3300"/>
      <c r="AG420" s="106"/>
      <c r="AH420" s="106"/>
      <c r="AI420" s="106"/>
      <c r="AJ420" s="106"/>
      <c r="AK420" s="106"/>
    </row>
    <row r="421" spans="2:37" ht="15.75" thickBot="1">
      <c r="B421" s="386"/>
      <c r="C421" s="1446" t="s">
        <v>349</v>
      </c>
      <c r="D421" s="1473"/>
      <c r="E421" s="721">
        <f>'12-18л. МЕНЮ '!E414</f>
        <v>-0.6332222222222228</v>
      </c>
      <c r="F421" s="722">
        <f>'12-18л. МЕНЮ '!F414</f>
        <v>2.0571413043478231</v>
      </c>
      <c r="G421" s="722">
        <f>'12-18л. МЕНЮ '!G414</f>
        <v>2.3460939947780659</v>
      </c>
      <c r="H421" s="1182">
        <f>'12-18л. МЕНЮ '!H414</f>
        <v>1.9519999999999982</v>
      </c>
      <c r="I421" s="722">
        <f t="shared" ref="I421:P421" si="114">(I419*100/I679)-35</f>
        <v>41.819142857142865</v>
      </c>
      <c r="J421" s="722">
        <f t="shared" si="114"/>
        <v>29.978571428571428</v>
      </c>
      <c r="K421" s="722">
        <f t="shared" si="114"/>
        <v>0.42499999999999716</v>
      </c>
      <c r="L421" s="722">
        <f t="shared" si="114"/>
        <v>60.046999999999997</v>
      </c>
      <c r="M421" s="722">
        <f t="shared" si="114"/>
        <v>-6.0827416666666672</v>
      </c>
      <c r="N421" s="722">
        <f t="shared" si="114"/>
        <v>8.6051500000000019</v>
      </c>
      <c r="O421" s="722">
        <f t="shared" si="114"/>
        <v>4.4271000000000029</v>
      </c>
      <c r="P421" s="2150">
        <f t="shared" si="114"/>
        <v>13.474444444444437</v>
      </c>
      <c r="Q421" s="751"/>
      <c r="R421" s="115"/>
      <c r="S421" s="101"/>
      <c r="T421" s="101"/>
      <c r="U421" s="106"/>
      <c r="V421" s="482"/>
      <c r="W421" s="482"/>
      <c r="X421" s="482"/>
      <c r="Y421" s="482"/>
      <c r="Z421" s="121"/>
      <c r="AA421" s="121"/>
      <c r="AB421" s="106"/>
      <c r="AC421" s="151"/>
      <c r="AD421" s="151"/>
      <c r="AE421" s="151"/>
      <c r="AF421" s="151"/>
      <c r="AG421" s="106"/>
      <c r="AH421" s="106"/>
      <c r="AI421" s="106"/>
      <c r="AJ421" s="106"/>
      <c r="AK421" s="106"/>
    </row>
    <row r="422" spans="2:37">
      <c r="B422" s="664"/>
      <c r="C422" s="541" t="s">
        <v>199</v>
      </c>
      <c r="D422" s="58"/>
      <c r="E422" s="3282"/>
      <c r="F422" s="1901"/>
      <c r="G422" s="1901"/>
      <c r="H422" s="1901"/>
      <c r="I422" s="1902"/>
      <c r="J422" s="1902"/>
      <c r="K422" s="1933"/>
      <c r="L422" s="1902"/>
      <c r="M422" s="1902"/>
      <c r="N422" s="1902"/>
      <c r="O422" s="1902"/>
      <c r="P422" s="2234"/>
      <c r="Q422" s="750"/>
      <c r="R422" s="115"/>
      <c r="S422" s="101"/>
      <c r="T422" s="106"/>
      <c r="U422" s="329"/>
      <c r="V422" s="329"/>
      <c r="W422" s="329"/>
      <c r="X422" s="179"/>
      <c r="Y422" s="513"/>
      <c r="Z422" s="513"/>
      <c r="AA422" s="151"/>
      <c r="AB422" s="151"/>
      <c r="AC422" s="283"/>
      <c r="AD422" s="283"/>
      <c r="AE422" s="274"/>
      <c r="AF422" s="283"/>
      <c r="AG422" s="106"/>
      <c r="AH422" s="106"/>
      <c r="AI422" s="106"/>
      <c r="AJ422" s="106"/>
      <c r="AK422" s="106"/>
    </row>
    <row r="423" spans="2:37">
      <c r="B423" s="3286" t="str">
        <f>'12-18л. МЕНЮ '!J416</f>
        <v>470 / 21</v>
      </c>
      <c r="C423" s="241" t="str">
        <f>'12-18л. МЕНЮ '!C416</f>
        <v>Чай с шиповником</v>
      </c>
      <c r="D423" s="249">
        <f>'12-18л. МЕНЮ '!D416</f>
        <v>200</v>
      </c>
      <c r="E423" s="1295">
        <f>'12-18л. МЕНЮ '!E416</f>
        <v>1</v>
      </c>
      <c r="F423" s="1222">
        <f>'12-18л. МЕНЮ '!F416</f>
        <v>0.2</v>
      </c>
      <c r="G423" s="324">
        <f>'12-18л. МЕНЮ '!G416</f>
        <v>15.4</v>
      </c>
      <c r="H423" s="1295">
        <f>'12-18л. МЕНЮ '!H416</f>
        <v>68.099999999999994</v>
      </c>
      <c r="I423" s="1416">
        <v>8.08</v>
      </c>
      <c r="J423" s="1416">
        <v>0.01</v>
      </c>
      <c r="K423" s="1416">
        <v>7.0000000000000007E-2</v>
      </c>
      <c r="L423" s="1415">
        <v>98.6</v>
      </c>
      <c r="M423" s="1420">
        <v>19.899999999999999</v>
      </c>
      <c r="N423" s="1420">
        <v>17.399999999999999</v>
      </c>
      <c r="O423" s="1418">
        <v>10.6</v>
      </c>
      <c r="P423" s="1419">
        <v>1.96</v>
      </c>
      <c r="Q423" s="443">
        <f>'12-18л. МЕНЮ '!I416</f>
        <v>71</v>
      </c>
      <c r="R423" s="106"/>
      <c r="S423" s="2999"/>
      <c r="T423" s="351"/>
      <c r="U423" s="329"/>
      <c r="V423" s="329"/>
      <c r="W423" s="329"/>
      <c r="X423" s="179"/>
      <c r="Y423" s="151"/>
      <c r="Z423" s="151"/>
      <c r="AA423" s="329"/>
      <c r="AB423" s="151"/>
      <c r="AC423" s="329"/>
      <c r="AD423" s="329"/>
      <c r="AE423" s="329"/>
      <c r="AF423" s="179"/>
      <c r="AG423" s="106"/>
      <c r="AH423" s="106"/>
      <c r="AI423" s="106"/>
      <c r="AJ423" s="106"/>
      <c r="AK423" s="106"/>
    </row>
    <row r="424" spans="2:37">
      <c r="B424" s="1179" t="str">
        <f>'12-18л. МЕНЮ '!J417</f>
        <v>614/22</v>
      </c>
      <c r="C424" s="259" t="str">
        <f>'12-18л. МЕНЮ '!C417</f>
        <v>Котлеты рубленные из</v>
      </c>
      <c r="D424" s="1262">
        <f>'12-18л. МЕНЮ '!D417</f>
        <v>120</v>
      </c>
      <c r="E424" s="1222">
        <f>'12-18л. МЕНЮ '!E417</f>
        <v>15.199299999999999</v>
      </c>
      <c r="F424" s="324">
        <f>'12-18л. МЕНЮ '!F417</f>
        <v>4.1829999999999998</v>
      </c>
      <c r="G424" s="1222">
        <f>'12-18л. МЕНЮ '!G417</f>
        <v>12.214600000000001</v>
      </c>
      <c r="H424" s="324">
        <f>'12-18л. МЕНЮ '!H417</f>
        <v>131.02029999999999</v>
      </c>
      <c r="I424" s="1419">
        <v>0.74509999999999998</v>
      </c>
      <c r="J424" s="1418">
        <v>5.04E-2</v>
      </c>
      <c r="K424" s="1993">
        <v>0.123</v>
      </c>
      <c r="L424" s="2942">
        <v>20.6615</v>
      </c>
      <c r="M424" s="1420">
        <v>169.4205</v>
      </c>
      <c r="N424" s="2943">
        <v>11.365159999999999</v>
      </c>
      <c r="O424" s="1993">
        <v>5.2073999999999998</v>
      </c>
      <c r="P424" s="1419">
        <v>0.92459999999999998</v>
      </c>
      <c r="Q424" s="443">
        <f>'12-18л. МЕНЮ '!I417</f>
        <v>60</v>
      </c>
      <c r="R424" s="106"/>
      <c r="S424" s="101"/>
      <c r="T424" s="106"/>
      <c r="U424" s="151"/>
      <c r="V424" s="151"/>
      <c r="W424" s="151"/>
      <c r="X424" s="179"/>
      <c r="Y424" s="151"/>
      <c r="Z424" s="151"/>
      <c r="AA424" s="151"/>
      <c r="AB424" s="151"/>
      <c r="AC424" s="329"/>
      <c r="AD424" s="329"/>
      <c r="AE424" s="329"/>
      <c r="AF424" s="179"/>
      <c r="AG424" s="106"/>
      <c r="AH424" s="106"/>
      <c r="AI424" s="106"/>
      <c r="AJ424" s="106"/>
      <c r="AK424" s="106"/>
    </row>
    <row r="425" spans="2:37" ht="9.75" customHeight="1">
      <c r="B425" s="3285">
        <f>'12-18л. МЕНЮ '!J418</f>
        <v>0</v>
      </c>
      <c r="C425" s="170" t="str">
        <f>'12-18л. МЕНЮ '!C418</f>
        <v>птицы с соусом молочным</v>
      </c>
      <c r="D425" s="3284">
        <f>'12-18л. МЕНЮ '!D418</f>
        <v>0</v>
      </c>
      <c r="E425" s="2866">
        <f>'12-18л. МЕНЮ '!E418</f>
        <v>0</v>
      </c>
      <c r="F425" s="3283">
        <f>'12-18л. МЕНЮ '!F418</f>
        <v>0</v>
      </c>
      <c r="G425" s="2866">
        <f>'12-18л. МЕНЮ '!G418</f>
        <v>0</v>
      </c>
      <c r="H425" s="3283">
        <f>'12-18л. МЕНЮ '!H418</f>
        <v>0</v>
      </c>
      <c r="I425" s="1414"/>
      <c r="J425" s="1413"/>
      <c r="K425" s="2072"/>
      <c r="L425" s="1414"/>
      <c r="M425" s="1413"/>
      <c r="N425" s="2080"/>
      <c r="O425" s="2072"/>
      <c r="P425" s="1414"/>
      <c r="Q425" s="1456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  <c r="AC425" s="329"/>
      <c r="AD425" s="329"/>
      <c r="AE425" s="329"/>
      <c r="AF425" s="179"/>
      <c r="AG425" s="106"/>
      <c r="AH425" s="106"/>
      <c r="AI425" s="106"/>
      <c r="AJ425" s="106"/>
      <c r="AK425" s="106"/>
    </row>
    <row r="426" spans="2:37" ht="15.75" thickBot="1">
      <c r="B426" s="1479" t="str">
        <f>'12-18л. МЕНЮ '!J419</f>
        <v>Пром.пр.</v>
      </c>
      <c r="C426" s="1402" t="str">
        <f>'12-18л. МЕНЮ '!C419</f>
        <v>Хлеб ржаной</v>
      </c>
      <c r="D426" s="2820">
        <f>'12-18л. МЕНЮ '!D419</f>
        <v>30</v>
      </c>
      <c r="E426" s="1868">
        <f>'12-18л. МЕНЮ '!E419</f>
        <v>1.4</v>
      </c>
      <c r="F426" s="1371">
        <f>'12-18л. МЕНЮ '!F419</f>
        <v>0.495</v>
      </c>
      <c r="G426" s="1371">
        <f>'12-18л. МЕНЮ '!G419</f>
        <v>13.031000000000001</v>
      </c>
      <c r="H426" s="1371">
        <f>'12-18л. МЕНЮ '!H419</f>
        <v>62.174999999999997</v>
      </c>
      <c r="I426" s="2114">
        <v>0</v>
      </c>
      <c r="J426" s="2114">
        <v>7.4999999999999997E-2</v>
      </c>
      <c r="K426" s="2114">
        <v>7.4999999999999997E-2</v>
      </c>
      <c r="L426" s="1401">
        <v>0</v>
      </c>
      <c r="M426" s="1120">
        <v>9.9</v>
      </c>
      <c r="N426" s="1120">
        <v>7.02</v>
      </c>
      <c r="O426" s="1743">
        <v>1.98</v>
      </c>
      <c r="P426" s="1867">
        <v>4.2000000000000003E-2</v>
      </c>
      <c r="Q426" s="1456">
        <f>'12-18л. МЕНЮ '!I419</f>
        <v>17</v>
      </c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  <c r="AC426" s="329"/>
      <c r="AD426" s="329"/>
      <c r="AE426" s="329"/>
      <c r="AF426" s="179"/>
      <c r="AG426" s="106"/>
      <c r="AH426" s="106"/>
      <c r="AI426" s="106"/>
      <c r="AJ426" s="106"/>
      <c r="AK426" s="106"/>
    </row>
    <row r="427" spans="2:37">
      <c r="B427" s="420" t="s">
        <v>207</v>
      </c>
      <c r="C427" s="558"/>
      <c r="D427" s="2750">
        <f>'12-18л. МЕНЮ '!D420</f>
        <v>350</v>
      </c>
      <c r="E427" s="1869">
        <f>'12-18л. МЕНЮ '!E420</f>
        <v>17.599299999999999</v>
      </c>
      <c r="F427" s="1870">
        <f>'12-18л. МЕНЮ '!F420</f>
        <v>4.8780000000000001</v>
      </c>
      <c r="G427" s="1870">
        <f>'12-18л. МЕНЮ '!G420</f>
        <v>40.645600000000002</v>
      </c>
      <c r="H427" s="1870">
        <f>'12-18л. МЕНЮ '!H420</f>
        <v>261.2953</v>
      </c>
      <c r="I427" s="235">
        <f>SUM(I423:I426)</f>
        <v>8.8251000000000008</v>
      </c>
      <c r="J427" s="681">
        <f>SUM(J423:J426)</f>
        <v>0.13539999999999999</v>
      </c>
      <c r="K427" s="681">
        <f>SUM(K423:K426)</f>
        <v>0.26800000000000002</v>
      </c>
      <c r="L427" s="681">
        <f t="shared" ref="L427:O427" si="115">SUM(L423:L426)</f>
        <v>119.2615</v>
      </c>
      <c r="M427" s="719">
        <f t="shared" si="115"/>
        <v>199.22050000000002</v>
      </c>
      <c r="N427" s="719">
        <f t="shared" si="115"/>
        <v>35.785159999999998</v>
      </c>
      <c r="O427" s="681">
        <f t="shared" si="115"/>
        <v>17.787399999999998</v>
      </c>
      <c r="P427" s="717">
        <f>SUM(P423:P426)</f>
        <v>2.9265999999999996</v>
      </c>
      <c r="Q427" s="83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  <c r="AC427" s="501"/>
      <c r="AD427" s="501"/>
      <c r="AE427" s="501"/>
      <c r="AF427" s="501"/>
      <c r="AG427" s="106"/>
      <c r="AH427" s="106"/>
      <c r="AI427" s="106"/>
      <c r="AJ427" s="106"/>
      <c r="AK427" s="106"/>
    </row>
    <row r="428" spans="2:37">
      <c r="B428" s="712"/>
      <c r="C428" s="713" t="s">
        <v>11</v>
      </c>
      <c r="D428" s="1223">
        <v>0.1</v>
      </c>
      <c r="E428" s="1871">
        <f>'12-18л. МЕНЮ '!E421</f>
        <v>9</v>
      </c>
      <c r="F428" s="1872">
        <f>'12-18л. МЕНЮ '!F421</f>
        <v>9.1999999999999993</v>
      </c>
      <c r="G428" s="1872">
        <f>'12-18л. МЕНЮ '!G421</f>
        <v>38.299999999999997</v>
      </c>
      <c r="H428" s="1872">
        <f>'12-18л. МЕНЮ '!H421</f>
        <v>272</v>
      </c>
      <c r="I428" s="1886">
        <f t="shared" ref="I428:P428" si="116">I629</f>
        <v>7</v>
      </c>
      <c r="J428" s="1886">
        <f t="shared" si="116"/>
        <v>0.14000000000000001</v>
      </c>
      <c r="K428" s="1886">
        <f t="shared" si="116"/>
        <v>0.16</v>
      </c>
      <c r="L428" s="1886">
        <f t="shared" si="116"/>
        <v>90</v>
      </c>
      <c r="M428" s="1887">
        <f t="shared" si="116"/>
        <v>120</v>
      </c>
      <c r="N428" s="1887">
        <f t="shared" si="116"/>
        <v>120</v>
      </c>
      <c r="O428" s="1886">
        <f t="shared" si="116"/>
        <v>30</v>
      </c>
      <c r="P428" s="3273">
        <f t="shared" si="116"/>
        <v>1.8</v>
      </c>
      <c r="Q428" s="83"/>
      <c r="R428" s="106"/>
      <c r="S428" s="3372"/>
      <c r="T428" s="116"/>
      <c r="U428" s="116"/>
      <c r="V428" s="116"/>
      <c r="W428" s="179"/>
      <c r="X428" s="178"/>
      <c r="Y428" s="178"/>
      <c r="Z428" s="116"/>
      <c r="AA428" s="178"/>
      <c r="AB428" s="106"/>
      <c r="AC428" s="3300"/>
      <c r="AD428" s="3300"/>
      <c r="AE428" s="3300"/>
      <c r="AF428" s="3300"/>
      <c r="AG428" s="106"/>
      <c r="AH428" s="106"/>
      <c r="AI428" s="106"/>
      <c r="AJ428" s="106"/>
      <c r="AK428" s="106"/>
    </row>
    <row r="429" spans="2:37" ht="15.75" thickBot="1">
      <c r="B429" s="229"/>
      <c r="C429" s="710" t="s">
        <v>349</v>
      </c>
      <c r="D429" s="733"/>
      <c r="E429" s="1443">
        <f>'12-18л. МЕНЮ '!E422</f>
        <v>9.554777777777776</v>
      </c>
      <c r="F429" s="435">
        <f>'12-18л. МЕНЮ '!F422</f>
        <v>-4.697826086956522</v>
      </c>
      <c r="G429" s="435">
        <f>'12-18л. МЕНЮ '!G422</f>
        <v>0.61242819843342211</v>
      </c>
      <c r="H429" s="435">
        <f>'12-18л. МЕНЮ '!H422</f>
        <v>-0.39355514705882477</v>
      </c>
      <c r="I429" s="722">
        <f t="shared" ref="I429:P429" si="117">(I427*100/I679)-10</f>
        <v>2.607285714285716</v>
      </c>
      <c r="J429" s="722">
        <f t="shared" si="117"/>
        <v>-0.32857142857142918</v>
      </c>
      <c r="K429" s="722">
        <f t="shared" si="117"/>
        <v>6.75</v>
      </c>
      <c r="L429" s="722">
        <f t="shared" si="117"/>
        <v>3.2512777777777782</v>
      </c>
      <c r="M429" s="722">
        <f t="shared" si="117"/>
        <v>6.6017083333333346</v>
      </c>
      <c r="N429" s="722">
        <f t="shared" si="117"/>
        <v>-7.0179033333333338</v>
      </c>
      <c r="O429" s="722">
        <f t="shared" si="117"/>
        <v>-4.0708666666666673</v>
      </c>
      <c r="P429" s="2150">
        <f t="shared" si="117"/>
        <v>6.2588888888888867</v>
      </c>
      <c r="Q429" s="751"/>
      <c r="R429" s="106"/>
      <c r="S429" s="3373"/>
      <c r="T429" s="106"/>
      <c r="U429" s="596"/>
      <c r="V429" s="501"/>
      <c r="W429" s="789"/>
      <c r="X429" s="3368"/>
      <c r="Y429" s="3369"/>
      <c r="Z429" s="213"/>
      <c r="AA429" s="356"/>
      <c r="AB429" s="106"/>
      <c r="AC429" s="151"/>
      <c r="AD429" s="151"/>
      <c r="AE429" s="151"/>
      <c r="AF429" s="151"/>
      <c r="AG429" s="106"/>
      <c r="AH429" s="106"/>
      <c r="AI429" s="106"/>
      <c r="AJ429" s="106"/>
      <c r="AK429" s="106"/>
    </row>
    <row r="430" spans="2:37" ht="15.75" thickBot="1">
      <c r="E430" s="1896"/>
      <c r="F430" s="1896"/>
      <c r="G430" s="1896"/>
      <c r="H430" s="1896"/>
      <c r="I430" s="1896"/>
      <c r="J430" s="1896"/>
      <c r="K430" s="1896"/>
      <c r="L430" s="1896"/>
      <c r="M430" s="1896"/>
      <c r="N430" s="1896"/>
      <c r="O430" s="1896"/>
      <c r="P430" s="1896"/>
      <c r="Q430" s="288"/>
      <c r="R430" s="2259"/>
      <c r="S430" s="3374"/>
      <c r="T430" s="351"/>
      <c r="U430" s="351"/>
      <c r="V430" s="351"/>
      <c r="W430" s="351"/>
      <c r="X430" s="351"/>
      <c r="Y430" s="351"/>
      <c r="Z430" s="351"/>
      <c r="AA430" s="351"/>
      <c r="AB430" s="106"/>
      <c r="AC430" s="283"/>
      <c r="AD430" s="283"/>
      <c r="AE430" s="283"/>
      <c r="AF430" s="283"/>
      <c r="AG430" s="106"/>
      <c r="AH430" s="106"/>
      <c r="AI430" s="106"/>
      <c r="AJ430" s="106"/>
      <c r="AK430" s="106"/>
    </row>
    <row r="431" spans="2:37">
      <c r="B431" s="637"/>
      <c r="C431" s="42" t="s">
        <v>239</v>
      </c>
      <c r="D431" s="43"/>
      <c r="E431" s="146">
        <f t="shared" ref="E431:P431" si="118">E407+E419</f>
        <v>54.035560000000004</v>
      </c>
      <c r="F431" s="235">
        <f t="shared" si="118"/>
        <v>49.041069999999991</v>
      </c>
      <c r="G431" s="235">
        <f t="shared" si="118"/>
        <v>258.53460000000001</v>
      </c>
      <c r="H431" s="235">
        <f t="shared" si="118"/>
        <v>1693.6709000000001</v>
      </c>
      <c r="I431" s="683">
        <f t="shared" si="118"/>
        <v>77.98660000000001</v>
      </c>
      <c r="J431" s="235">
        <f t="shared" si="118"/>
        <v>1.3772</v>
      </c>
      <c r="K431" s="235">
        <f t="shared" si="118"/>
        <v>1.0314999999999999</v>
      </c>
      <c r="L431" s="683">
        <f t="shared" si="118"/>
        <v>1087.1341</v>
      </c>
      <c r="M431" s="683">
        <f t="shared" si="118"/>
        <v>537.43010000000004</v>
      </c>
      <c r="N431" s="683">
        <f t="shared" si="118"/>
        <v>900.15949999999998</v>
      </c>
      <c r="O431" s="683">
        <f t="shared" si="118"/>
        <v>240.05969999999999</v>
      </c>
      <c r="P431" s="638">
        <f t="shared" si="118"/>
        <v>11.931099999999999</v>
      </c>
      <c r="Q431" s="288"/>
      <c r="R431" s="106"/>
      <c r="S431" s="3375"/>
      <c r="T431" s="329"/>
      <c r="U431" s="329"/>
      <c r="V431" s="329"/>
      <c r="W431" s="179"/>
      <c r="X431" s="151"/>
      <c r="Y431" s="151"/>
      <c r="Z431" s="329"/>
      <c r="AA431" s="151"/>
      <c r="AB431" s="106"/>
      <c r="AC431" s="501"/>
      <c r="AD431" s="501"/>
      <c r="AE431" s="501"/>
      <c r="AF431" s="502"/>
      <c r="AG431" s="106"/>
      <c r="AH431" s="106"/>
      <c r="AI431" s="106"/>
      <c r="AJ431" s="106"/>
      <c r="AK431" s="106"/>
    </row>
    <row r="432" spans="2:37">
      <c r="B432" s="386"/>
      <c r="C432" s="660" t="s">
        <v>11</v>
      </c>
      <c r="D432" s="1127">
        <v>0.6</v>
      </c>
      <c r="E432" s="1889">
        <f t="shared" ref="E432:P432" si="119">E633</f>
        <v>54</v>
      </c>
      <c r="F432" s="1886">
        <f t="shared" si="119"/>
        <v>55.2</v>
      </c>
      <c r="G432" s="1886">
        <f t="shared" si="119"/>
        <v>229.8</v>
      </c>
      <c r="H432" s="1886">
        <f t="shared" si="119"/>
        <v>1632</v>
      </c>
      <c r="I432" s="1886">
        <f t="shared" si="119"/>
        <v>42</v>
      </c>
      <c r="J432" s="1886">
        <f t="shared" si="119"/>
        <v>0.84</v>
      </c>
      <c r="K432" s="1886">
        <f t="shared" si="119"/>
        <v>0.96</v>
      </c>
      <c r="L432" s="1886">
        <f t="shared" si="119"/>
        <v>540</v>
      </c>
      <c r="M432" s="1887">
        <f t="shared" si="119"/>
        <v>720</v>
      </c>
      <c r="N432" s="1887">
        <f t="shared" si="119"/>
        <v>720</v>
      </c>
      <c r="O432" s="1887">
        <f t="shared" si="119"/>
        <v>180</v>
      </c>
      <c r="P432" s="1888">
        <f t="shared" si="119"/>
        <v>10.8</v>
      </c>
      <c r="Q432" s="288"/>
      <c r="S432" s="3376"/>
      <c r="T432" s="176"/>
      <c r="U432" s="176"/>
      <c r="V432" s="176"/>
      <c r="W432" s="176"/>
      <c r="X432" s="176"/>
      <c r="Y432" s="176"/>
      <c r="Z432" s="176"/>
      <c r="AA432" s="176"/>
      <c r="AB432" s="106"/>
      <c r="AC432" s="3300"/>
      <c r="AD432" s="3300"/>
      <c r="AE432" s="3300"/>
      <c r="AF432" s="3300"/>
      <c r="AG432" s="106"/>
      <c r="AH432" s="106"/>
      <c r="AI432" s="106"/>
      <c r="AJ432" s="106"/>
      <c r="AK432" s="106"/>
    </row>
    <row r="433" spans="2:37" ht="15.75" thickBot="1">
      <c r="B433" s="229"/>
      <c r="C433" s="710" t="s">
        <v>349</v>
      </c>
      <c r="D433" s="733"/>
      <c r="E433" s="721">
        <f t="shared" ref="E433:P433" si="120">(E431*100/E679)-60</f>
        <v>3.9511111111117714E-2</v>
      </c>
      <c r="F433" s="722">
        <f t="shared" si="120"/>
        <v>-6.6944891304347962</v>
      </c>
      <c r="G433" s="722">
        <f t="shared" si="120"/>
        <v>7.5025065274151501</v>
      </c>
      <c r="H433" s="722">
        <f t="shared" si="120"/>
        <v>2.2673124999999956</v>
      </c>
      <c r="I433" s="722">
        <f t="shared" si="120"/>
        <v>51.409428571428577</v>
      </c>
      <c r="J433" s="722">
        <f t="shared" si="120"/>
        <v>38.371428571428581</v>
      </c>
      <c r="K433" s="722">
        <f t="shared" si="120"/>
        <v>4.4687499999999858</v>
      </c>
      <c r="L433" s="722">
        <f t="shared" si="120"/>
        <v>60.792677777777783</v>
      </c>
      <c r="M433" s="722">
        <f t="shared" si="120"/>
        <v>-15.21415833333333</v>
      </c>
      <c r="N433" s="722">
        <f t="shared" si="120"/>
        <v>15.01329166666666</v>
      </c>
      <c r="O433" s="722">
        <f t="shared" si="120"/>
        <v>20.019899999999993</v>
      </c>
      <c r="P433" s="727">
        <f t="shared" si="120"/>
        <v>6.2838888888888818</v>
      </c>
      <c r="Q433" s="288"/>
      <c r="S433" s="176"/>
      <c r="T433" s="3263"/>
      <c r="U433" s="3263"/>
      <c r="V433" s="3263"/>
      <c r="W433" s="3263"/>
      <c r="X433" s="3263"/>
      <c r="Y433" s="3263"/>
      <c r="Z433" s="3263"/>
      <c r="AA433" s="3263"/>
      <c r="AB433" s="106"/>
      <c r="AC433" s="151"/>
      <c r="AD433" s="151"/>
      <c r="AE433" s="151"/>
      <c r="AF433" s="151"/>
      <c r="AG433" s="106"/>
      <c r="AH433" s="106"/>
      <c r="AI433" s="106"/>
      <c r="AJ433" s="106"/>
      <c r="AK433" s="106"/>
    </row>
    <row r="434" spans="2:37" ht="15.75" thickBot="1">
      <c r="E434" s="1896"/>
      <c r="F434" s="1896"/>
      <c r="G434" s="1896"/>
      <c r="H434" s="1896"/>
      <c r="I434" s="1896"/>
      <c r="J434" s="1896"/>
      <c r="K434" s="1896"/>
      <c r="L434" s="1896"/>
      <c r="M434" s="1896"/>
      <c r="N434" s="1896"/>
      <c r="O434" s="1896"/>
      <c r="P434" s="1896"/>
      <c r="Q434" s="288"/>
      <c r="S434" s="106"/>
      <c r="T434" s="346"/>
      <c r="U434" s="346"/>
      <c r="V434" s="346"/>
      <c r="W434" s="346"/>
      <c r="X434" s="346"/>
      <c r="Y434" s="346"/>
      <c r="Z434" s="346"/>
      <c r="AA434" s="346"/>
      <c r="AB434" s="106"/>
      <c r="AC434" s="283"/>
      <c r="AD434" s="283"/>
      <c r="AE434" s="283"/>
      <c r="AF434" s="283"/>
      <c r="AG434" s="106"/>
      <c r="AH434" s="106"/>
      <c r="AI434" s="106"/>
      <c r="AJ434" s="106"/>
      <c r="AK434" s="106"/>
    </row>
    <row r="435" spans="2:37">
      <c r="B435" s="637"/>
      <c r="C435" s="42" t="s">
        <v>238</v>
      </c>
      <c r="D435" s="43"/>
      <c r="E435" s="146">
        <f t="shared" ref="E435:P435" si="121">E419+E427</f>
        <v>48.529400000000003</v>
      </c>
      <c r="F435" s="235">
        <f t="shared" si="121"/>
        <v>38.970569999999995</v>
      </c>
      <c r="G435" s="235">
        <f t="shared" si="121"/>
        <v>183.68114</v>
      </c>
      <c r="H435" s="235">
        <f t="shared" si="121"/>
        <v>1266.3896999999999</v>
      </c>
      <c r="I435" s="235">
        <f t="shared" si="121"/>
        <v>62.598500000000001</v>
      </c>
      <c r="J435" s="235">
        <f t="shared" si="121"/>
        <v>1.0450999999999999</v>
      </c>
      <c r="K435" s="235">
        <f t="shared" si="121"/>
        <v>0.83479999999999999</v>
      </c>
      <c r="L435" s="683">
        <f t="shared" si="121"/>
        <v>974.68449999999996</v>
      </c>
      <c r="M435" s="683">
        <f t="shared" si="121"/>
        <v>546.22759999999994</v>
      </c>
      <c r="N435" s="683">
        <f t="shared" si="121"/>
        <v>559.04696000000001</v>
      </c>
      <c r="O435" s="683">
        <f t="shared" si="121"/>
        <v>136.06870000000001</v>
      </c>
      <c r="P435" s="638">
        <f t="shared" si="121"/>
        <v>11.651999999999997</v>
      </c>
      <c r="Q435" s="288"/>
      <c r="S435" s="106"/>
      <c r="T435" s="101"/>
      <c r="U435" s="106"/>
      <c r="V435" s="116"/>
      <c r="W435" s="179"/>
      <c r="X435" s="522"/>
      <c r="Y435" s="521"/>
      <c r="Z435" s="121"/>
      <c r="AA435" s="106"/>
      <c r="AB435" s="106"/>
      <c r="AC435" s="501"/>
      <c r="AD435" s="501"/>
      <c r="AE435" s="501"/>
      <c r="AF435" s="502"/>
      <c r="AG435" s="106"/>
      <c r="AH435" s="106"/>
      <c r="AI435" s="106"/>
      <c r="AJ435" s="106"/>
      <c r="AK435" s="106"/>
    </row>
    <row r="436" spans="2:37">
      <c r="B436" s="386"/>
      <c r="C436" s="660" t="s">
        <v>11</v>
      </c>
      <c r="D436" s="1127">
        <v>0.45</v>
      </c>
      <c r="E436" s="1889">
        <f t="shared" ref="E436:P436" si="122">E637</f>
        <v>40.5</v>
      </c>
      <c r="F436" s="1886">
        <f t="shared" si="122"/>
        <v>41.4</v>
      </c>
      <c r="G436" s="1886">
        <f t="shared" si="122"/>
        <v>172.35</v>
      </c>
      <c r="H436" s="1886">
        <f t="shared" si="122"/>
        <v>1224</v>
      </c>
      <c r="I436" s="1886">
        <f t="shared" si="122"/>
        <v>31.5</v>
      </c>
      <c r="J436" s="1886">
        <f t="shared" si="122"/>
        <v>0.63</v>
      </c>
      <c r="K436" s="1886">
        <f t="shared" si="122"/>
        <v>0.72</v>
      </c>
      <c r="L436" s="1886">
        <f t="shared" si="122"/>
        <v>405</v>
      </c>
      <c r="M436" s="1887">
        <f t="shared" si="122"/>
        <v>540</v>
      </c>
      <c r="N436" s="1887">
        <f t="shared" si="122"/>
        <v>540</v>
      </c>
      <c r="O436" s="1887">
        <f t="shared" si="122"/>
        <v>135</v>
      </c>
      <c r="P436" s="1888">
        <f t="shared" si="122"/>
        <v>8.1</v>
      </c>
      <c r="Q436" s="288"/>
      <c r="S436" s="115"/>
      <c r="T436" s="2999"/>
      <c r="U436" s="96"/>
      <c r="V436" s="568"/>
      <c r="W436" s="569"/>
      <c r="X436" s="204"/>
      <c r="Y436" s="216"/>
      <c r="Z436" s="121"/>
      <c r="AA436" s="106"/>
      <c r="AB436" s="106"/>
      <c r="AC436" s="3300"/>
      <c r="AD436" s="3300"/>
      <c r="AE436" s="3300"/>
      <c r="AF436" s="3300"/>
      <c r="AG436" s="106"/>
      <c r="AH436" s="106"/>
      <c r="AI436" s="106"/>
      <c r="AJ436" s="106"/>
      <c r="AK436" s="106"/>
    </row>
    <row r="437" spans="2:37" ht="15.75" thickBot="1">
      <c r="B437" s="229"/>
      <c r="C437" s="710" t="s">
        <v>349</v>
      </c>
      <c r="D437" s="733"/>
      <c r="E437" s="721">
        <f t="shared" ref="E437:P437" si="123">(E435*100/E679)-45</f>
        <v>8.9215555555555639</v>
      </c>
      <c r="F437" s="722">
        <f t="shared" si="123"/>
        <v>-2.6406847826087017</v>
      </c>
      <c r="G437" s="722">
        <f t="shared" si="123"/>
        <v>2.9585221932114933</v>
      </c>
      <c r="H437" s="722">
        <f t="shared" si="123"/>
        <v>1.5584448529411787</v>
      </c>
      <c r="I437" s="722">
        <f t="shared" si="123"/>
        <v>44.426428571428573</v>
      </c>
      <c r="J437" s="722">
        <f t="shared" si="123"/>
        <v>29.649999999999991</v>
      </c>
      <c r="K437" s="722">
        <f t="shared" si="123"/>
        <v>7.1749999999999972</v>
      </c>
      <c r="L437" s="722">
        <f t="shared" si="123"/>
        <v>63.29827777777777</v>
      </c>
      <c r="M437" s="722">
        <f t="shared" si="123"/>
        <v>0.51896666666666391</v>
      </c>
      <c r="N437" s="722">
        <f t="shared" si="123"/>
        <v>1.5872466666666725</v>
      </c>
      <c r="O437" s="722">
        <f t="shared" si="123"/>
        <v>0.35623333333333562</v>
      </c>
      <c r="P437" s="727">
        <f t="shared" si="123"/>
        <v>19.73333333333332</v>
      </c>
      <c r="Q437" s="288"/>
      <c r="S437" s="115"/>
      <c r="T437" s="101"/>
      <c r="U437" s="98"/>
      <c r="V437" s="106"/>
      <c r="W437" s="106"/>
      <c r="X437" s="213"/>
      <c r="Y437" s="176"/>
      <c r="Z437" s="121"/>
      <c r="AA437" s="106"/>
      <c r="AB437" s="106"/>
      <c r="AC437" s="151"/>
      <c r="AD437" s="151"/>
      <c r="AE437" s="151"/>
      <c r="AF437" s="151"/>
      <c r="AG437" s="106"/>
      <c r="AH437" s="106"/>
      <c r="AI437" s="106"/>
      <c r="AJ437" s="106"/>
      <c r="AK437" s="106"/>
    </row>
    <row r="438" spans="2:37" ht="15.75" thickBot="1">
      <c r="E438" s="1896"/>
      <c r="F438" s="1896"/>
      <c r="G438" s="1896"/>
      <c r="H438" s="1896"/>
      <c r="I438" s="1896"/>
      <c r="J438" s="1896"/>
      <c r="K438" s="1905"/>
      <c r="L438" s="1896"/>
      <c r="M438" s="1896"/>
      <c r="N438" s="1896"/>
      <c r="O438" s="1896"/>
      <c r="P438" s="1905"/>
      <c r="Q438" s="288"/>
      <c r="S438" s="106"/>
      <c r="T438" s="114"/>
      <c r="U438" s="106"/>
      <c r="V438" s="353"/>
      <c r="W438" s="353"/>
      <c r="X438" s="213"/>
      <c r="Y438" s="121"/>
      <c r="Z438" s="121"/>
      <c r="AA438" s="106"/>
      <c r="AB438" s="106"/>
      <c r="AC438" s="283"/>
      <c r="AD438" s="283"/>
      <c r="AE438" s="3394"/>
      <c r="AF438" s="283"/>
      <c r="AG438" s="106"/>
      <c r="AH438" s="106"/>
      <c r="AI438" s="106"/>
      <c r="AJ438" s="106"/>
      <c r="AK438" s="106"/>
    </row>
    <row r="439" spans="2:37">
      <c r="B439" s="711" t="s">
        <v>267</v>
      </c>
      <c r="C439" s="42"/>
      <c r="D439" s="43"/>
      <c r="E439" s="695">
        <f t="shared" ref="E439:P439" si="124">E407+E419+E427</f>
        <v>71.634860000000003</v>
      </c>
      <c r="F439" s="696">
        <f t="shared" si="124"/>
        <v>53.919069999999991</v>
      </c>
      <c r="G439" s="696">
        <f t="shared" si="124"/>
        <v>299.18020000000001</v>
      </c>
      <c r="H439" s="696">
        <f t="shared" si="124"/>
        <v>1954.9662000000001</v>
      </c>
      <c r="I439" s="1282">
        <f t="shared" si="124"/>
        <v>86.811700000000016</v>
      </c>
      <c r="J439" s="696">
        <f t="shared" si="124"/>
        <v>1.5125999999999999</v>
      </c>
      <c r="K439" s="696">
        <f t="shared" si="124"/>
        <v>1.2994999999999999</v>
      </c>
      <c r="L439" s="1282">
        <f t="shared" si="124"/>
        <v>1206.3956000000001</v>
      </c>
      <c r="M439" s="1282">
        <f t="shared" si="124"/>
        <v>736.65060000000005</v>
      </c>
      <c r="N439" s="1372">
        <f t="shared" si="124"/>
        <v>935.94466</v>
      </c>
      <c r="O439" s="1282">
        <f t="shared" si="124"/>
        <v>257.84710000000001</v>
      </c>
      <c r="P439" s="731">
        <f t="shared" si="124"/>
        <v>14.857699999999998</v>
      </c>
      <c r="Q439" s="288"/>
      <c r="S439" s="106"/>
      <c r="T439" s="114"/>
      <c r="U439" s="106"/>
      <c r="V439" s="121"/>
      <c r="W439" s="121"/>
      <c r="X439" s="121"/>
      <c r="Y439" s="121"/>
      <c r="Z439" s="121"/>
      <c r="AA439" s="106"/>
      <c r="AB439" s="106"/>
      <c r="AC439" s="3395"/>
      <c r="AD439" s="3395"/>
      <c r="AE439" s="3395"/>
      <c r="AF439" s="3396"/>
      <c r="AG439" s="106"/>
      <c r="AH439" s="106"/>
      <c r="AI439" s="106"/>
      <c r="AJ439" s="106"/>
      <c r="AK439" s="106"/>
    </row>
    <row r="440" spans="2:37">
      <c r="B440" s="712"/>
      <c r="C440" s="713" t="s">
        <v>11</v>
      </c>
      <c r="D440" s="1127">
        <v>0.7</v>
      </c>
      <c r="E440" s="1889">
        <f t="shared" ref="E440:P440" si="125">E641</f>
        <v>63</v>
      </c>
      <c r="F440" s="1886">
        <f t="shared" si="125"/>
        <v>64.400000000000006</v>
      </c>
      <c r="G440" s="1886">
        <f t="shared" si="125"/>
        <v>268.10000000000002</v>
      </c>
      <c r="H440" s="1886">
        <f t="shared" si="125"/>
        <v>1904</v>
      </c>
      <c r="I440" s="1886">
        <f t="shared" si="125"/>
        <v>49</v>
      </c>
      <c r="J440" s="1886">
        <f t="shared" si="125"/>
        <v>0.98</v>
      </c>
      <c r="K440" s="1886">
        <f t="shared" si="125"/>
        <v>1.1200000000000001</v>
      </c>
      <c r="L440" s="1886">
        <f t="shared" si="125"/>
        <v>630</v>
      </c>
      <c r="M440" s="1887">
        <f t="shared" si="125"/>
        <v>840</v>
      </c>
      <c r="N440" s="1887">
        <f t="shared" si="125"/>
        <v>840</v>
      </c>
      <c r="O440" s="1887">
        <f t="shared" si="125"/>
        <v>210</v>
      </c>
      <c r="P440" s="1888">
        <f t="shared" si="125"/>
        <v>12.6</v>
      </c>
      <c r="Q440" s="288"/>
      <c r="R440" s="24"/>
      <c r="S440" s="1619"/>
      <c r="T440" s="114"/>
      <c r="U440" s="216"/>
      <c r="V440" s="121"/>
      <c r="W440" s="121"/>
      <c r="X440" s="121"/>
      <c r="Y440" s="121"/>
      <c r="Z440" s="121"/>
      <c r="AA440" s="106"/>
      <c r="AB440" s="106"/>
      <c r="AC440" s="3300"/>
      <c r="AD440" s="3300"/>
      <c r="AE440" s="3300"/>
      <c r="AF440" s="3300"/>
      <c r="AG440" s="106"/>
      <c r="AH440" s="106"/>
      <c r="AI440" s="106"/>
      <c r="AJ440" s="106"/>
      <c r="AK440" s="106"/>
    </row>
    <row r="441" spans="2:37" ht="15.75" thickBot="1">
      <c r="B441" s="229"/>
      <c r="C441" s="710" t="s">
        <v>349</v>
      </c>
      <c r="D441" s="733"/>
      <c r="E441" s="721">
        <f t="shared" ref="E441:P441" si="126">(E439*100/E679)-70</f>
        <v>9.5942888888888973</v>
      </c>
      <c r="F441" s="722">
        <f t="shared" si="126"/>
        <v>-11.392315217391314</v>
      </c>
      <c r="G441" s="722">
        <f t="shared" si="126"/>
        <v>8.1149347258485705</v>
      </c>
      <c r="H441" s="722">
        <f t="shared" si="126"/>
        <v>1.8737573529411691</v>
      </c>
      <c r="I441" s="722">
        <f t="shared" si="126"/>
        <v>54.016714285714315</v>
      </c>
      <c r="J441" s="722">
        <f t="shared" si="126"/>
        <v>38.042857142857144</v>
      </c>
      <c r="K441" s="722">
        <f t="shared" si="126"/>
        <v>11.218749999999986</v>
      </c>
      <c r="L441" s="722">
        <f t="shared" si="126"/>
        <v>64.043955555555556</v>
      </c>
      <c r="M441" s="722">
        <f t="shared" si="126"/>
        <v>-8.6124499999999884</v>
      </c>
      <c r="N441" s="722">
        <f t="shared" si="126"/>
        <v>7.995388333333338</v>
      </c>
      <c r="O441" s="722">
        <f t="shared" si="126"/>
        <v>15.949033333333347</v>
      </c>
      <c r="P441" s="727">
        <f t="shared" si="126"/>
        <v>12.542777777777758</v>
      </c>
      <c r="Q441" s="288"/>
      <c r="R441" s="351"/>
      <c r="S441" s="106"/>
      <c r="T441" s="121"/>
      <c r="U441" s="121"/>
      <c r="V441" s="182"/>
      <c r="W441" s="559"/>
      <c r="X441" s="559"/>
      <c r="Y441" s="560"/>
      <c r="Z441" s="121"/>
      <c r="AA441" s="106"/>
      <c r="AB441" s="106"/>
      <c r="AC441" s="151"/>
      <c r="AD441" s="151"/>
      <c r="AE441" s="151"/>
      <c r="AF441" s="151"/>
      <c r="AG441" s="106"/>
      <c r="AH441" s="106"/>
      <c r="AI441" s="106"/>
      <c r="AJ441" s="106"/>
      <c r="AK441" s="106"/>
    </row>
    <row r="442" spans="2:37">
      <c r="R442" s="106"/>
      <c r="S442" s="180"/>
      <c r="T442" s="561"/>
      <c r="U442" s="561"/>
      <c r="V442" s="561"/>
      <c r="W442" s="180"/>
      <c r="X442" s="562"/>
      <c r="Y442" s="273"/>
      <c r="Z442" s="121"/>
      <c r="AA442" s="106"/>
      <c r="AB442" s="106"/>
      <c r="AC442" s="121"/>
      <c r="AD442" s="121"/>
      <c r="AE442" s="121"/>
      <c r="AF442" s="121"/>
      <c r="AG442" s="106"/>
      <c r="AH442" s="106"/>
      <c r="AI442" s="106"/>
      <c r="AJ442" s="106"/>
      <c r="AK442" s="106"/>
    </row>
    <row r="443" spans="2:37">
      <c r="R443" s="106"/>
      <c r="S443" s="207"/>
      <c r="T443" s="563"/>
      <c r="U443" s="563"/>
      <c r="V443" s="563"/>
      <c r="W443" s="207"/>
      <c r="X443" s="273"/>
      <c r="Y443" s="273"/>
      <c r="Z443" s="121"/>
      <c r="AA443" s="106"/>
      <c r="AB443" s="106"/>
      <c r="AC443" s="121"/>
      <c r="AD443" s="121"/>
      <c r="AE443" s="121"/>
      <c r="AF443" s="121"/>
      <c r="AG443" s="106"/>
      <c r="AH443" s="106"/>
      <c r="AI443" s="106"/>
      <c r="AJ443" s="106"/>
      <c r="AK443" s="106"/>
    </row>
    <row r="444" spans="2:37">
      <c r="I444" s="5"/>
      <c r="J444" s="5"/>
      <c r="K444" s="5"/>
      <c r="L444" s="5"/>
      <c r="M444" s="5"/>
      <c r="N444" s="5"/>
      <c r="O444" s="5"/>
      <c r="P444" s="5"/>
      <c r="Q444" s="288"/>
      <c r="R444" s="207"/>
      <c r="S444" s="98"/>
      <c r="T444" s="116"/>
      <c r="U444" s="116"/>
      <c r="V444" s="116"/>
      <c r="W444" s="179"/>
      <c r="X444" s="522"/>
      <c r="Y444" s="564"/>
      <c r="Z444" s="121"/>
      <c r="AA444" s="106"/>
      <c r="AB444" s="106"/>
      <c r="AC444" s="121"/>
      <c r="AD444" s="121"/>
      <c r="AE444" s="121"/>
      <c r="AF444" s="121"/>
      <c r="AG444" s="106"/>
      <c r="AH444" s="106"/>
      <c r="AI444" s="106"/>
      <c r="AJ444" s="106"/>
      <c r="AK444" s="106"/>
    </row>
    <row r="445" spans="2:37">
      <c r="C445" s="662"/>
      <c r="D445" s="12" t="s">
        <v>174</v>
      </c>
      <c r="E445" s="290"/>
      <c r="R445" s="200"/>
      <c r="S445" s="98"/>
      <c r="T445" s="116"/>
      <c r="U445" s="116"/>
      <c r="V445" s="482"/>
      <c r="W445" s="179"/>
      <c r="X445" s="528"/>
      <c r="Y445" s="533"/>
      <c r="Z445" s="121"/>
      <c r="AA445" s="106"/>
      <c r="AB445" s="106"/>
      <c r="AC445" s="151"/>
      <c r="AD445" s="151"/>
      <c r="AE445" s="151"/>
      <c r="AF445" s="151"/>
      <c r="AG445" s="106"/>
      <c r="AH445" s="106"/>
      <c r="AI445" s="106"/>
      <c r="AJ445" s="106"/>
      <c r="AK445" s="106"/>
    </row>
    <row r="446" spans="2:37">
      <c r="C446" s="13" t="s">
        <v>412</v>
      </c>
      <c r="D446" s="148"/>
      <c r="E446" s="2"/>
      <c r="F446"/>
      <c r="I446"/>
      <c r="J446"/>
      <c r="K446" s="26"/>
      <c r="L446" s="26"/>
      <c r="M446"/>
      <c r="N446"/>
      <c r="O446"/>
      <c r="P446"/>
      <c r="Q446" s="106"/>
      <c r="R446" s="176"/>
      <c r="S446" s="98"/>
      <c r="T446" s="151"/>
      <c r="U446" s="151"/>
      <c r="V446" s="178"/>
      <c r="W446" s="179"/>
      <c r="X446" s="575"/>
      <c r="Y446" s="521"/>
      <c r="Z446" s="121"/>
      <c r="AA446" s="106"/>
      <c r="AB446" s="106"/>
      <c r="AC446" s="121"/>
      <c r="AD446" s="121"/>
      <c r="AE446" s="105"/>
      <c r="AF446" s="121"/>
      <c r="AG446" s="106"/>
      <c r="AH446" s="106"/>
      <c r="AI446" s="106"/>
      <c r="AJ446" s="106"/>
      <c r="AK446" s="106"/>
    </row>
    <row r="447" spans="2:37">
      <c r="C447" s="25" t="s">
        <v>273</v>
      </c>
      <c r="I447" s="741" t="s">
        <v>285</v>
      </c>
      <c r="N447" s="5"/>
      <c r="R447" s="101"/>
      <c r="S447" s="98"/>
      <c r="T447" s="116"/>
      <c r="U447" s="116"/>
      <c r="V447" s="116"/>
      <c r="W447" s="179"/>
      <c r="X447" s="159"/>
      <c r="Y447" s="521"/>
      <c r="Z447" s="121"/>
      <c r="AA447" s="106"/>
      <c r="AB447" s="106"/>
      <c r="AC447" s="106"/>
      <c r="AD447" s="106"/>
      <c r="AE447" s="126"/>
      <c r="AF447" s="126"/>
      <c r="AG447" s="106"/>
      <c r="AH447" s="106"/>
      <c r="AI447" s="106"/>
      <c r="AJ447" s="106"/>
      <c r="AK447" s="106"/>
    </row>
    <row r="448" spans="2:37">
      <c r="C448" s="662" t="s">
        <v>413</v>
      </c>
      <c r="R448" s="101"/>
      <c r="S448" s="96"/>
      <c r="T448" s="116"/>
      <c r="U448" s="116"/>
      <c r="V448" s="116"/>
      <c r="W448" s="179"/>
      <c r="X448" s="522"/>
      <c r="Y448" s="576"/>
      <c r="Z448" s="121"/>
      <c r="AA448" s="106"/>
      <c r="AB448" s="106"/>
      <c r="AC448" s="221"/>
      <c r="AD448" s="121"/>
      <c r="AE448" s="121"/>
      <c r="AF448" s="121"/>
      <c r="AG448" s="106"/>
      <c r="AH448" s="106"/>
      <c r="AI448" s="106"/>
      <c r="AJ448" s="106"/>
      <c r="AK448" s="106"/>
    </row>
    <row r="449" spans="2:37" ht="15.75">
      <c r="B449" s="2" t="s">
        <v>450</v>
      </c>
      <c r="C449" s="26"/>
      <c r="D449"/>
      <c r="I449" s="29" t="s">
        <v>0</v>
      </c>
      <c r="J449"/>
      <c r="K449" s="2" t="s">
        <v>857</v>
      </c>
      <c r="L449" s="26"/>
      <c r="M449" s="26"/>
      <c r="N449" s="33"/>
      <c r="P449" s="119"/>
      <c r="R449" s="101"/>
      <c r="S449" s="98"/>
      <c r="T449" s="116"/>
      <c r="U449" s="116"/>
      <c r="V449" s="116"/>
      <c r="W449" s="179"/>
      <c r="X449" s="522"/>
      <c r="Y449" s="521"/>
      <c r="Z449" s="121"/>
      <c r="AA449" s="106"/>
      <c r="AB449" s="106"/>
      <c r="AC449" s="121"/>
      <c r="AD449" s="121"/>
      <c r="AE449" s="121"/>
      <c r="AF449" s="121"/>
      <c r="AG449" s="106"/>
      <c r="AH449" s="106"/>
      <c r="AI449" s="106"/>
      <c r="AJ449" s="106"/>
      <c r="AK449" s="106"/>
    </row>
    <row r="450" spans="2:37" ht="21.75" thickBot="1">
      <c r="F450" s="32" t="s">
        <v>419</v>
      </c>
      <c r="R450" s="101"/>
      <c r="S450" s="98"/>
      <c r="T450" s="116"/>
      <c r="U450" s="116"/>
      <c r="V450" s="116"/>
      <c r="W450" s="179"/>
      <c r="X450" s="522"/>
      <c r="Y450" s="521"/>
      <c r="Z450" s="121"/>
      <c r="AA450" s="106"/>
      <c r="AB450" s="106"/>
      <c r="AC450" s="121"/>
      <c r="AD450" s="186"/>
      <c r="AE450" s="121"/>
      <c r="AF450" s="121"/>
      <c r="AG450" s="106"/>
      <c r="AH450" s="106"/>
      <c r="AI450" s="106"/>
      <c r="AJ450" s="106"/>
      <c r="AK450" s="106"/>
    </row>
    <row r="451" spans="2:37" ht="15.75" thickBot="1">
      <c r="B451" s="764" t="s">
        <v>269</v>
      </c>
      <c r="C451" s="790" t="s">
        <v>420</v>
      </c>
      <c r="D451" s="762" t="s">
        <v>144</v>
      </c>
      <c r="E451" s="769" t="s">
        <v>145</v>
      </c>
      <c r="F451" s="332"/>
      <c r="G451" s="332"/>
      <c r="H451" s="39"/>
      <c r="I451" s="542" t="s">
        <v>249</v>
      </c>
      <c r="J451" s="39"/>
      <c r="K451" s="671"/>
      <c r="L451" s="447"/>
      <c r="M451" s="771" t="s">
        <v>280</v>
      </c>
      <c r="N451" s="39"/>
      <c r="O451" s="39"/>
      <c r="P451" s="69"/>
      <c r="Q451" s="708" t="s">
        <v>277</v>
      </c>
      <c r="R451" s="101"/>
      <c r="S451" s="100"/>
      <c r="T451" s="568"/>
      <c r="U451" s="568"/>
      <c r="V451" s="3402"/>
      <c r="W451" s="569"/>
      <c r="X451" s="204"/>
      <c r="Y451" s="216"/>
      <c r="Z451" s="121"/>
      <c r="AA451" s="106"/>
      <c r="AB451" s="106"/>
      <c r="AC451" s="182"/>
      <c r="AD451" s="121"/>
      <c r="AE451" s="115"/>
      <c r="AF451" s="121"/>
      <c r="AG451" s="106"/>
      <c r="AH451" s="106"/>
      <c r="AI451" s="106"/>
      <c r="AJ451" s="106"/>
      <c r="AK451" s="106"/>
    </row>
    <row r="452" spans="2:37" ht="15.75" thickBot="1">
      <c r="B452" s="765" t="s">
        <v>251</v>
      </c>
      <c r="C452" s="394"/>
      <c r="D452" s="766" t="s">
        <v>151</v>
      </c>
      <c r="E452" s="573"/>
      <c r="F452" s="768"/>
      <c r="G452" s="1291" t="s">
        <v>423</v>
      </c>
      <c r="H452" s="1230" t="s">
        <v>392</v>
      </c>
      <c r="I452" s="772"/>
      <c r="J452" s="772"/>
      <c r="K452" s="772"/>
      <c r="L452" s="773"/>
      <c r="M452" s="774" t="s">
        <v>279</v>
      </c>
      <c r="N452" s="772"/>
      <c r="O452" s="772"/>
      <c r="P452" s="773"/>
      <c r="Q452" s="746" t="s">
        <v>275</v>
      </c>
      <c r="R452" s="101"/>
      <c r="S452" s="121"/>
      <c r="T452" s="106"/>
      <c r="U452" s="106"/>
      <c r="V452" s="106"/>
      <c r="W452" s="106"/>
      <c r="X452" s="106"/>
      <c r="Y452" s="106"/>
      <c r="Z452" s="106"/>
      <c r="AA452" s="106"/>
      <c r="AB452" s="106"/>
      <c r="AC452" s="121"/>
      <c r="AD452" s="121"/>
      <c r="AE452" s="121"/>
      <c r="AF452" s="121"/>
      <c r="AG452" s="106"/>
      <c r="AH452" s="106"/>
      <c r="AI452" s="106"/>
      <c r="AJ452" s="106"/>
      <c r="AK452" s="106"/>
    </row>
    <row r="453" spans="2:37">
      <c r="B453" s="765" t="s">
        <v>260</v>
      </c>
      <c r="C453" s="394" t="s">
        <v>150</v>
      </c>
      <c r="D453" s="641"/>
      <c r="E453" s="766" t="s">
        <v>152</v>
      </c>
      <c r="F453" s="763" t="s">
        <v>55</v>
      </c>
      <c r="G453" s="1291" t="s">
        <v>424</v>
      </c>
      <c r="H453" s="1232" t="s">
        <v>155</v>
      </c>
      <c r="I453" s="573"/>
      <c r="J453" s="1241"/>
      <c r="K453" s="39"/>
      <c r="L453" s="1241"/>
      <c r="M453" s="1242" t="s">
        <v>261</v>
      </c>
      <c r="N453" s="1243" t="s">
        <v>262</v>
      </c>
      <c r="O453" s="1244" t="s">
        <v>263</v>
      </c>
      <c r="P453" s="1245" t="s">
        <v>264</v>
      </c>
      <c r="Q453" s="745" t="s">
        <v>241</v>
      </c>
      <c r="R453" s="106"/>
      <c r="AA453" s="106"/>
      <c r="AB453" s="106"/>
      <c r="AC453" s="121"/>
      <c r="AD453" s="121"/>
      <c r="AE453" s="121"/>
      <c r="AF453" s="121"/>
      <c r="AG453" s="106"/>
      <c r="AH453" s="106"/>
      <c r="AI453" s="106"/>
      <c r="AJ453" s="106"/>
      <c r="AK453" s="106"/>
    </row>
    <row r="454" spans="2:37" ht="15.75" thickBot="1">
      <c r="B454" s="60"/>
      <c r="C454" s="663"/>
      <c r="D454" s="423"/>
      <c r="E454" s="767" t="s">
        <v>6</v>
      </c>
      <c r="F454" s="402" t="s">
        <v>7</v>
      </c>
      <c r="G454" s="1199" t="s">
        <v>8</v>
      </c>
      <c r="H454" s="1231" t="s">
        <v>344</v>
      </c>
      <c r="I454" s="1246" t="s">
        <v>252</v>
      </c>
      <c r="J454" s="1247" t="s">
        <v>253</v>
      </c>
      <c r="K454" s="1248" t="s">
        <v>254</v>
      </c>
      <c r="L454" s="1247" t="s">
        <v>255</v>
      </c>
      <c r="M454" s="1249" t="s">
        <v>256</v>
      </c>
      <c r="N454" s="1247" t="s">
        <v>257</v>
      </c>
      <c r="O454" s="1248" t="s">
        <v>258</v>
      </c>
      <c r="P454" s="1250" t="s">
        <v>259</v>
      </c>
      <c r="Q454" s="663"/>
      <c r="R454" s="106"/>
      <c r="AA454" s="106"/>
      <c r="AB454" s="106"/>
      <c r="AC454" s="346"/>
      <c r="AD454" s="346"/>
      <c r="AE454" s="346"/>
      <c r="AF454" s="346"/>
      <c r="AG454" s="106"/>
      <c r="AH454" s="106"/>
      <c r="AI454" s="106"/>
      <c r="AJ454" s="106"/>
      <c r="AK454" s="106"/>
    </row>
    <row r="455" spans="2:37">
      <c r="B455" s="82"/>
      <c r="C455" s="541" t="s">
        <v>131</v>
      </c>
      <c r="D455" s="1286"/>
      <c r="E455" s="703"/>
      <c r="F455" s="704"/>
      <c r="G455" s="694"/>
      <c r="H455" s="705"/>
      <c r="I455" s="679"/>
      <c r="J455" s="679"/>
      <c r="K455" s="679"/>
      <c r="L455" s="679"/>
      <c r="M455" s="679"/>
      <c r="N455" s="679"/>
      <c r="O455" s="679"/>
      <c r="P455" s="3289"/>
      <c r="Q455" s="750"/>
      <c r="R455" s="176"/>
      <c r="AA455" s="106"/>
      <c r="AB455" s="106"/>
      <c r="AC455" s="125"/>
      <c r="AD455" s="125"/>
      <c r="AE455" s="125"/>
      <c r="AF455" s="125"/>
      <c r="AG455" s="106"/>
      <c r="AH455" s="106"/>
      <c r="AI455" s="106"/>
      <c r="AJ455" s="106"/>
      <c r="AK455" s="106"/>
    </row>
    <row r="456" spans="2:37">
      <c r="B456" s="757" t="str">
        <f>'12-18л. МЕНЮ '!J449</f>
        <v>236 / 21</v>
      </c>
      <c r="C456" s="241" t="str">
        <f>'12-18л. МЕНЮ '!C449</f>
        <v>Каша рисовая молочная жидкая</v>
      </c>
      <c r="D456" s="247">
        <f>'12-18л. МЕНЮ '!D449</f>
        <v>200</v>
      </c>
      <c r="E456" s="1233">
        <f>'12-18л. МЕНЮ '!E449</f>
        <v>4.8330000000000002</v>
      </c>
      <c r="F456" s="323">
        <f>'12-18л. МЕНЮ '!F449</f>
        <v>9.0090000000000003</v>
      </c>
      <c r="G456" s="323">
        <f>'12-18л. МЕНЮ '!G449</f>
        <v>29.312000000000001</v>
      </c>
      <c r="H456" s="680">
        <f>'12-18л. МЕНЮ '!H449</f>
        <v>217.661</v>
      </c>
      <c r="I456" s="520">
        <v>0.48</v>
      </c>
      <c r="J456" s="1411">
        <v>1.2E-2</v>
      </c>
      <c r="K456" s="1411">
        <v>0.15</v>
      </c>
      <c r="L456" s="3496">
        <v>41.256</v>
      </c>
      <c r="M456" s="513">
        <v>128.4632</v>
      </c>
      <c r="N456" s="3497">
        <v>116.5865</v>
      </c>
      <c r="O456" s="151">
        <v>26.347999999999999</v>
      </c>
      <c r="P456" s="2113">
        <v>0.36399999999999999</v>
      </c>
      <c r="Q456" s="1451">
        <f>'12-18л. МЕНЮ '!I449</f>
        <v>29</v>
      </c>
      <c r="R456" s="101"/>
      <c r="S456" s="175"/>
      <c r="T456" s="268"/>
      <c r="U456" s="106"/>
      <c r="V456" s="106"/>
      <c r="W456" s="106"/>
      <c r="X456" s="106"/>
      <c r="Y456" s="106"/>
      <c r="Z456" s="106"/>
      <c r="AA456" s="106"/>
      <c r="AB456" s="106"/>
      <c r="AC456" s="329"/>
      <c r="AD456" s="329"/>
      <c r="AE456" s="329"/>
      <c r="AF456" s="179"/>
      <c r="AG456" s="106"/>
      <c r="AH456" s="106"/>
      <c r="AI456" s="106"/>
      <c r="AJ456" s="106"/>
      <c r="AK456" s="106"/>
    </row>
    <row r="457" spans="2:37">
      <c r="B457" s="757" t="str">
        <f>'12-18л. МЕНЮ '!J450</f>
        <v>54-1з/22</v>
      </c>
      <c r="C457" s="241" t="str">
        <f>'12-18л. МЕНЮ '!C450</f>
        <v>Сыр твёрдых сортов в нарезке</v>
      </c>
      <c r="D457" s="247">
        <f>'12-18л. МЕНЮ '!D450</f>
        <v>30</v>
      </c>
      <c r="E457" s="1233">
        <f>'12-18л. МЕНЮ '!E450</f>
        <v>7.0010000000000003</v>
      </c>
      <c r="F457" s="323">
        <f>'12-18л. МЕНЮ '!F450</f>
        <v>8.8010000000000002</v>
      </c>
      <c r="G457" s="323">
        <f>'12-18л. МЕНЮ '!G450</f>
        <v>0</v>
      </c>
      <c r="H457" s="680">
        <f>'12-18л. МЕНЮ '!H450</f>
        <v>107.601</v>
      </c>
      <c r="I457" s="1270">
        <v>0.22</v>
      </c>
      <c r="J457" s="323">
        <v>8.9999999999999993E-3</v>
      </c>
      <c r="K457" s="323">
        <v>0.09</v>
      </c>
      <c r="L457" s="680">
        <v>78</v>
      </c>
      <c r="M457" s="1739">
        <v>264</v>
      </c>
      <c r="N457" s="1421">
        <v>130</v>
      </c>
      <c r="O457" s="1158">
        <v>11.000999999999999</v>
      </c>
      <c r="P457" s="1734">
        <v>0.3</v>
      </c>
      <c r="Q457" s="1451">
        <f>'12-18л. МЕНЮ '!I450</f>
        <v>11</v>
      </c>
      <c r="R457" s="111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  <c r="AC457" s="329"/>
      <c r="AD457" s="329"/>
      <c r="AE457" s="329"/>
      <c r="AF457" s="179"/>
      <c r="AG457" s="106"/>
      <c r="AH457" s="106"/>
      <c r="AI457" s="106"/>
      <c r="AJ457" s="106"/>
      <c r="AK457" s="106"/>
    </row>
    <row r="458" spans="2:37">
      <c r="B458" s="1452" t="str">
        <f>'12-18л. МЕНЮ '!J451</f>
        <v>53-19з/22</v>
      </c>
      <c r="C458" s="241" t="str">
        <f>'12-18л. МЕНЮ '!C451</f>
        <v>Масло сливочное (порциями)</v>
      </c>
      <c r="D458" s="247">
        <f>'12-18л. МЕНЮ '!D451</f>
        <v>10</v>
      </c>
      <c r="E458" s="1233">
        <f>'12-18л. МЕНЮ '!E451</f>
        <v>0.1</v>
      </c>
      <c r="F458" s="323">
        <f>'12-18л. МЕНЮ '!F451</f>
        <v>7.2</v>
      </c>
      <c r="G458" s="323">
        <f>'12-18л. МЕНЮ '!G451</f>
        <v>0.1</v>
      </c>
      <c r="H458" s="680">
        <f>'12-18л. МЕНЮ '!H451</f>
        <v>66.099999999999994</v>
      </c>
      <c r="I458" s="1158">
        <v>0</v>
      </c>
      <c r="J458" s="1158">
        <v>0</v>
      </c>
      <c r="K458" s="1158">
        <v>0.01</v>
      </c>
      <c r="L458" s="680">
        <v>45</v>
      </c>
      <c r="M458" s="1158">
        <v>2.4</v>
      </c>
      <c r="N458" s="1158">
        <v>3</v>
      </c>
      <c r="O458" s="1158">
        <v>0</v>
      </c>
      <c r="P458" s="1734">
        <v>0.02</v>
      </c>
      <c r="Q458" s="1451">
        <f>'12-18л. МЕНЮ '!I451</f>
        <v>10</v>
      </c>
      <c r="R458" s="101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  <c r="AC458" s="151"/>
      <c r="AD458" s="151"/>
      <c r="AE458" s="151"/>
      <c r="AF458" s="179"/>
      <c r="AG458" s="106"/>
      <c r="AH458" s="106"/>
      <c r="AI458" s="106"/>
      <c r="AJ458" s="106"/>
      <c r="AK458" s="106"/>
    </row>
    <row r="459" spans="2:37">
      <c r="B459" s="1452" t="str">
        <f>'12-18л. МЕНЮ '!J452</f>
        <v>457 / 21</v>
      </c>
      <c r="C459" s="241" t="str">
        <f>'12-18л. МЕНЮ '!C452</f>
        <v>Чай с сахаром</v>
      </c>
      <c r="D459" s="247">
        <f>'12-18л. МЕНЮ '!D452</f>
        <v>190</v>
      </c>
      <c r="E459" s="1233">
        <f>'12-18л. МЕНЮ '!E452</f>
        <v>0.2</v>
      </c>
      <c r="F459" s="323">
        <f>'12-18л. МЕНЮ '!F452</f>
        <v>0</v>
      </c>
      <c r="G459" s="323">
        <f>'12-18л. МЕНЮ '!G452</f>
        <v>6.5</v>
      </c>
      <c r="H459" s="680">
        <f>'12-18л. МЕНЮ '!H452</f>
        <v>26.8</v>
      </c>
      <c r="I459" s="1158">
        <v>0.04</v>
      </c>
      <c r="J459" s="1158">
        <v>0</v>
      </c>
      <c r="K459" s="1158">
        <v>0.01</v>
      </c>
      <c r="L459" s="680">
        <v>0.3</v>
      </c>
      <c r="M459" s="1294">
        <v>4.5</v>
      </c>
      <c r="N459" s="1158">
        <v>7.2</v>
      </c>
      <c r="O459" s="1158">
        <v>3.8</v>
      </c>
      <c r="P459" s="1158">
        <v>0.73</v>
      </c>
      <c r="Q459" s="1451">
        <f>'12-18л. МЕНЮ '!I452</f>
        <v>67</v>
      </c>
      <c r="R459" s="101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  <c r="AC459" s="151"/>
      <c r="AD459" s="151"/>
      <c r="AE459" s="151"/>
      <c r="AF459" s="179"/>
      <c r="AG459" s="106"/>
      <c r="AH459" s="106"/>
      <c r="AI459" s="106"/>
      <c r="AJ459" s="106"/>
      <c r="AK459" s="106"/>
    </row>
    <row r="460" spans="2:37">
      <c r="B460" s="1452" t="str">
        <f>'12-18л. МЕНЮ '!J453</f>
        <v>992/22</v>
      </c>
      <c r="C460" s="232" t="str">
        <f>'12-18л. МЕНЮ '!C453</f>
        <v>Булочка домашняя</v>
      </c>
      <c r="D460" s="247">
        <f>'12-18л. МЕНЮ '!D453</f>
        <v>50</v>
      </c>
      <c r="E460" s="1233">
        <f>'12-18л. МЕНЮ '!E453</f>
        <v>3.07</v>
      </c>
      <c r="F460" s="323">
        <f>'12-18л. МЕНЮ '!F453</f>
        <v>1.7969999999999999</v>
      </c>
      <c r="G460" s="323">
        <f>'12-18л. МЕНЮ '!G453</f>
        <v>12.936</v>
      </c>
      <c r="H460" s="680">
        <f>'12-18л. МЕНЮ '!H453</f>
        <v>145.08330000000001</v>
      </c>
      <c r="I460" s="1738">
        <v>0</v>
      </c>
      <c r="J460" s="1738">
        <v>3.0000000000000001E-3</v>
      </c>
      <c r="K460" s="1738">
        <v>2.1999999999999999E-2</v>
      </c>
      <c r="L460" s="742">
        <v>6.1829999999999998</v>
      </c>
      <c r="M460" s="3528">
        <v>15.03012</v>
      </c>
      <c r="N460" s="1738">
        <v>28.17</v>
      </c>
      <c r="O460" s="1738">
        <v>4.55</v>
      </c>
      <c r="P460" s="2110">
        <v>4.8000000000000001E-2</v>
      </c>
      <c r="Q460" s="1451">
        <f>'12-18л. МЕНЮ '!I453</f>
        <v>66</v>
      </c>
      <c r="R460" s="101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  <c r="AC460" s="151"/>
      <c r="AD460" s="151"/>
      <c r="AE460" s="151"/>
      <c r="AF460" s="179"/>
      <c r="AG460" s="106"/>
      <c r="AH460" s="106"/>
      <c r="AI460" s="106"/>
      <c r="AJ460" s="106"/>
      <c r="AK460" s="106"/>
    </row>
    <row r="461" spans="2:37" ht="15.75">
      <c r="B461" s="1280" t="str">
        <f>'12-18л. МЕНЮ '!J454</f>
        <v>Пром.пр.</v>
      </c>
      <c r="C461" s="246" t="str">
        <f>'12-18л. МЕНЮ '!C454</f>
        <v>Хлеб ржаной</v>
      </c>
      <c r="D461" s="249">
        <f>'12-18л. МЕНЮ '!D454</f>
        <v>40</v>
      </c>
      <c r="E461" s="1293">
        <f>'12-18л. МЕНЮ '!E454</f>
        <v>1.8660000000000001</v>
      </c>
      <c r="F461" s="324">
        <f>'12-18л. МЕНЮ '!F454</f>
        <v>0.66</v>
      </c>
      <c r="G461" s="324">
        <f>'12-18л. МЕНЮ '!G454</f>
        <v>17.373999999999999</v>
      </c>
      <c r="H461" s="715">
        <f>'12-18л. МЕНЮ '!H454</f>
        <v>82.9</v>
      </c>
      <c r="I461" s="324">
        <v>0</v>
      </c>
      <c r="J461" s="1738">
        <v>9.5000000000000001E-2</v>
      </c>
      <c r="K461" s="1738">
        <v>0.1</v>
      </c>
      <c r="L461" s="715">
        <v>0</v>
      </c>
      <c r="M461" s="1400">
        <v>13.2</v>
      </c>
      <c r="N461" s="728">
        <v>9.36</v>
      </c>
      <c r="O461" s="324">
        <v>2.64</v>
      </c>
      <c r="P461" s="1237">
        <v>5.6000000000000001E-2</v>
      </c>
      <c r="Q461" s="1451">
        <f>'12-18л. МЕНЮ '!I454</f>
        <v>17</v>
      </c>
      <c r="R461" s="473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  <c r="AC461" s="151"/>
      <c r="AD461" s="151"/>
      <c r="AE461" s="151"/>
      <c r="AF461" s="179"/>
      <c r="AG461" s="106"/>
      <c r="AH461" s="106"/>
      <c r="AI461" s="106"/>
      <c r="AJ461" s="106"/>
      <c r="AK461" s="106"/>
    </row>
    <row r="462" spans="2:37" ht="15.75" thickBot="1">
      <c r="B462" s="1281" t="str">
        <f>'12-18л. МЕНЮ '!J455</f>
        <v xml:space="preserve">338 / 17 </v>
      </c>
      <c r="C462" s="189" t="str">
        <f>'12-18л. МЕНЮ '!C455</f>
        <v>Фрукты свежие (яблоко)</v>
      </c>
      <c r="D462" s="341">
        <f>'12-18л. МЕНЮ '!D455</f>
        <v>105</v>
      </c>
      <c r="E462" s="1293">
        <f>'12-18л. МЕНЮ '!E455</f>
        <v>0.42</v>
      </c>
      <c r="F462" s="324">
        <f>'12-18л. МЕНЮ '!F455</f>
        <v>0.42</v>
      </c>
      <c r="G462" s="324">
        <f>'12-18л. МЕНЮ '!G455</f>
        <v>10.29</v>
      </c>
      <c r="H462" s="715">
        <f>'12-18л. МЕНЮ '!H455</f>
        <v>49.35</v>
      </c>
      <c r="I462" s="2896">
        <v>10.5</v>
      </c>
      <c r="J462" s="2896">
        <v>3.15E-2</v>
      </c>
      <c r="K462" s="2896">
        <v>2.1000000000000001E-2</v>
      </c>
      <c r="L462" s="2896">
        <v>0</v>
      </c>
      <c r="M462" s="2897">
        <v>16.8</v>
      </c>
      <c r="N462" s="2898">
        <v>11.55</v>
      </c>
      <c r="O462" s="2896">
        <v>9.4499999999999993</v>
      </c>
      <c r="P462" s="2778">
        <v>2.31</v>
      </c>
      <c r="Q462" s="1451">
        <f>'12-18л. МЕНЮ '!I455</f>
        <v>85</v>
      </c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  <c r="AC462" s="501"/>
      <c r="AD462" s="501"/>
      <c r="AE462" s="501"/>
      <c r="AF462" s="501"/>
      <c r="AG462" s="106"/>
      <c r="AH462" s="106"/>
      <c r="AI462" s="106"/>
      <c r="AJ462" s="106"/>
      <c r="AK462" s="106"/>
    </row>
    <row r="463" spans="2:37">
      <c r="B463" s="420" t="s">
        <v>172</v>
      </c>
      <c r="D463" s="2779">
        <f>'12-18л. МЕНЮ '!D456</f>
        <v>625</v>
      </c>
      <c r="E463" s="695">
        <f>'12-18л. МЕНЮ '!E456</f>
        <v>17.490000000000002</v>
      </c>
      <c r="F463" s="696">
        <f>'12-18л. МЕНЮ '!F456</f>
        <v>27.887000000000004</v>
      </c>
      <c r="G463" s="696">
        <f>'12-18л. МЕНЮ '!G456</f>
        <v>76.512</v>
      </c>
      <c r="H463" s="1790">
        <f>'12-18л. МЕНЮ '!H456</f>
        <v>695.49530000000004</v>
      </c>
      <c r="I463" s="235">
        <f>SUM(I456:I462)</f>
        <v>11.24</v>
      </c>
      <c r="J463" s="681">
        <f t="shared" ref="J463:P463" si="127">SUM(J456:J462)</f>
        <v>0.15049999999999999</v>
      </c>
      <c r="K463" s="681">
        <f t="shared" si="127"/>
        <v>0.40300000000000002</v>
      </c>
      <c r="L463" s="681">
        <f>SUM(L456:L462)</f>
        <v>170.739</v>
      </c>
      <c r="M463" s="719">
        <f t="shared" si="127"/>
        <v>444.39332000000002</v>
      </c>
      <c r="N463" s="719">
        <f t="shared" si="127"/>
        <v>305.86650000000003</v>
      </c>
      <c r="O463" s="681">
        <f t="shared" si="127"/>
        <v>57.788999999999987</v>
      </c>
      <c r="P463" s="717">
        <f t="shared" si="127"/>
        <v>3.8280000000000003</v>
      </c>
      <c r="Q463" s="747"/>
      <c r="R463" s="119"/>
      <c r="S463" s="115"/>
      <c r="T463" s="101"/>
      <c r="U463" s="116"/>
      <c r="V463" s="106"/>
      <c r="W463" s="106"/>
      <c r="X463" s="106"/>
      <c r="Y463" s="106"/>
      <c r="Z463" s="106"/>
      <c r="AA463" s="106"/>
      <c r="AB463" s="106"/>
      <c r="AC463" s="3300"/>
      <c r="AD463" s="3300"/>
      <c r="AE463" s="3300"/>
      <c r="AF463" s="3300"/>
      <c r="AG463" s="106"/>
      <c r="AH463" s="106"/>
      <c r="AI463" s="106"/>
      <c r="AJ463" s="106"/>
      <c r="AK463" s="106"/>
    </row>
    <row r="464" spans="2:37">
      <c r="B464" s="386"/>
      <c r="C464" s="660" t="s">
        <v>11</v>
      </c>
      <c r="D464" s="1127">
        <v>0.25</v>
      </c>
      <c r="E464" s="1794">
        <f>'12-18л. МЕНЮ '!E457</f>
        <v>22.5</v>
      </c>
      <c r="F464" s="1795">
        <f>'12-18л. МЕНЮ '!F457</f>
        <v>23</v>
      </c>
      <c r="G464" s="1795">
        <f>'12-18л. МЕНЮ '!G457</f>
        <v>95.75</v>
      </c>
      <c r="H464" s="1787">
        <f>'12-18л. МЕНЮ '!H457</f>
        <v>680</v>
      </c>
      <c r="I464" s="1886">
        <f t="shared" ref="I464:P464" si="128">I621</f>
        <v>17.5</v>
      </c>
      <c r="J464" s="1886">
        <f t="shared" si="128"/>
        <v>0.35</v>
      </c>
      <c r="K464" s="1886">
        <f t="shared" si="128"/>
        <v>0.4</v>
      </c>
      <c r="L464" s="1886">
        <f t="shared" si="128"/>
        <v>225</v>
      </c>
      <c r="M464" s="1887">
        <f t="shared" si="128"/>
        <v>300</v>
      </c>
      <c r="N464" s="1887">
        <f t="shared" si="128"/>
        <v>300</v>
      </c>
      <c r="O464" s="1886">
        <f t="shared" si="128"/>
        <v>75</v>
      </c>
      <c r="P464" s="3273">
        <f t="shared" si="128"/>
        <v>4.5</v>
      </c>
      <c r="Q464" s="747"/>
      <c r="R464" s="115"/>
      <c r="S464" s="115"/>
      <c r="T464" s="101"/>
      <c r="U464" s="98"/>
      <c r="V464" s="501"/>
      <c r="W464" s="789"/>
      <c r="X464" s="3368"/>
      <c r="Y464" s="3369"/>
      <c r="Z464" s="213"/>
      <c r="AA464" s="356"/>
      <c r="AB464" s="106"/>
      <c r="AC464" s="151"/>
      <c r="AD464" s="151"/>
      <c r="AE464" s="151"/>
      <c r="AF464" s="151"/>
      <c r="AG464" s="106"/>
      <c r="AH464" s="106"/>
      <c r="AI464" s="106"/>
      <c r="AJ464" s="106"/>
      <c r="AK464" s="106"/>
    </row>
    <row r="465" spans="2:37" ht="15.75" thickBot="1">
      <c r="B465" s="229"/>
      <c r="C465" s="710" t="s">
        <v>349</v>
      </c>
      <c r="D465" s="733"/>
      <c r="E465" s="1443">
        <f>'12-18л. МЕНЮ '!E458</f>
        <v>-5.5666666666666629</v>
      </c>
      <c r="F465" s="435">
        <f>'12-18л. МЕНЮ '!F458</f>
        <v>5.311956521739134</v>
      </c>
      <c r="G465" s="435">
        <f>'12-18л. МЕНЮ '!G458</f>
        <v>-5.0229765013054823</v>
      </c>
      <c r="H465" s="755">
        <f>'12-18л. МЕНЮ '!H458</f>
        <v>0.56968014705882197</v>
      </c>
      <c r="I465" s="722">
        <f t="shared" ref="I465:P465" si="129">(I463*100/I679)-25</f>
        <v>-8.9428571428571431</v>
      </c>
      <c r="J465" s="722">
        <f t="shared" si="129"/>
        <v>-14.25</v>
      </c>
      <c r="K465" s="722">
        <f t="shared" si="129"/>
        <v>0.1875</v>
      </c>
      <c r="L465" s="722">
        <f t="shared" si="129"/>
        <v>-6.0289999999999999</v>
      </c>
      <c r="M465" s="722">
        <f t="shared" si="129"/>
        <v>12.03277666666667</v>
      </c>
      <c r="N465" s="722">
        <f t="shared" si="129"/>
        <v>0.48887500000000017</v>
      </c>
      <c r="O465" s="722">
        <f t="shared" si="129"/>
        <v>-5.7370000000000054</v>
      </c>
      <c r="P465" s="2150">
        <f t="shared" si="129"/>
        <v>-3.7333333333333343</v>
      </c>
      <c r="Q465" s="663"/>
      <c r="R465" s="106"/>
      <c r="AA465" s="121"/>
      <c r="AB465" s="106"/>
      <c r="AC465" s="151"/>
      <c r="AD465" s="151"/>
      <c r="AE465" s="151"/>
      <c r="AF465" s="151"/>
      <c r="AG465" s="106"/>
      <c r="AH465" s="106"/>
      <c r="AI465" s="106"/>
      <c r="AJ465" s="106"/>
      <c r="AK465" s="106"/>
    </row>
    <row r="466" spans="2:37" ht="15" customHeight="1">
      <c r="B466" s="82"/>
      <c r="C466" s="1252" t="s">
        <v>109</v>
      </c>
      <c r="D466" s="58"/>
      <c r="E466" s="1119"/>
      <c r="F466" s="1867"/>
      <c r="G466" s="1543"/>
      <c r="H466" s="1543"/>
      <c r="I466" s="1543"/>
      <c r="J466" s="1543"/>
      <c r="K466" s="1543"/>
      <c r="L466" s="1543"/>
      <c r="M466" s="1543"/>
      <c r="N466" s="1543"/>
      <c r="O466" s="1543"/>
      <c r="P466" s="1733"/>
      <c r="Q466" s="750"/>
      <c r="R466" s="125"/>
      <c r="AA466" s="121"/>
      <c r="AB466" s="106"/>
      <c r="AC466" s="151"/>
      <c r="AD466" s="151"/>
      <c r="AE466" s="151"/>
      <c r="AF466" s="151"/>
      <c r="AG466" s="106"/>
      <c r="AH466" s="106"/>
      <c r="AI466" s="106"/>
      <c r="AJ466" s="106"/>
      <c r="AK466" s="106"/>
    </row>
    <row r="467" spans="2:37">
      <c r="B467" s="1259" t="str">
        <f>'12-18л. МЕНЮ '!J460</f>
        <v>54-2з/22</v>
      </c>
      <c r="C467" s="232" t="str">
        <f>'12-18л. МЕНЮ '!C460</f>
        <v>Огурец в нарезке*</v>
      </c>
      <c r="D467" s="247">
        <f>'12-18л. МЕНЮ '!D460</f>
        <v>100</v>
      </c>
      <c r="E467" s="1233">
        <f>'12-18л. МЕНЮ '!E460</f>
        <v>0.8</v>
      </c>
      <c r="F467" s="1411">
        <f>'12-18л. МЕНЮ '!F460</f>
        <v>0.2</v>
      </c>
      <c r="G467" s="1411">
        <f>'12-18л. МЕНЮ '!G460</f>
        <v>2.5</v>
      </c>
      <c r="H467" s="1271">
        <f>'12-18л. МЕНЮ '!H460</f>
        <v>14.2</v>
      </c>
      <c r="I467" s="1738">
        <v>10</v>
      </c>
      <c r="J467" s="1738">
        <v>0.03</v>
      </c>
      <c r="K467" s="1738">
        <v>0.03</v>
      </c>
      <c r="L467" s="1738">
        <v>10</v>
      </c>
      <c r="M467" s="1738">
        <v>23</v>
      </c>
      <c r="N467" s="1738">
        <v>42</v>
      </c>
      <c r="O467" s="1738">
        <v>14</v>
      </c>
      <c r="P467" s="2110">
        <v>0.6</v>
      </c>
      <c r="Q467" s="1451">
        <f>'12-18л. МЕНЮ '!I460</f>
        <v>1</v>
      </c>
      <c r="R467" s="115"/>
      <c r="AA467" s="356"/>
      <c r="AB467" s="178"/>
      <c r="AC467" s="178"/>
      <c r="AD467" s="178"/>
      <c r="AE467" s="178"/>
      <c r="AF467" s="179"/>
      <c r="AG467" s="106"/>
      <c r="AH467" s="106"/>
      <c r="AI467" s="106"/>
      <c r="AJ467" s="106"/>
      <c r="AK467" s="106"/>
    </row>
    <row r="468" spans="2:37">
      <c r="B468" s="1259" t="str">
        <f>'12-18л. МЕНЮ '!J461</f>
        <v>113 /21</v>
      </c>
      <c r="C468" s="232" t="str">
        <f>'12-18л. МЕНЮ '!C461</f>
        <v>Суп картофельный с бобовыми</v>
      </c>
      <c r="D468" s="247">
        <f>'12-18л. МЕНЮ '!D461</f>
        <v>250</v>
      </c>
      <c r="E468" s="1233">
        <f>'12-18л. МЕНЮ '!E461</f>
        <v>6.3</v>
      </c>
      <c r="F468" s="1411">
        <f>'12-18л. МЕНЮ '!F461</f>
        <v>3.5750000000000002</v>
      </c>
      <c r="G468" s="1411">
        <f>'12-18л. МЕНЮ '!G461</f>
        <v>14.6</v>
      </c>
      <c r="H468" s="1271">
        <f>'12-18л. МЕНЮ '!H461</f>
        <v>115.75</v>
      </c>
      <c r="I468" s="3599">
        <v>4.75</v>
      </c>
      <c r="J468" s="1738">
        <v>0.155</v>
      </c>
      <c r="K468" s="1738">
        <v>0.13750000000000001</v>
      </c>
      <c r="L468" s="742">
        <v>17.5</v>
      </c>
      <c r="M468" s="3599">
        <v>35.325000000000003</v>
      </c>
      <c r="N468" s="3599">
        <v>89.25</v>
      </c>
      <c r="O468" s="3599">
        <v>34.375</v>
      </c>
      <c r="P468" s="2110">
        <v>2.028</v>
      </c>
      <c r="Q468" s="1451">
        <f>'12-18л. МЕНЮ '!I461</f>
        <v>24</v>
      </c>
      <c r="R468" s="106"/>
      <c r="S468" s="1619"/>
      <c r="T468" s="114"/>
      <c r="U468" s="2995"/>
      <c r="V468" s="351"/>
      <c r="W468" s="351"/>
      <c r="X468" s="351"/>
      <c r="Y468" s="351"/>
      <c r="Z468" s="351"/>
      <c r="AA468" s="351"/>
      <c r="AB468" s="116"/>
      <c r="AC468" s="329"/>
      <c r="AD468" s="329"/>
      <c r="AE468" s="329"/>
      <c r="AF468" s="179"/>
      <c r="AG468" s="106"/>
      <c r="AH468" s="106"/>
      <c r="AI468" s="106"/>
      <c r="AJ468" s="106"/>
      <c r="AK468" s="106"/>
    </row>
    <row r="469" spans="2:37">
      <c r="B469" s="1449" t="str">
        <f>'12-18л. МЕНЮ '!J462</f>
        <v>333 /21</v>
      </c>
      <c r="C469" s="1128" t="str">
        <f>'12-18л. МЕНЮ '!C462</f>
        <v>Голубцы ленивые</v>
      </c>
      <c r="D469" s="1262">
        <f>'12-18л. МЕНЮ '!D462</f>
        <v>100</v>
      </c>
      <c r="E469" s="1406">
        <f>'12-18л. МЕНЮ '!E462</f>
        <v>11</v>
      </c>
      <c r="F469" s="1416">
        <f>'12-18л. МЕНЮ '!F462</f>
        <v>12</v>
      </c>
      <c r="G469" s="1992">
        <f>'12-18л. МЕНЮ '!G462</f>
        <v>4</v>
      </c>
      <c r="H469" s="1417">
        <f>'12-18л. МЕНЮ '!H462</f>
        <v>173</v>
      </c>
      <c r="I469" s="1991">
        <v>4.6100000000000003</v>
      </c>
      <c r="J469" s="1416">
        <v>0.04</v>
      </c>
      <c r="K469" s="1416">
        <v>0.04</v>
      </c>
      <c r="L469" s="1415">
        <v>19</v>
      </c>
      <c r="M469" s="2237">
        <v>24</v>
      </c>
      <c r="N469" s="1420">
        <v>113</v>
      </c>
      <c r="O469" s="1993">
        <v>20</v>
      </c>
      <c r="P469" s="1419">
        <v>1.91</v>
      </c>
      <c r="Q469" s="1466">
        <f>'12-18л. МЕНЮ '!I462</f>
        <v>52</v>
      </c>
      <c r="R469" s="115"/>
      <c r="S469" s="125"/>
      <c r="T469" s="176"/>
      <c r="U469" s="106"/>
      <c r="V469" s="178"/>
      <c r="W469" s="179"/>
      <c r="X469" s="178"/>
      <c r="Y469" s="178"/>
      <c r="Z469" s="178"/>
      <c r="AA469" s="345"/>
      <c r="AB469" s="178"/>
      <c r="AC469" s="329"/>
      <c r="AD469" s="329"/>
      <c r="AE469" s="329"/>
      <c r="AF469" s="179"/>
      <c r="AG469" s="106"/>
      <c r="AH469" s="106"/>
      <c r="AI469" s="106"/>
      <c r="AJ469" s="106"/>
      <c r="AK469" s="106"/>
    </row>
    <row r="470" spans="2:37">
      <c r="B470" s="1259" t="str">
        <f>'12-18л. МЕНЮ '!J463</f>
        <v>181/21</v>
      </c>
      <c r="C470" s="379" t="str">
        <f>'12-18л. МЕНЮ '!C463</f>
        <v>Картофель запечённый в сметанном соусе</v>
      </c>
      <c r="D470" s="321">
        <f>'12-18л. МЕНЮ '!D463</f>
        <v>180</v>
      </c>
      <c r="E470" s="3170">
        <f>'12-18л. МЕНЮ '!E463</f>
        <v>5.9878</v>
      </c>
      <c r="F470" s="1411">
        <f>'12-18л. МЕНЮ '!F463</f>
        <v>11.9756</v>
      </c>
      <c r="G470" s="2104">
        <f>'12-18л. МЕНЮ '!G463</f>
        <v>26.4132</v>
      </c>
      <c r="H470" s="1271">
        <f>'12-18л. МЕНЮ '!H463</f>
        <v>238.54640000000001</v>
      </c>
      <c r="I470" s="323">
        <v>3.6</v>
      </c>
      <c r="J470" s="323">
        <v>0.12</v>
      </c>
      <c r="K470" s="2211">
        <v>0.17</v>
      </c>
      <c r="L470" s="680">
        <v>61.685000000000002</v>
      </c>
      <c r="M470" s="2860">
        <v>120.86669999999999</v>
      </c>
      <c r="N470" s="1292">
        <v>102</v>
      </c>
      <c r="O470" s="2713">
        <v>27.6</v>
      </c>
      <c r="P470" s="1734">
        <v>0.85199999999999998</v>
      </c>
      <c r="Q470" s="1451">
        <f>'12-18л. МЕНЮ '!I463</f>
        <v>39</v>
      </c>
      <c r="R470" s="115"/>
      <c r="S470" s="125"/>
      <c r="T470" s="113"/>
      <c r="U470" s="96"/>
      <c r="V470" s="176"/>
      <c r="W470" s="176"/>
      <c r="X470" s="176"/>
      <c r="Y470" s="176"/>
      <c r="Z470" s="176"/>
      <c r="AA470" s="176"/>
      <c r="AB470" s="116"/>
      <c r="AC470" s="329"/>
      <c r="AD470" s="329"/>
      <c r="AE470" s="329"/>
      <c r="AF470" s="179"/>
      <c r="AG470" s="106"/>
      <c r="AH470" s="106"/>
      <c r="AI470" s="106"/>
      <c r="AJ470" s="106"/>
      <c r="AK470" s="106"/>
    </row>
    <row r="471" spans="2:37">
      <c r="B471" s="1740" t="str">
        <f>'12-18л. МЕНЮ '!J464</f>
        <v>501 /21</v>
      </c>
      <c r="C471" s="317" t="str">
        <f>'12-18л. МЕНЮ '!C464</f>
        <v>Сок фруктовый (абрикосовый)</v>
      </c>
      <c r="D471" s="342">
        <f>'12-18л. МЕНЮ '!D464</f>
        <v>200</v>
      </c>
      <c r="E471" s="1741">
        <f>'12-18л. МЕНЮ '!E464</f>
        <v>1</v>
      </c>
      <c r="F471" s="1412">
        <f>'12-18л. МЕНЮ '!F464</f>
        <v>0</v>
      </c>
      <c r="G471" s="1412">
        <f>'12-18л. МЕНЮ '!G464</f>
        <v>25.4</v>
      </c>
      <c r="H471" s="1995">
        <f>'12-18л. МЕНЮ '!H464</f>
        <v>105.6</v>
      </c>
      <c r="I471" s="323">
        <v>2.25</v>
      </c>
      <c r="J471" s="323">
        <v>4.3999999999999997E-2</v>
      </c>
      <c r="K471" s="323">
        <v>0.08</v>
      </c>
      <c r="L471" s="685">
        <v>0</v>
      </c>
      <c r="M471" s="1158">
        <v>40</v>
      </c>
      <c r="N471" s="1158">
        <v>36</v>
      </c>
      <c r="O471" s="1158">
        <v>20</v>
      </c>
      <c r="P471" s="1734">
        <v>0.4</v>
      </c>
      <c r="Q471" s="1468">
        <f>'12-18л. МЕНЮ '!I464</f>
        <v>84</v>
      </c>
      <c r="R471" s="106"/>
      <c r="S471" s="125"/>
      <c r="T471" s="106"/>
      <c r="U471" s="106"/>
      <c r="V471" s="106"/>
      <c r="W471" s="106"/>
      <c r="X471" s="106"/>
      <c r="Y471" s="106"/>
      <c r="Z471" s="106"/>
      <c r="AA471" s="106"/>
      <c r="AB471" s="106"/>
      <c r="AC471" s="151"/>
      <c r="AD471" s="151"/>
      <c r="AE471" s="151"/>
      <c r="AF471" s="179"/>
      <c r="AG471" s="106"/>
      <c r="AH471" s="106"/>
      <c r="AI471" s="106"/>
      <c r="AJ471" s="106"/>
      <c r="AK471" s="106"/>
    </row>
    <row r="472" spans="2:37" ht="12.75" customHeight="1">
      <c r="B472" s="1259" t="str">
        <f>'12-18л. МЕНЮ '!J465</f>
        <v>Пром.пр.</v>
      </c>
      <c r="C472" s="232" t="str">
        <f>'12-18л. МЕНЮ '!C465</f>
        <v>Хлеб пшеничный</v>
      </c>
      <c r="D472" s="247">
        <f>'12-18л. МЕНЮ '!D465</f>
        <v>60</v>
      </c>
      <c r="E472" s="1233">
        <f>'12-18л. МЕНЮ '!E465</f>
        <v>1.2036</v>
      </c>
      <c r="F472" s="1411">
        <f>'12-18л. МЕНЮ '!F465</f>
        <v>0.78</v>
      </c>
      <c r="G472" s="1411">
        <f>'12-18л. МЕНЮ '!G465</f>
        <v>32.520000000000003</v>
      </c>
      <c r="H472" s="1271">
        <f>'12-18л. МЕНЮ '!H465</f>
        <v>141.9144</v>
      </c>
      <c r="I472" s="728">
        <v>0</v>
      </c>
      <c r="J472" s="728">
        <v>6.6000000000000003E-2</v>
      </c>
      <c r="K472" s="728">
        <v>2.4E-2</v>
      </c>
      <c r="L472" s="715">
        <v>0</v>
      </c>
      <c r="M472" s="1400">
        <v>12</v>
      </c>
      <c r="N472" s="728">
        <v>3.9</v>
      </c>
      <c r="O472" s="728">
        <v>0.84</v>
      </c>
      <c r="P472" s="1237">
        <v>6.6000000000000003E-2</v>
      </c>
      <c r="Q472" s="1451">
        <f>'12-18л. МЕНЮ '!I465</f>
        <v>16</v>
      </c>
      <c r="R472" s="106"/>
      <c r="S472" s="115"/>
      <c r="T472" s="101"/>
      <c r="U472" s="329"/>
      <c r="V472" s="329"/>
      <c r="W472" s="329"/>
      <c r="X472" s="179"/>
      <c r="Y472" s="151"/>
      <c r="Z472" s="151"/>
      <c r="AA472" s="329"/>
      <c r="AB472" s="151"/>
      <c r="AC472" s="151"/>
      <c r="AD472" s="151"/>
      <c r="AE472" s="151"/>
      <c r="AF472" s="179"/>
      <c r="AG472" s="106"/>
      <c r="AH472" s="106"/>
      <c r="AI472" s="106"/>
      <c r="AJ472" s="106"/>
      <c r="AK472" s="106"/>
    </row>
    <row r="473" spans="2:37" ht="15" customHeight="1" thickBot="1">
      <c r="B473" s="1450" t="str">
        <f>'12-18л. МЕНЮ '!J466</f>
        <v>Пром.пр.</v>
      </c>
      <c r="C473" s="189" t="str">
        <f>'12-18л. МЕНЮ '!C466</f>
        <v>Хлеб ржаной</v>
      </c>
      <c r="D473" s="341">
        <f>'12-18л. МЕНЮ '!D466</f>
        <v>40</v>
      </c>
      <c r="E473" s="1293">
        <f>'12-18л. МЕНЮ '!E466</f>
        <v>1.8660000000000001</v>
      </c>
      <c r="F473" s="1416">
        <f>'12-18л. МЕНЮ '!F466</f>
        <v>0.66</v>
      </c>
      <c r="G473" s="1416">
        <f>'12-18л. МЕНЮ '!G466</f>
        <v>17.373999999999999</v>
      </c>
      <c r="H473" s="1417">
        <f>'12-18л. МЕНЮ '!H466</f>
        <v>82.9</v>
      </c>
      <c r="I473" s="2983">
        <v>0</v>
      </c>
      <c r="J473" s="1738">
        <v>9.5000000000000001E-2</v>
      </c>
      <c r="K473" s="1738">
        <v>0.1</v>
      </c>
      <c r="L473" s="2984">
        <v>0</v>
      </c>
      <c r="M473" s="2983">
        <v>13.2</v>
      </c>
      <c r="N473" s="2983">
        <v>9.36</v>
      </c>
      <c r="O473" s="2983">
        <v>2.64</v>
      </c>
      <c r="P473" s="2983">
        <v>5.6000000000000001E-2</v>
      </c>
      <c r="Q473" s="1451">
        <f>'12-18л. МЕНЮ '!I466</f>
        <v>17</v>
      </c>
      <c r="R473" s="106"/>
      <c r="S473" s="106"/>
      <c r="T473" s="346"/>
      <c r="U473" s="346"/>
      <c r="V473" s="346"/>
      <c r="W473" s="346"/>
      <c r="X473" s="346"/>
      <c r="Y473" s="346"/>
      <c r="Z473" s="346"/>
      <c r="AA473" s="346"/>
      <c r="AB473" s="106"/>
      <c r="AC473" s="151"/>
      <c r="AD473" s="151"/>
      <c r="AE473" s="151"/>
      <c r="AF473" s="179"/>
      <c r="AG473" s="106"/>
      <c r="AH473" s="106"/>
      <c r="AI473" s="106"/>
      <c r="AJ473" s="106"/>
      <c r="AK473" s="106"/>
    </row>
    <row r="474" spans="2:37">
      <c r="B474" s="420" t="s">
        <v>160</v>
      </c>
      <c r="C474" s="558"/>
      <c r="D474" s="2750">
        <f>'12-18л. МЕНЮ '!D467</f>
        <v>930</v>
      </c>
      <c r="E474" s="695">
        <f>'12-18л. МЕНЮ '!E467</f>
        <v>28.157400000000003</v>
      </c>
      <c r="F474" s="1930">
        <f>'12-18л. МЕНЮ '!F467</f>
        <v>29.1906</v>
      </c>
      <c r="G474" s="1930">
        <f>'12-18л. МЕНЮ '!G467</f>
        <v>122.80719999999999</v>
      </c>
      <c r="H474" s="1926">
        <f>'12-18л. МЕНЮ '!H467</f>
        <v>871.91079999999999</v>
      </c>
      <c r="I474" s="681">
        <f>SUM(I467:I473)</f>
        <v>25.21</v>
      </c>
      <c r="J474" s="681">
        <f t="shared" ref="J474:P474" si="130">SUM(J467:J473)</f>
        <v>0.54999999999999993</v>
      </c>
      <c r="K474" s="681">
        <f>SUM(K467:K473)</f>
        <v>0.58150000000000013</v>
      </c>
      <c r="L474" s="681">
        <f t="shared" si="130"/>
        <v>108.185</v>
      </c>
      <c r="M474" s="719">
        <f t="shared" si="130"/>
        <v>268.39170000000001</v>
      </c>
      <c r="N474" s="719">
        <f t="shared" si="130"/>
        <v>395.51</v>
      </c>
      <c r="O474" s="719">
        <f t="shared" si="130"/>
        <v>119.455</v>
      </c>
      <c r="P474" s="717">
        <f t="shared" si="130"/>
        <v>5.9120000000000008</v>
      </c>
      <c r="Q474" s="747"/>
      <c r="R474" s="119"/>
      <c r="S474" s="484"/>
      <c r="T474" s="351"/>
      <c r="U474" s="351"/>
      <c r="V474" s="351"/>
      <c r="W474" s="351"/>
      <c r="X474" s="351"/>
      <c r="Y474" s="351"/>
      <c r="Z474" s="351"/>
      <c r="AA474" s="351"/>
      <c r="AB474" s="3382"/>
      <c r="AC474" s="501"/>
      <c r="AD474" s="501"/>
      <c r="AE474" s="501"/>
      <c r="AF474" s="501"/>
      <c r="AG474" s="106"/>
      <c r="AH474" s="106"/>
      <c r="AI474" s="106"/>
      <c r="AJ474" s="106"/>
      <c r="AK474" s="106"/>
    </row>
    <row r="475" spans="2:37">
      <c r="B475" s="712"/>
      <c r="C475" s="713" t="s">
        <v>11</v>
      </c>
      <c r="D475" s="1127">
        <v>0.35</v>
      </c>
      <c r="E475" s="1794">
        <f>'12-18л. МЕНЮ '!E468</f>
        <v>31.5</v>
      </c>
      <c r="F475" s="1931">
        <f>'12-18л. МЕНЮ '!F468</f>
        <v>32.200000000000003</v>
      </c>
      <c r="G475" s="1931">
        <f>'12-18л. МЕНЮ '!G468</f>
        <v>134.05000000000001</v>
      </c>
      <c r="H475" s="1928">
        <f>'12-18л. МЕНЮ '!H468</f>
        <v>952</v>
      </c>
      <c r="I475" s="1886">
        <f t="shared" ref="I475:P475" si="131">I625</f>
        <v>24.5</v>
      </c>
      <c r="J475" s="1886">
        <f t="shared" si="131"/>
        <v>0.49</v>
      </c>
      <c r="K475" s="1886">
        <f t="shared" si="131"/>
        <v>0.56000000000000005</v>
      </c>
      <c r="L475" s="1886">
        <f t="shared" si="131"/>
        <v>315</v>
      </c>
      <c r="M475" s="1887">
        <f t="shared" si="131"/>
        <v>420</v>
      </c>
      <c r="N475" s="1887">
        <f t="shared" si="131"/>
        <v>420</v>
      </c>
      <c r="O475" s="1887">
        <f t="shared" si="131"/>
        <v>105</v>
      </c>
      <c r="P475" s="3273">
        <f t="shared" si="131"/>
        <v>6.3</v>
      </c>
      <c r="Q475" s="747"/>
      <c r="R475" s="125"/>
      <c r="S475" s="256"/>
      <c r="T475" s="151"/>
      <c r="U475" s="151"/>
      <c r="V475" s="151"/>
      <c r="W475" s="179"/>
      <c r="X475" s="151"/>
      <c r="Y475" s="151"/>
      <c r="Z475" s="151"/>
      <c r="AA475" s="151"/>
      <c r="AB475" s="116"/>
      <c r="AC475" s="3300"/>
      <c r="AD475" s="3300"/>
      <c r="AE475" s="3300"/>
      <c r="AF475" s="3300"/>
      <c r="AG475" s="106"/>
      <c r="AH475" s="106"/>
      <c r="AI475" s="106"/>
      <c r="AJ475" s="106"/>
      <c r="AK475" s="106"/>
    </row>
    <row r="476" spans="2:37" ht="15.75" thickBot="1">
      <c r="B476" s="229"/>
      <c r="C476" s="710" t="s">
        <v>349</v>
      </c>
      <c r="D476" s="733"/>
      <c r="E476" s="1443">
        <f>'12-18л. МЕНЮ '!E469</f>
        <v>-3.7139999999999986</v>
      </c>
      <c r="F476" s="1932">
        <f>'12-18л. МЕНЮ '!F469</f>
        <v>-3.2710869565217386</v>
      </c>
      <c r="G476" s="1932">
        <f>'12-18л. МЕНЮ '!G469</f>
        <v>-2.9354569190600515</v>
      </c>
      <c r="H476" s="1924">
        <f>'12-18л. МЕНЮ '!H469</f>
        <v>-2.9444558823529405</v>
      </c>
      <c r="I476" s="722">
        <f t="shared" ref="I476:P476" si="132">(I474*100/I679)-35</f>
        <v>1.0142857142857125</v>
      </c>
      <c r="J476" s="722">
        <f t="shared" si="132"/>
        <v>4.2857142857142847</v>
      </c>
      <c r="K476" s="722">
        <f t="shared" si="132"/>
        <v>1.3437500000000071</v>
      </c>
      <c r="L476" s="722">
        <f t="shared" si="132"/>
        <v>-22.979444444444447</v>
      </c>
      <c r="M476" s="722">
        <f t="shared" si="132"/>
        <v>-12.634024999999998</v>
      </c>
      <c r="N476" s="722">
        <f t="shared" si="132"/>
        <v>-2.0408333333333317</v>
      </c>
      <c r="O476" s="722">
        <f t="shared" si="132"/>
        <v>4.8183333333333351</v>
      </c>
      <c r="P476" s="2150">
        <f t="shared" si="132"/>
        <v>-2.1555555555555515</v>
      </c>
      <c r="Q476" s="751"/>
      <c r="R476" s="125"/>
      <c r="S476" s="1670"/>
      <c r="T476" s="176"/>
      <c r="U476" s="176"/>
      <c r="V476" s="176"/>
      <c r="W476" s="176"/>
      <c r="X476" s="176"/>
      <c r="Y476" s="176"/>
      <c r="Z476" s="176"/>
      <c r="AA476" s="176"/>
      <c r="AB476" s="481"/>
      <c r="AC476" s="151"/>
      <c r="AD476" s="151"/>
      <c r="AE476" s="151"/>
      <c r="AF476" s="151"/>
      <c r="AG476" s="106"/>
      <c r="AH476" s="106"/>
      <c r="AI476" s="106"/>
      <c r="AJ476" s="106"/>
      <c r="AK476" s="106"/>
    </row>
    <row r="477" spans="2:37">
      <c r="B477" s="664"/>
      <c r="C477" s="541" t="s">
        <v>199</v>
      </c>
      <c r="D477" s="58"/>
      <c r="E477" s="2142"/>
      <c r="F477" s="1901"/>
      <c r="G477" s="2823"/>
      <c r="H477" s="2823"/>
      <c r="I477" s="2823"/>
      <c r="J477" s="2823"/>
      <c r="K477" s="2824"/>
      <c r="L477" s="2823"/>
      <c r="M477" s="2823"/>
      <c r="N477" s="2823"/>
      <c r="O477" s="2823"/>
      <c r="P477" s="3171"/>
      <c r="Q477" s="1447"/>
      <c r="R477" s="125"/>
      <c r="S477" s="176"/>
      <c r="T477" s="3370"/>
      <c r="U477" s="3370"/>
      <c r="V477" s="3370"/>
      <c r="W477" s="3370"/>
      <c r="X477" s="3370"/>
      <c r="Y477" s="3370"/>
      <c r="Z477" s="3370"/>
      <c r="AA477" s="3370"/>
      <c r="AB477" s="116"/>
      <c r="AC477" s="283"/>
      <c r="AD477" s="283"/>
      <c r="AE477" s="274"/>
      <c r="AF477" s="283"/>
      <c r="AG477" s="106"/>
      <c r="AH477" s="106"/>
      <c r="AI477" s="106"/>
      <c r="AJ477" s="106"/>
      <c r="AK477" s="106"/>
    </row>
    <row r="478" spans="2:37">
      <c r="B478" s="2934">
        <f>'12-18л. МЕНЮ '!J471</f>
        <v>0</v>
      </c>
      <c r="C478" s="246" t="str">
        <f>'12-18л. МЕНЮ '!C471</f>
        <v>Кисломолочный напиток</v>
      </c>
      <c r="D478" s="249"/>
      <c r="E478" s="1293"/>
      <c r="F478" s="1222"/>
      <c r="G478" s="324"/>
      <c r="H478" s="715"/>
      <c r="I478" s="1222"/>
      <c r="J478" s="324"/>
      <c r="K478" s="1222"/>
      <c r="L478" s="715"/>
      <c r="M478" s="1153"/>
      <c r="N478" s="728"/>
      <c r="O478" s="1153"/>
      <c r="P478" s="2143"/>
      <c r="Q478" s="3169">
        <f>'12-18л. МЕНЮ '!I471</f>
        <v>0</v>
      </c>
      <c r="R478" s="115"/>
      <c r="S478" s="106"/>
      <c r="T478" s="346"/>
      <c r="U478" s="346"/>
      <c r="V478" s="346"/>
      <c r="W478" s="346"/>
      <c r="X478" s="346"/>
      <c r="Y478" s="346"/>
      <c r="Z478" s="346"/>
      <c r="AA478" s="346"/>
      <c r="AB478" s="116"/>
      <c r="AC478" s="329"/>
      <c r="AD478" s="329"/>
      <c r="AE478" s="329"/>
      <c r="AF478" s="179"/>
      <c r="AG478" s="106"/>
      <c r="AH478" s="106"/>
      <c r="AI478" s="106"/>
      <c r="AJ478" s="106"/>
      <c r="AK478" s="106"/>
    </row>
    <row r="479" spans="2:37">
      <c r="B479" s="1999" t="str">
        <f>'12-18л. МЕНЮ '!J472</f>
        <v>470/ 21</v>
      </c>
      <c r="C479" s="317" t="str">
        <f>'12-18л. МЕНЮ '!C472</f>
        <v>Кефир  (м. д. ж. 2,5% )</v>
      </c>
      <c r="D479" s="342">
        <f>'12-18л. МЕНЮ '!D472</f>
        <v>200</v>
      </c>
      <c r="E479" s="1741">
        <f>'12-18л. МЕНЮ '!E472</f>
        <v>5.8</v>
      </c>
      <c r="F479" s="1735">
        <f>'12-18л. МЕНЮ '!F472</f>
        <v>5</v>
      </c>
      <c r="G479" s="1547">
        <f>'12-18л. МЕНЮ '!G472</f>
        <v>8</v>
      </c>
      <c r="H479" s="1458">
        <f>'12-18л. МЕНЮ '!H472</f>
        <v>101</v>
      </c>
      <c r="I479" s="2761">
        <v>1.4</v>
      </c>
      <c r="J479" s="1547">
        <v>0.08</v>
      </c>
      <c r="K479" s="1735">
        <v>2.3E-2</v>
      </c>
      <c r="L479" s="1458">
        <v>40.1</v>
      </c>
      <c r="M479" s="2762">
        <v>240.8</v>
      </c>
      <c r="N479" s="1742">
        <v>180.6</v>
      </c>
      <c r="O479" s="1736">
        <v>28.1</v>
      </c>
      <c r="P479" s="1904">
        <v>0.2</v>
      </c>
      <c r="Q479" s="3150">
        <f>'12-18л. МЕНЮ '!I472</f>
        <v>83</v>
      </c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  <c r="AC479" s="329"/>
      <c r="AD479" s="329"/>
      <c r="AE479" s="329"/>
      <c r="AF479" s="179"/>
      <c r="AG479" s="106"/>
      <c r="AH479" s="106"/>
      <c r="AI479" s="106"/>
      <c r="AJ479" s="106"/>
      <c r="AK479" s="106"/>
    </row>
    <row r="480" spans="2:37" ht="12" customHeight="1">
      <c r="B480" s="1999" t="str">
        <f>'12-18л. МЕНЮ '!J473</f>
        <v>152/17</v>
      </c>
      <c r="C480" s="317" t="str">
        <f>'12-18л. МЕНЮ '!C473</f>
        <v>Котлеты морковные с творогом</v>
      </c>
      <c r="D480" s="342">
        <f>'12-18л. МЕНЮ '!D473</f>
        <v>120</v>
      </c>
      <c r="E480" s="2144">
        <f>'12-18л. МЕНЮ '!E473</f>
        <v>5.1210000000000004</v>
      </c>
      <c r="F480" s="1547">
        <f>'12-18л. МЕНЮ '!F473</f>
        <v>4.32</v>
      </c>
      <c r="G480" s="1735">
        <f>'12-18л. МЕНЮ '!G473</f>
        <v>10.805</v>
      </c>
      <c r="H480" s="1458">
        <f>'12-18л. МЕНЮ '!H473</f>
        <v>103.4</v>
      </c>
      <c r="I480" s="1412">
        <v>2.093</v>
      </c>
      <c r="J480" s="1996">
        <v>6.8000000000000005E-2</v>
      </c>
      <c r="K480" s="1412">
        <v>2.4E-2</v>
      </c>
      <c r="L480" s="1405">
        <v>107.22</v>
      </c>
      <c r="M480" s="2072">
        <v>70.003</v>
      </c>
      <c r="N480" s="2747">
        <v>100.012</v>
      </c>
      <c r="O480" s="1996">
        <v>4.5439999999999996</v>
      </c>
      <c r="P480" s="3100">
        <v>0.89400000000000002</v>
      </c>
      <c r="Q480" s="3150">
        <f>'12-18л. МЕНЮ '!I473</f>
        <v>34</v>
      </c>
      <c r="R480" s="115"/>
      <c r="S480" s="106"/>
      <c r="T480" s="106"/>
      <c r="U480" s="106"/>
      <c r="V480" s="106"/>
      <c r="W480" s="106"/>
      <c r="X480" s="116"/>
      <c r="Y480" s="3398"/>
      <c r="Z480" s="522"/>
      <c r="AA480" s="106"/>
      <c r="AB480" s="106"/>
      <c r="AC480" s="329"/>
      <c r="AD480" s="329"/>
      <c r="AE480" s="329"/>
      <c r="AF480" s="179"/>
      <c r="AG480" s="106"/>
      <c r="AH480" s="106"/>
      <c r="AI480" s="106"/>
      <c r="AJ480" s="106"/>
      <c r="AK480" s="106"/>
    </row>
    <row r="481" spans="2:37" ht="15.75" thickBot="1">
      <c r="B481" s="1998" t="str">
        <f>'12-18л. МЕНЮ '!J474</f>
        <v>Пром.пр.</v>
      </c>
      <c r="C481" s="1253" t="str">
        <f>'12-18л. МЕНЮ '!C474</f>
        <v>Хлеб пш. (батон)</v>
      </c>
      <c r="D481" s="1217">
        <f>'12-18л. МЕНЮ '!D474</f>
        <v>30</v>
      </c>
      <c r="E481" s="1873">
        <f>'12-18л. МЕНЮ '!E474</f>
        <v>1.155</v>
      </c>
      <c r="F481" s="1371">
        <f>'12-18л. МЕНЮ '!F474</f>
        <v>0.56999999999999995</v>
      </c>
      <c r="G481" s="1371">
        <f>'12-18л. МЕНЮ '!G474</f>
        <v>10.952</v>
      </c>
      <c r="H481" s="2145">
        <f>'12-18л. МЕНЮ '!H474</f>
        <v>54.895000000000003</v>
      </c>
      <c r="I481" s="1738">
        <v>0</v>
      </c>
      <c r="J481" s="1738">
        <v>2.5000000000000001E-2</v>
      </c>
      <c r="K481" s="1738">
        <v>3.3000000000000002E-2</v>
      </c>
      <c r="L481" s="742">
        <v>0</v>
      </c>
      <c r="M481" s="2014">
        <v>4.7</v>
      </c>
      <c r="N481" s="1738">
        <v>14.5</v>
      </c>
      <c r="O481" s="1738">
        <v>3.9</v>
      </c>
      <c r="P481" s="2939">
        <v>3.5999999999999997E-2</v>
      </c>
      <c r="Q481" s="3162">
        <f>'12-18л. МЕНЮ '!I474</f>
        <v>15</v>
      </c>
      <c r="R481" s="115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  <c r="AC481" s="329"/>
      <c r="AD481" s="329"/>
      <c r="AE481" s="329"/>
      <c r="AF481" s="179"/>
      <c r="AG481" s="106"/>
      <c r="AH481" s="106"/>
      <c r="AI481" s="106"/>
      <c r="AJ481" s="106"/>
      <c r="AK481" s="106"/>
    </row>
    <row r="482" spans="2:37">
      <c r="B482" s="420" t="s">
        <v>207</v>
      </c>
      <c r="C482" s="558"/>
      <c r="D482" s="1463">
        <f>'12-18л. МЕНЮ '!D475</f>
        <v>350</v>
      </c>
      <c r="E482" s="1865">
        <f>'12-18л. МЕНЮ '!E475</f>
        <v>12.075999999999999</v>
      </c>
      <c r="F482" s="1799">
        <f>'12-18л. МЕНЮ '!F475</f>
        <v>9.89</v>
      </c>
      <c r="G482" s="1799">
        <f>'12-18л. МЕНЮ '!G475</f>
        <v>29.756999999999998</v>
      </c>
      <c r="H482" s="1804">
        <f>'12-18л. МЕНЮ '!H475</f>
        <v>259.29500000000002</v>
      </c>
      <c r="I482" s="235">
        <f>SUM(I478:I481)</f>
        <v>3.4929999999999999</v>
      </c>
      <c r="J482" s="681">
        <f>SUM(J478:J481)</f>
        <v>0.17300000000000001</v>
      </c>
      <c r="K482" s="681">
        <f t="shared" ref="K482:P482" si="133">SUM(K478:K481)</f>
        <v>0.08</v>
      </c>
      <c r="L482" s="681">
        <f t="shared" si="133"/>
        <v>147.32</v>
      </c>
      <c r="M482" s="719">
        <f t="shared" si="133"/>
        <v>315.50299999999999</v>
      </c>
      <c r="N482" s="719">
        <f t="shared" si="133"/>
        <v>295.11199999999997</v>
      </c>
      <c r="O482" s="681">
        <f t="shared" si="133"/>
        <v>36.543999999999997</v>
      </c>
      <c r="P482" s="720">
        <f t="shared" si="133"/>
        <v>1.1300000000000001</v>
      </c>
      <c r="Q482" s="754"/>
      <c r="R482" s="115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  <c r="AC482" s="501"/>
      <c r="AD482" s="501"/>
      <c r="AE482" s="501"/>
      <c r="AF482" s="501"/>
      <c r="AG482" s="106"/>
      <c r="AH482" s="106"/>
      <c r="AI482" s="106"/>
      <c r="AJ482" s="106"/>
      <c r="AK482" s="106"/>
    </row>
    <row r="483" spans="2:37">
      <c r="B483" s="712"/>
      <c r="C483" s="713" t="s">
        <v>11</v>
      </c>
      <c r="D483" s="1127">
        <v>0.1</v>
      </c>
      <c r="E483" s="1866">
        <f>'12-18л. МЕНЮ '!E476</f>
        <v>9</v>
      </c>
      <c r="F483" s="1802">
        <f>'12-18л. МЕНЮ '!F476</f>
        <v>9.1999999999999993</v>
      </c>
      <c r="G483" s="1802">
        <f>'12-18л. МЕНЮ '!G476</f>
        <v>38.299999999999997</v>
      </c>
      <c r="H483" s="1805">
        <f>'12-18л. МЕНЮ '!H476</f>
        <v>272</v>
      </c>
      <c r="I483" s="1886">
        <f t="shared" ref="I483:P483" si="134">I629</f>
        <v>7</v>
      </c>
      <c r="J483" s="1886">
        <f t="shared" si="134"/>
        <v>0.14000000000000001</v>
      </c>
      <c r="K483" s="1886">
        <f t="shared" si="134"/>
        <v>0.16</v>
      </c>
      <c r="L483" s="1886">
        <f t="shared" si="134"/>
        <v>90</v>
      </c>
      <c r="M483" s="1887">
        <f t="shared" si="134"/>
        <v>120</v>
      </c>
      <c r="N483" s="1887">
        <f t="shared" si="134"/>
        <v>120</v>
      </c>
      <c r="O483" s="1886">
        <f t="shared" si="134"/>
        <v>30</v>
      </c>
      <c r="P483" s="1888">
        <f t="shared" si="134"/>
        <v>1.8</v>
      </c>
      <c r="Q483" s="754"/>
      <c r="R483" s="119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  <c r="AC483" s="3300"/>
      <c r="AD483" s="3300"/>
      <c r="AE483" s="3300"/>
      <c r="AF483" s="3300"/>
      <c r="AG483" s="106"/>
      <c r="AH483" s="106"/>
      <c r="AI483" s="106"/>
      <c r="AJ483" s="106"/>
      <c r="AK483" s="106"/>
    </row>
    <row r="484" spans="2:37" ht="15.75" thickBot="1">
      <c r="B484" s="229"/>
      <c r="C484" s="710" t="s">
        <v>349</v>
      </c>
      <c r="D484" s="733"/>
      <c r="E484" s="1443">
        <f>'12-18л. МЕНЮ '!E477</f>
        <v>3.4177777777777774</v>
      </c>
      <c r="F484" s="435">
        <f>'12-18л. МЕНЮ '!F477</f>
        <v>0.75</v>
      </c>
      <c r="G484" s="435">
        <f>'12-18л. МЕНЮ '!G477</f>
        <v>-2.2305483028720632</v>
      </c>
      <c r="H484" s="1182">
        <f>'12-18л. МЕНЮ '!H477</f>
        <v>-0.46709558823529385</v>
      </c>
      <c r="I484" s="722">
        <f t="shared" ref="I484:P484" si="135">(I482*100/I679)-10</f>
        <v>-5.01</v>
      </c>
      <c r="J484" s="722">
        <f t="shared" si="135"/>
        <v>2.3571428571428577</v>
      </c>
      <c r="K484" s="722">
        <f t="shared" si="135"/>
        <v>-5</v>
      </c>
      <c r="L484" s="722">
        <f t="shared" si="135"/>
        <v>6.3688888888888897</v>
      </c>
      <c r="M484" s="722">
        <f t="shared" si="135"/>
        <v>16.291916666666665</v>
      </c>
      <c r="N484" s="722">
        <f t="shared" si="135"/>
        <v>14.592666666666663</v>
      </c>
      <c r="O484" s="722">
        <f t="shared" si="135"/>
        <v>2.1813333333333329</v>
      </c>
      <c r="P484" s="727">
        <f t="shared" si="135"/>
        <v>-3.7222222222222214</v>
      </c>
      <c r="Q484" s="3148"/>
      <c r="R484" s="106"/>
      <c r="S484" s="1619"/>
      <c r="T484" s="106"/>
      <c r="U484" s="216"/>
      <c r="V484" s="106"/>
      <c r="W484" s="106"/>
      <c r="X484" s="106"/>
      <c r="Y484" s="106"/>
      <c r="Z484" s="106"/>
      <c r="AA484" s="106"/>
      <c r="AB484" s="106"/>
      <c r="AC484" s="151"/>
      <c r="AD484" s="151"/>
      <c r="AE484" s="151"/>
      <c r="AF484" s="151"/>
      <c r="AG484" s="106"/>
      <c r="AH484" s="106"/>
      <c r="AI484" s="106"/>
      <c r="AJ484" s="106"/>
      <c r="AK484" s="106"/>
    </row>
    <row r="485" spans="2:37" ht="15.75" thickBot="1">
      <c r="E485" s="1896"/>
      <c r="F485" s="1896"/>
      <c r="G485" s="1896"/>
      <c r="H485" s="1896"/>
      <c r="I485" s="1896"/>
      <c r="J485" s="1896"/>
      <c r="K485" s="1896"/>
      <c r="L485" s="1896"/>
      <c r="M485" s="1896"/>
      <c r="N485" s="1896"/>
      <c r="O485" s="1896"/>
      <c r="P485" s="1896"/>
      <c r="R485" s="106"/>
      <c r="S485" s="125"/>
      <c r="T485" s="176"/>
      <c r="U485" s="159"/>
      <c r="V485" s="106"/>
      <c r="W485" s="106"/>
      <c r="X485" s="106"/>
      <c r="Y485" s="106"/>
      <c r="Z485" s="106"/>
      <c r="AA485" s="121"/>
      <c r="AB485" s="106"/>
      <c r="AC485" s="283"/>
      <c r="AD485" s="283"/>
      <c r="AE485" s="283"/>
      <c r="AF485" s="283"/>
      <c r="AG485" s="106"/>
      <c r="AH485" s="106"/>
      <c r="AI485" s="106"/>
      <c r="AJ485" s="106"/>
      <c r="AK485" s="106"/>
    </row>
    <row r="486" spans="2:37">
      <c r="B486" s="637"/>
      <c r="C486" s="42" t="s">
        <v>239</v>
      </c>
      <c r="D486" s="43"/>
      <c r="E486" s="146">
        <f t="shared" ref="E486:P486" si="136">E463+E474</f>
        <v>45.647400000000005</v>
      </c>
      <c r="F486" s="235">
        <f t="shared" si="136"/>
        <v>57.077600000000004</v>
      </c>
      <c r="G486" s="235">
        <f t="shared" si="136"/>
        <v>199.3192</v>
      </c>
      <c r="H486" s="235">
        <f t="shared" si="136"/>
        <v>1567.4061000000002</v>
      </c>
      <c r="I486" s="235">
        <f t="shared" si="136"/>
        <v>36.450000000000003</v>
      </c>
      <c r="J486" s="235">
        <f t="shared" si="136"/>
        <v>0.7004999999999999</v>
      </c>
      <c r="K486" s="235">
        <f t="shared" si="136"/>
        <v>0.98450000000000015</v>
      </c>
      <c r="L486" s="235">
        <f t="shared" si="136"/>
        <v>278.92399999999998</v>
      </c>
      <c r="M486" s="682">
        <f t="shared" si="136"/>
        <v>712.78502000000003</v>
      </c>
      <c r="N486" s="683">
        <f t="shared" si="136"/>
        <v>701.37650000000008</v>
      </c>
      <c r="O486" s="683">
        <f t="shared" si="136"/>
        <v>177.24399999999997</v>
      </c>
      <c r="P486" s="638">
        <f t="shared" si="136"/>
        <v>9.740000000000002</v>
      </c>
      <c r="R486" s="106"/>
      <c r="S486" s="115"/>
      <c r="T486" s="101"/>
      <c r="U486" s="96"/>
      <c r="V486" s="106"/>
      <c r="W486" s="106"/>
      <c r="X486" s="106"/>
      <c r="Y486" s="106"/>
      <c r="Z486" s="106"/>
      <c r="AA486" s="121"/>
      <c r="AB486" s="106"/>
      <c r="AC486" s="501"/>
      <c r="AD486" s="501"/>
      <c r="AE486" s="501"/>
      <c r="AF486" s="501"/>
      <c r="AG486" s="106"/>
      <c r="AH486" s="106"/>
      <c r="AI486" s="106"/>
      <c r="AJ486" s="106"/>
      <c r="AK486" s="106"/>
    </row>
    <row r="487" spans="2:37">
      <c r="B487" s="386"/>
      <c r="C487" s="660" t="s">
        <v>11</v>
      </c>
      <c r="D487" s="1127">
        <v>0.6</v>
      </c>
      <c r="E487" s="1889">
        <f t="shared" ref="E487:P487" si="137">E633</f>
        <v>54</v>
      </c>
      <c r="F487" s="1886">
        <f t="shared" si="137"/>
        <v>55.2</v>
      </c>
      <c r="G487" s="1886">
        <f t="shared" si="137"/>
        <v>229.8</v>
      </c>
      <c r="H487" s="1886">
        <f t="shared" si="137"/>
        <v>1632</v>
      </c>
      <c r="I487" s="1886">
        <f t="shared" si="137"/>
        <v>42</v>
      </c>
      <c r="J487" s="1886">
        <f t="shared" si="137"/>
        <v>0.84</v>
      </c>
      <c r="K487" s="1886">
        <f t="shared" si="137"/>
        <v>0.96</v>
      </c>
      <c r="L487" s="1886">
        <f t="shared" si="137"/>
        <v>540</v>
      </c>
      <c r="M487" s="1887">
        <f t="shared" si="137"/>
        <v>720</v>
      </c>
      <c r="N487" s="1887">
        <f t="shared" si="137"/>
        <v>720</v>
      </c>
      <c r="O487" s="1887">
        <f t="shared" si="137"/>
        <v>180</v>
      </c>
      <c r="P487" s="1888">
        <f t="shared" si="137"/>
        <v>10.8</v>
      </c>
      <c r="Q487" s="288"/>
      <c r="R487" s="106"/>
      <c r="S487" s="106"/>
      <c r="T487" s="101"/>
      <c r="U487" s="106"/>
      <c r="V487" s="482"/>
      <c r="W487" s="179"/>
      <c r="X487" s="522"/>
      <c r="Y487" s="521"/>
      <c r="Z487" s="121"/>
      <c r="AA487" s="106"/>
      <c r="AB487" s="106"/>
      <c r="AC487" s="3300"/>
      <c r="AD487" s="3300"/>
      <c r="AE487" s="3300"/>
      <c r="AF487" s="3300"/>
      <c r="AG487" s="106"/>
      <c r="AH487" s="106"/>
      <c r="AI487" s="106"/>
      <c r="AJ487" s="106"/>
      <c r="AK487" s="106"/>
    </row>
    <row r="488" spans="2:37" ht="15.75" thickBot="1">
      <c r="B488" s="229"/>
      <c r="C488" s="710" t="s">
        <v>349</v>
      </c>
      <c r="D488" s="733"/>
      <c r="E488" s="721">
        <f t="shared" ref="E488:P488" si="138">(E486*100/E679)-60</f>
        <v>-9.2806666666666615</v>
      </c>
      <c r="F488" s="722">
        <f t="shared" si="138"/>
        <v>2.0408695652173918</v>
      </c>
      <c r="G488" s="722">
        <f t="shared" si="138"/>
        <v>-7.9584334203655374</v>
      </c>
      <c r="H488" s="722">
        <f t="shared" si="138"/>
        <v>-2.374775735294115</v>
      </c>
      <c r="I488" s="722">
        <f t="shared" si="138"/>
        <v>-7.9285714285714235</v>
      </c>
      <c r="J488" s="722">
        <f t="shared" si="138"/>
        <v>-9.9642857142857224</v>
      </c>
      <c r="K488" s="722">
        <f t="shared" si="138"/>
        <v>1.5312500000000071</v>
      </c>
      <c r="L488" s="722">
        <f t="shared" si="138"/>
        <v>-29.008444444444446</v>
      </c>
      <c r="M488" s="722">
        <f t="shared" si="138"/>
        <v>-0.60124833333332361</v>
      </c>
      <c r="N488" s="722">
        <f t="shared" si="138"/>
        <v>-1.5519583333333244</v>
      </c>
      <c r="O488" s="722">
        <f t="shared" si="138"/>
        <v>-0.91866666666667385</v>
      </c>
      <c r="P488" s="727">
        <f t="shared" si="138"/>
        <v>-5.8888888888888786</v>
      </c>
      <c r="Q488" s="288"/>
      <c r="R488" s="119"/>
      <c r="S488" s="101"/>
      <c r="T488" s="215"/>
      <c r="U488" s="96"/>
      <c r="V488" s="116"/>
      <c r="W488" s="179"/>
      <c r="X488" s="522"/>
      <c r="Y488" s="521"/>
      <c r="Z488" s="121"/>
      <c r="AA488" s="106"/>
      <c r="AB488" s="106"/>
      <c r="AC488" s="151"/>
      <c r="AD488" s="151"/>
      <c r="AE488" s="151"/>
      <c r="AF488" s="151"/>
      <c r="AG488" s="106"/>
      <c r="AH488" s="106"/>
      <c r="AI488" s="106"/>
      <c r="AJ488" s="106"/>
      <c r="AK488" s="106"/>
    </row>
    <row r="489" spans="2:37" ht="15.75" thickBot="1">
      <c r="E489" s="1896"/>
      <c r="F489" s="1896"/>
      <c r="G489" s="1896"/>
      <c r="H489" s="1896"/>
      <c r="I489" s="1896"/>
      <c r="J489" s="1896"/>
      <c r="K489" s="1896"/>
      <c r="L489" s="1896"/>
      <c r="M489" s="1896"/>
      <c r="N489" s="1896"/>
      <c r="O489" s="1896"/>
      <c r="P489" s="1896"/>
      <c r="Q489" s="288"/>
      <c r="R489" s="125"/>
      <c r="S489" s="101"/>
      <c r="T489" s="215"/>
      <c r="U489" s="3326"/>
      <c r="V489" s="116"/>
      <c r="W489" s="179"/>
      <c r="X489" s="522"/>
      <c r="Y489" s="521"/>
      <c r="Z489" s="121"/>
      <c r="AA489" s="106"/>
      <c r="AB489" s="106"/>
      <c r="AC489" s="283"/>
      <c r="AD489" s="283"/>
      <c r="AE489" s="283"/>
      <c r="AF489" s="283"/>
      <c r="AG489" s="106"/>
      <c r="AH489" s="106"/>
      <c r="AI489" s="106"/>
      <c r="AJ489" s="106"/>
      <c r="AK489" s="106"/>
    </row>
    <row r="490" spans="2:37">
      <c r="B490" s="637"/>
      <c r="C490" s="42" t="s">
        <v>238</v>
      </c>
      <c r="D490" s="43"/>
      <c r="E490" s="146">
        <f t="shared" ref="E490:P490" si="139">E474+E482</f>
        <v>40.233400000000003</v>
      </c>
      <c r="F490" s="235">
        <f t="shared" si="139"/>
        <v>39.080600000000004</v>
      </c>
      <c r="G490" s="235">
        <f t="shared" si="139"/>
        <v>152.5642</v>
      </c>
      <c r="H490" s="235">
        <f t="shared" si="139"/>
        <v>1131.2058</v>
      </c>
      <c r="I490" s="235">
        <f t="shared" si="139"/>
        <v>28.702999999999999</v>
      </c>
      <c r="J490" s="235">
        <f t="shared" si="139"/>
        <v>0.72299999999999998</v>
      </c>
      <c r="K490" s="235">
        <f t="shared" si="139"/>
        <v>0.66150000000000009</v>
      </c>
      <c r="L490" s="235">
        <f t="shared" si="139"/>
        <v>255.505</v>
      </c>
      <c r="M490" s="683">
        <f t="shared" si="139"/>
        <v>583.89470000000006</v>
      </c>
      <c r="N490" s="683">
        <f t="shared" si="139"/>
        <v>690.62199999999996</v>
      </c>
      <c r="O490" s="683">
        <f t="shared" si="139"/>
        <v>155.999</v>
      </c>
      <c r="P490" s="638">
        <f t="shared" si="139"/>
        <v>7.0420000000000007</v>
      </c>
      <c r="Q490" s="288"/>
      <c r="R490" s="115"/>
      <c r="S490" s="2981"/>
      <c r="T490" s="101"/>
      <c r="U490" s="98"/>
      <c r="V490" s="3405"/>
      <c r="W490" s="569"/>
      <c r="X490" s="204"/>
      <c r="Y490" s="216"/>
      <c r="Z490" s="121"/>
      <c r="AA490" s="106"/>
      <c r="AB490" s="106"/>
      <c r="AC490" s="501"/>
      <c r="AD490" s="501"/>
      <c r="AE490" s="501"/>
      <c r="AF490" s="501"/>
      <c r="AG490" s="106"/>
      <c r="AH490" s="106"/>
      <c r="AI490" s="106"/>
      <c r="AJ490" s="106"/>
      <c r="AK490" s="106"/>
    </row>
    <row r="491" spans="2:37">
      <c r="B491" s="386"/>
      <c r="C491" s="660" t="s">
        <v>11</v>
      </c>
      <c r="D491" s="1127">
        <v>0.45</v>
      </c>
      <c r="E491" s="1889">
        <f t="shared" ref="E491:P491" si="140">E637</f>
        <v>40.5</v>
      </c>
      <c r="F491" s="1886">
        <f t="shared" si="140"/>
        <v>41.4</v>
      </c>
      <c r="G491" s="1886">
        <f t="shared" si="140"/>
        <v>172.35</v>
      </c>
      <c r="H491" s="1886">
        <f t="shared" si="140"/>
        <v>1224</v>
      </c>
      <c r="I491" s="1886">
        <f t="shared" si="140"/>
        <v>31.5</v>
      </c>
      <c r="J491" s="1886">
        <f t="shared" si="140"/>
        <v>0.63</v>
      </c>
      <c r="K491" s="1886">
        <f t="shared" si="140"/>
        <v>0.72</v>
      </c>
      <c r="L491" s="1886">
        <f t="shared" si="140"/>
        <v>405</v>
      </c>
      <c r="M491" s="1887">
        <f t="shared" si="140"/>
        <v>540</v>
      </c>
      <c r="N491" s="1887">
        <f t="shared" si="140"/>
        <v>540</v>
      </c>
      <c r="O491" s="1887">
        <f t="shared" si="140"/>
        <v>135</v>
      </c>
      <c r="P491" s="1888">
        <f t="shared" si="140"/>
        <v>8.1</v>
      </c>
      <c r="Q491" s="288"/>
      <c r="R491" s="106"/>
      <c r="S491" s="106"/>
      <c r="T491" s="114"/>
      <c r="U491" s="106"/>
      <c r="V491" s="106"/>
      <c r="W491" s="106"/>
      <c r="X491" s="213"/>
      <c r="Y491" s="176"/>
      <c r="Z491" s="121"/>
      <c r="AA491" s="106"/>
      <c r="AB491" s="106"/>
      <c r="AC491" s="3300"/>
      <c r="AD491" s="3300"/>
      <c r="AE491" s="3300"/>
      <c r="AF491" s="3300"/>
      <c r="AG491" s="106"/>
      <c r="AH491" s="106"/>
      <c r="AI491" s="106"/>
      <c r="AJ491" s="106"/>
      <c r="AK491" s="106"/>
    </row>
    <row r="492" spans="2:37" ht="15.75" thickBot="1">
      <c r="B492" s="229"/>
      <c r="C492" s="710" t="s">
        <v>349</v>
      </c>
      <c r="D492" s="733"/>
      <c r="E492" s="721">
        <f t="shared" ref="E492:P492" si="141">(E490*100/E679)-45</f>
        <v>-0.2962222222222195</v>
      </c>
      <c r="F492" s="722">
        <f t="shared" si="141"/>
        <v>-2.5210869565217351</v>
      </c>
      <c r="G492" s="722">
        <f t="shared" si="141"/>
        <v>-5.1660052219321173</v>
      </c>
      <c r="H492" s="722">
        <f t="shared" si="141"/>
        <v>-3.4115514705882362</v>
      </c>
      <c r="I492" s="722">
        <f t="shared" si="141"/>
        <v>-3.9957142857142927</v>
      </c>
      <c r="J492" s="722">
        <f t="shared" si="141"/>
        <v>6.6428571428571459</v>
      </c>
      <c r="K492" s="722">
        <f t="shared" si="141"/>
        <v>-3.65625</v>
      </c>
      <c r="L492" s="722">
        <f t="shared" si="141"/>
        <v>-16.610555555555557</v>
      </c>
      <c r="M492" s="722">
        <f t="shared" si="141"/>
        <v>3.6578916666666714</v>
      </c>
      <c r="N492" s="722">
        <f t="shared" si="141"/>
        <v>12.551833333333327</v>
      </c>
      <c r="O492" s="722">
        <f t="shared" si="141"/>
        <v>6.9996666666666627</v>
      </c>
      <c r="P492" s="727">
        <f t="shared" si="141"/>
        <v>-5.8777777777777729</v>
      </c>
      <c r="Q492" s="288"/>
      <c r="R492" s="115"/>
      <c r="S492" s="1619"/>
      <c r="T492" s="114"/>
      <c r="U492" s="2995"/>
      <c r="V492" s="353"/>
      <c r="W492" s="353"/>
      <c r="X492" s="213"/>
      <c r="Y492" s="121"/>
      <c r="Z492" s="121"/>
      <c r="AA492" s="106"/>
      <c r="AB492" s="106"/>
      <c r="AC492" s="151"/>
      <c r="AD492" s="151"/>
      <c r="AE492" s="151"/>
      <c r="AF492" s="151"/>
      <c r="AG492" s="106"/>
      <c r="AH492" s="106"/>
      <c r="AI492" s="106"/>
      <c r="AJ492" s="106"/>
      <c r="AK492" s="106"/>
    </row>
    <row r="493" spans="2:37" ht="15.75" thickBot="1">
      <c r="E493" s="1896"/>
      <c r="F493" s="1896"/>
      <c r="G493" s="1896"/>
      <c r="H493" s="1896"/>
      <c r="I493" s="1896"/>
      <c r="J493" s="1896"/>
      <c r="K493" s="1997"/>
      <c r="L493" s="1896"/>
      <c r="M493" s="1896"/>
      <c r="N493" s="1896"/>
      <c r="O493" s="1896"/>
      <c r="P493" s="1905"/>
      <c r="Q493" s="288"/>
      <c r="R493" s="115"/>
      <c r="S493" s="101"/>
      <c r="T493" s="98"/>
      <c r="U493" s="121"/>
      <c r="V493" s="121"/>
      <c r="W493" s="121"/>
      <c r="X493" s="121"/>
      <c r="Y493" s="121"/>
      <c r="Z493" s="121"/>
      <c r="AA493" s="106"/>
      <c r="AB493" s="106"/>
      <c r="AC493" s="283"/>
      <c r="AD493" s="283"/>
      <c r="AE493" s="274"/>
      <c r="AF493" s="283"/>
      <c r="AG493" s="106"/>
      <c r="AH493" s="106"/>
      <c r="AI493" s="106"/>
      <c r="AJ493" s="106"/>
      <c r="AK493" s="106"/>
    </row>
    <row r="494" spans="2:37">
      <c r="B494" s="711" t="s">
        <v>267</v>
      </c>
      <c r="C494" s="42"/>
      <c r="D494" s="43"/>
      <c r="E494" s="695">
        <f t="shared" ref="E494:P494" si="142">E463+E474+E482</f>
        <v>57.723400000000005</v>
      </c>
      <c r="F494" s="696">
        <f t="shared" si="142"/>
        <v>66.967600000000004</v>
      </c>
      <c r="G494" s="696">
        <f t="shared" si="142"/>
        <v>229.0762</v>
      </c>
      <c r="H494" s="696">
        <f t="shared" si="142"/>
        <v>1826.7011000000002</v>
      </c>
      <c r="I494" s="696">
        <f t="shared" si="142"/>
        <v>39.943000000000005</v>
      </c>
      <c r="J494" s="696">
        <f t="shared" si="142"/>
        <v>0.87349999999999994</v>
      </c>
      <c r="K494" s="696">
        <f t="shared" si="142"/>
        <v>1.0645000000000002</v>
      </c>
      <c r="L494" s="696">
        <f t="shared" si="142"/>
        <v>426.24399999999997</v>
      </c>
      <c r="M494" s="1372">
        <f t="shared" si="142"/>
        <v>1028.28802</v>
      </c>
      <c r="N494" s="1372">
        <f t="shared" si="142"/>
        <v>996.48850000000004</v>
      </c>
      <c r="O494" s="1282">
        <f t="shared" si="142"/>
        <v>213.78799999999995</v>
      </c>
      <c r="P494" s="731">
        <f t="shared" si="142"/>
        <v>10.870000000000003</v>
      </c>
      <c r="Q494" s="288"/>
      <c r="R494" s="106"/>
      <c r="S494" s="121"/>
      <c r="T494" s="121"/>
      <c r="U494" s="121"/>
      <c r="V494" s="121"/>
      <c r="W494" s="121"/>
      <c r="X494" s="121"/>
      <c r="Y494" s="121"/>
      <c r="Z494" s="121"/>
      <c r="AA494" s="106"/>
      <c r="AB494" s="106"/>
      <c r="AC494" s="3395"/>
      <c r="AD494" s="3395"/>
      <c r="AE494" s="3395"/>
      <c r="AF494" s="3395"/>
      <c r="AG494" s="106"/>
      <c r="AH494" s="106"/>
      <c r="AI494" s="106"/>
      <c r="AJ494" s="106"/>
      <c r="AK494" s="106"/>
    </row>
    <row r="495" spans="2:37">
      <c r="B495" s="712"/>
      <c r="C495" s="713" t="s">
        <v>11</v>
      </c>
      <c r="D495" s="1127">
        <v>0.7</v>
      </c>
      <c r="E495" s="1889">
        <f t="shared" ref="E495:P495" si="143">E641</f>
        <v>63</v>
      </c>
      <c r="F495" s="1886">
        <f t="shared" si="143"/>
        <v>64.400000000000006</v>
      </c>
      <c r="G495" s="1886">
        <f t="shared" si="143"/>
        <v>268.10000000000002</v>
      </c>
      <c r="H495" s="1886">
        <f t="shared" si="143"/>
        <v>1904</v>
      </c>
      <c r="I495" s="1886">
        <f t="shared" si="143"/>
        <v>49</v>
      </c>
      <c r="J495" s="1886">
        <f t="shared" si="143"/>
        <v>0.98</v>
      </c>
      <c r="K495" s="1886">
        <f t="shared" si="143"/>
        <v>1.1200000000000001</v>
      </c>
      <c r="L495" s="1886">
        <f t="shared" si="143"/>
        <v>630</v>
      </c>
      <c r="M495" s="1887">
        <f t="shared" si="143"/>
        <v>840</v>
      </c>
      <c r="N495" s="1887">
        <f t="shared" si="143"/>
        <v>840</v>
      </c>
      <c r="O495" s="1887">
        <f t="shared" si="143"/>
        <v>210</v>
      </c>
      <c r="P495" s="1888">
        <f t="shared" si="143"/>
        <v>12.6</v>
      </c>
      <c r="Q495" s="288"/>
      <c r="R495" s="40"/>
      <c r="S495" s="559"/>
      <c r="T495" s="182"/>
      <c r="U495" s="182"/>
      <c r="V495" s="182"/>
      <c r="W495" s="559"/>
      <c r="X495" s="559"/>
      <c r="Y495" s="560"/>
      <c r="Z495" s="121"/>
      <c r="AA495" s="106"/>
      <c r="AB495" s="106"/>
      <c r="AC495" s="3300"/>
      <c r="AD495" s="3300"/>
      <c r="AE495" s="3300"/>
      <c r="AF495" s="3300"/>
      <c r="AG495" s="106"/>
      <c r="AH495" s="106"/>
      <c r="AI495" s="106"/>
      <c r="AJ495" s="106"/>
      <c r="AK495" s="106"/>
    </row>
    <row r="496" spans="2:37" ht="15.75" thickBot="1">
      <c r="B496" s="229"/>
      <c r="C496" s="710" t="s">
        <v>349</v>
      </c>
      <c r="D496" s="733"/>
      <c r="E496" s="721">
        <f t="shared" ref="E496:P496" si="144">(E494*100/E679)-70</f>
        <v>-5.8628888888888895</v>
      </c>
      <c r="F496" s="722">
        <f t="shared" si="144"/>
        <v>2.7908695652173918</v>
      </c>
      <c r="G496" s="722">
        <f t="shared" si="144"/>
        <v>-10.188981723237603</v>
      </c>
      <c r="H496" s="722">
        <f t="shared" si="144"/>
        <v>-2.8418713235294035</v>
      </c>
      <c r="I496" s="722">
        <f t="shared" si="144"/>
        <v>-12.938571428571422</v>
      </c>
      <c r="J496" s="722">
        <f t="shared" si="144"/>
        <v>-7.6071428571428541</v>
      </c>
      <c r="K496" s="722">
        <f t="shared" si="144"/>
        <v>-3.46875</v>
      </c>
      <c r="L496" s="722">
        <f t="shared" si="144"/>
        <v>-22.63955555555556</v>
      </c>
      <c r="M496" s="722">
        <f t="shared" si="144"/>
        <v>15.690668333333335</v>
      </c>
      <c r="N496" s="722">
        <f t="shared" si="144"/>
        <v>13.040708333333342</v>
      </c>
      <c r="O496" s="722">
        <f t="shared" si="144"/>
        <v>1.2626666666666466</v>
      </c>
      <c r="P496" s="727">
        <f t="shared" si="144"/>
        <v>-9.6111111111111001</v>
      </c>
      <c r="Q496" s="288"/>
      <c r="R496" s="11"/>
      <c r="S496" s="180"/>
      <c r="T496" s="561"/>
      <c r="U496" s="561"/>
      <c r="V496" s="561"/>
      <c r="W496" s="180"/>
      <c r="X496" s="562"/>
      <c r="Y496" s="273"/>
      <c r="Z496" s="121"/>
      <c r="AA496" s="106"/>
      <c r="AB496" s="106"/>
      <c r="AC496" s="151"/>
      <c r="AD496" s="151"/>
      <c r="AE496" s="151"/>
      <c r="AF496" s="151"/>
      <c r="AG496" s="106"/>
      <c r="AH496" s="106"/>
      <c r="AI496" s="106"/>
      <c r="AJ496" s="106"/>
      <c r="AK496" s="106"/>
    </row>
    <row r="497" spans="2:37">
      <c r="R497" s="11"/>
      <c r="S497" s="207"/>
      <c r="T497" s="563"/>
      <c r="U497" s="563"/>
      <c r="V497" s="563"/>
      <c r="W497" s="207"/>
      <c r="X497" s="273"/>
      <c r="Y497" s="273"/>
      <c r="Z497" s="121"/>
      <c r="AA497" s="106"/>
      <c r="AB497" s="106"/>
      <c r="AC497" s="121"/>
      <c r="AD497" s="121"/>
      <c r="AE497" s="121"/>
      <c r="AF497" s="121"/>
      <c r="AG497" s="106"/>
      <c r="AH497" s="106"/>
      <c r="AI497" s="106"/>
      <c r="AJ497" s="106"/>
      <c r="AK497" s="106"/>
    </row>
    <row r="498" spans="2:37">
      <c r="Q498" s="288"/>
      <c r="R498" s="24"/>
      <c r="S498" s="98"/>
      <c r="T498" s="116"/>
      <c r="U498" s="116"/>
      <c r="V498" s="116"/>
      <c r="W498" s="179"/>
      <c r="X498" s="522"/>
      <c r="Y498" s="564"/>
      <c r="Z498" s="121"/>
      <c r="AA498" s="106"/>
      <c r="AB498" s="106"/>
      <c r="AC498" s="121"/>
      <c r="AD498" s="121"/>
      <c r="AE498" s="121"/>
      <c r="AF498" s="121"/>
      <c r="AG498" s="106"/>
      <c r="AH498" s="106"/>
      <c r="AI498" s="106"/>
      <c r="AJ498" s="106"/>
      <c r="AK498" s="106"/>
    </row>
    <row r="499" spans="2:37">
      <c r="Q499" s="288"/>
      <c r="R499" s="85"/>
      <c r="S499" s="106"/>
      <c r="T499" s="106"/>
      <c r="U499" s="106"/>
      <c r="V499" s="106"/>
      <c r="W499" s="106"/>
      <c r="X499" s="106"/>
      <c r="Y499" s="106"/>
      <c r="Z499" s="121"/>
      <c r="AA499" s="106"/>
      <c r="AB499" s="106"/>
      <c r="AC499" s="121"/>
      <c r="AD499" s="121"/>
      <c r="AE499" s="121"/>
      <c r="AF499" s="121"/>
      <c r="AG499" s="106"/>
      <c r="AH499" s="106"/>
      <c r="AI499" s="106"/>
      <c r="AJ499" s="106"/>
      <c r="AK499" s="106"/>
    </row>
    <row r="500" spans="2:37">
      <c r="C500" s="662"/>
      <c r="D500" s="12" t="s">
        <v>174</v>
      </c>
      <c r="E500" s="290"/>
      <c r="S500" s="106"/>
      <c r="T500" s="106"/>
      <c r="U500" s="106"/>
      <c r="V500" s="106"/>
      <c r="W500" s="106"/>
      <c r="X500" s="106"/>
      <c r="Y500" s="106"/>
      <c r="Z500" s="121"/>
      <c r="AA500" s="106"/>
      <c r="AB500" s="106"/>
      <c r="AC500" s="121"/>
      <c r="AD500" s="121"/>
      <c r="AE500" s="121"/>
      <c r="AF500" s="121"/>
      <c r="AG500" s="106"/>
      <c r="AH500" s="106"/>
      <c r="AI500" s="106"/>
      <c r="AJ500" s="106"/>
      <c r="AK500" s="106"/>
    </row>
    <row r="501" spans="2:37">
      <c r="C501" s="13" t="s">
        <v>412</v>
      </c>
      <c r="D501" s="148"/>
      <c r="E501" s="2"/>
      <c r="F501"/>
      <c r="I501"/>
      <c r="J501"/>
      <c r="K501" s="26"/>
      <c r="L501" s="26"/>
      <c r="M501"/>
      <c r="N501"/>
      <c r="O501"/>
      <c r="P501"/>
      <c r="Q501" s="106"/>
      <c r="R501" s="172"/>
      <c r="S501" s="106"/>
      <c r="T501" s="106"/>
      <c r="U501" s="106"/>
      <c r="V501" s="106"/>
      <c r="W501" s="106"/>
      <c r="X501" s="106"/>
      <c r="Y501" s="106"/>
      <c r="Z501" s="121"/>
      <c r="AA501" s="106"/>
      <c r="AB501" s="106"/>
      <c r="AC501" s="121"/>
      <c r="AD501" s="121"/>
      <c r="AE501" s="121"/>
      <c r="AF501" s="121"/>
      <c r="AG501" s="106"/>
      <c r="AH501" s="106"/>
      <c r="AI501" s="106"/>
      <c r="AJ501" s="106"/>
      <c r="AK501" s="106"/>
    </row>
    <row r="502" spans="2:37">
      <c r="C502" s="25" t="s">
        <v>273</v>
      </c>
      <c r="I502" s="741" t="s">
        <v>285</v>
      </c>
      <c r="N502" s="5"/>
      <c r="R502" s="7"/>
      <c r="S502" s="98"/>
      <c r="T502" s="116"/>
      <c r="U502" s="116"/>
      <c r="V502" s="116"/>
      <c r="W502" s="179"/>
      <c r="X502" s="522"/>
      <c r="Y502" s="521"/>
      <c r="Z502" s="121"/>
      <c r="AA502" s="106"/>
      <c r="AB502" s="106"/>
      <c r="AC502" s="106"/>
      <c r="AD502" s="106"/>
      <c r="AE502" s="126"/>
      <c r="AF502" s="126"/>
      <c r="AG502" s="106"/>
      <c r="AH502" s="106"/>
      <c r="AI502" s="106"/>
      <c r="AJ502" s="106"/>
      <c r="AK502" s="106"/>
    </row>
    <row r="503" spans="2:37">
      <c r="C503" s="662" t="s">
        <v>413</v>
      </c>
      <c r="R503" s="7"/>
      <c r="S503" s="98"/>
      <c r="T503" s="116"/>
      <c r="U503" s="116"/>
      <c r="V503" s="116"/>
      <c r="W503" s="179"/>
      <c r="X503" s="522"/>
      <c r="Y503" s="521"/>
      <c r="Z503" s="121"/>
      <c r="AA503" s="106"/>
      <c r="AB503" s="106"/>
      <c r="AC503" s="221"/>
      <c r="AD503" s="121"/>
      <c r="AE503" s="121"/>
      <c r="AF503" s="121"/>
      <c r="AG503" s="106"/>
      <c r="AH503" s="106"/>
      <c r="AI503" s="106"/>
      <c r="AJ503" s="106"/>
      <c r="AK503" s="106"/>
    </row>
    <row r="504" spans="2:37" ht="15.75">
      <c r="B504" s="2" t="s">
        <v>450</v>
      </c>
      <c r="C504" s="26"/>
      <c r="D504"/>
      <c r="I504" s="29" t="s">
        <v>0</v>
      </c>
      <c r="J504"/>
      <c r="K504" s="2" t="s">
        <v>857</v>
      </c>
      <c r="L504" s="26"/>
      <c r="M504" s="26"/>
      <c r="N504" s="33"/>
      <c r="P504" s="119"/>
      <c r="R504" s="221"/>
      <c r="S504" s="98"/>
      <c r="T504" s="116"/>
      <c r="U504" s="329"/>
      <c r="V504" s="116"/>
      <c r="W504" s="179"/>
      <c r="X504" s="532"/>
      <c r="Y504" s="533"/>
      <c r="Z504" s="121"/>
      <c r="AA504" s="106"/>
      <c r="AB504" s="106"/>
      <c r="AC504" s="121"/>
      <c r="AD504" s="121"/>
      <c r="AE504" s="121"/>
      <c r="AF504" s="121"/>
      <c r="AG504" s="106"/>
      <c r="AH504" s="106"/>
      <c r="AI504" s="106"/>
      <c r="AJ504" s="106"/>
      <c r="AK504" s="106"/>
    </row>
    <row r="505" spans="2:37" ht="21.75" thickBot="1">
      <c r="F505" s="32" t="s">
        <v>419</v>
      </c>
      <c r="R505" s="7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  <c r="AC505" s="121"/>
      <c r="AD505" s="186"/>
      <c r="AE505" s="121"/>
      <c r="AF505" s="121"/>
      <c r="AG505" s="106"/>
      <c r="AH505" s="106"/>
      <c r="AI505" s="106"/>
      <c r="AJ505" s="106"/>
      <c r="AK505" s="106"/>
    </row>
    <row r="506" spans="2:37" ht="15.75" thickBot="1">
      <c r="B506" s="764" t="s">
        <v>269</v>
      </c>
      <c r="C506" s="790" t="s">
        <v>421</v>
      </c>
      <c r="D506" s="762" t="s">
        <v>144</v>
      </c>
      <c r="E506" s="769" t="s">
        <v>145</v>
      </c>
      <c r="F506" s="332"/>
      <c r="G506" s="332"/>
      <c r="H506" s="39"/>
      <c r="I506" s="542" t="s">
        <v>249</v>
      </c>
      <c r="J506" s="39"/>
      <c r="K506" s="671"/>
      <c r="L506" s="447"/>
      <c r="M506" s="771" t="s">
        <v>280</v>
      </c>
      <c r="N506" s="39"/>
      <c r="O506" s="39"/>
      <c r="P506" s="69"/>
      <c r="Q506" s="708" t="s">
        <v>277</v>
      </c>
      <c r="R506" s="7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  <c r="AC506" s="182"/>
      <c r="AD506" s="121"/>
      <c r="AE506" s="115"/>
      <c r="AF506" s="121"/>
      <c r="AG506" s="106"/>
      <c r="AH506" s="106"/>
      <c r="AI506" s="106"/>
      <c r="AJ506" s="106"/>
      <c r="AK506" s="106"/>
    </row>
    <row r="507" spans="2:37" ht="15.75" thickBot="1">
      <c r="B507" s="765" t="s">
        <v>251</v>
      </c>
      <c r="C507" s="394"/>
      <c r="D507" s="766" t="s">
        <v>151</v>
      </c>
      <c r="E507" s="573"/>
      <c r="F507" s="768"/>
      <c r="G507" s="1291" t="s">
        <v>423</v>
      </c>
      <c r="H507" s="1230" t="s">
        <v>392</v>
      </c>
      <c r="I507" s="772"/>
      <c r="J507" s="772"/>
      <c r="K507" s="772"/>
      <c r="L507" s="773"/>
      <c r="M507" s="774" t="s">
        <v>279</v>
      </c>
      <c r="N507" s="772"/>
      <c r="O507" s="772"/>
      <c r="P507" s="773"/>
      <c r="Q507" s="746" t="s">
        <v>275</v>
      </c>
      <c r="R507" s="7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  <c r="AC507" s="121"/>
      <c r="AD507" s="121"/>
      <c r="AE507" s="121"/>
      <c r="AF507" s="121"/>
      <c r="AG507" s="106"/>
      <c r="AH507" s="106"/>
      <c r="AI507" s="106"/>
      <c r="AJ507" s="106"/>
      <c r="AK507" s="106"/>
    </row>
    <row r="508" spans="2:37">
      <c r="B508" s="765" t="s">
        <v>260</v>
      </c>
      <c r="C508" s="394" t="s">
        <v>150</v>
      </c>
      <c r="D508" s="641"/>
      <c r="E508" s="766" t="s">
        <v>152</v>
      </c>
      <c r="F508" s="763" t="s">
        <v>55</v>
      </c>
      <c r="G508" s="1291" t="s">
        <v>424</v>
      </c>
      <c r="H508" s="1232" t="s">
        <v>155</v>
      </c>
      <c r="I508" s="573"/>
      <c r="J508" s="1241"/>
      <c r="K508" s="39"/>
      <c r="L508" s="1241"/>
      <c r="M508" s="1242" t="s">
        <v>261</v>
      </c>
      <c r="N508" s="1243" t="s">
        <v>262</v>
      </c>
      <c r="O508" s="1244" t="s">
        <v>263</v>
      </c>
      <c r="P508" s="1245" t="s">
        <v>264</v>
      </c>
      <c r="Q508" s="745" t="s">
        <v>241</v>
      </c>
      <c r="R508" s="11"/>
      <c r="S508" s="106"/>
      <c r="T508" s="101"/>
      <c r="U508" s="106"/>
      <c r="V508" s="106"/>
      <c r="W508" s="106"/>
      <c r="X508" s="106"/>
      <c r="Y508" s="106"/>
      <c r="Z508" s="106"/>
      <c r="AA508" s="106"/>
      <c r="AB508" s="106"/>
      <c r="AC508" s="121"/>
      <c r="AD508" s="121"/>
      <c r="AE508" s="121"/>
      <c r="AF508" s="121"/>
      <c r="AG508" s="106"/>
      <c r="AH508" s="106"/>
      <c r="AI508" s="106"/>
      <c r="AJ508" s="106"/>
      <c r="AK508" s="106"/>
    </row>
    <row r="509" spans="2:37" ht="15.75" thickBot="1">
      <c r="B509" s="60"/>
      <c r="C509" s="663"/>
      <c r="D509" s="423"/>
      <c r="E509" s="767" t="s">
        <v>6</v>
      </c>
      <c r="F509" s="402" t="s">
        <v>7</v>
      </c>
      <c r="G509" s="1199" t="s">
        <v>8</v>
      </c>
      <c r="H509" s="1231" t="s">
        <v>344</v>
      </c>
      <c r="I509" s="1246" t="s">
        <v>252</v>
      </c>
      <c r="J509" s="1247" t="s">
        <v>253</v>
      </c>
      <c r="K509" s="1248" t="s">
        <v>254</v>
      </c>
      <c r="L509" s="1247" t="s">
        <v>255</v>
      </c>
      <c r="M509" s="1249" t="s">
        <v>256</v>
      </c>
      <c r="N509" s="1247" t="s">
        <v>257</v>
      </c>
      <c r="O509" s="1248" t="s">
        <v>258</v>
      </c>
      <c r="P509" s="1250" t="s">
        <v>259</v>
      </c>
      <c r="Q509" s="663"/>
      <c r="R509" s="11"/>
      <c r="S509" s="98"/>
      <c r="T509" s="3406"/>
      <c r="U509" s="3406"/>
      <c r="V509" s="116"/>
      <c r="W509" s="179"/>
      <c r="X509" s="532"/>
      <c r="Y509" s="521"/>
      <c r="Z509" s="121"/>
      <c r="AA509" s="106"/>
      <c r="AB509" s="106"/>
      <c r="AC509" s="346"/>
      <c r="AD509" s="346"/>
      <c r="AE509" s="346"/>
      <c r="AF509" s="346"/>
      <c r="AG509" s="106"/>
      <c r="AH509" s="106"/>
      <c r="AI509" s="106"/>
      <c r="AJ509" s="106"/>
      <c r="AK509" s="106"/>
    </row>
    <row r="510" spans="2:37">
      <c r="B510" s="82"/>
      <c r="C510" s="1252" t="s">
        <v>131</v>
      </c>
      <c r="D510" s="1152"/>
      <c r="E510" s="407"/>
      <c r="F510" s="408"/>
      <c r="G510" s="408"/>
      <c r="H510" s="691"/>
      <c r="I510" s="687"/>
      <c r="J510" s="687"/>
      <c r="K510" s="689"/>
      <c r="L510" s="687"/>
      <c r="M510" s="687"/>
      <c r="N510" s="687"/>
      <c r="O510" s="687"/>
      <c r="P510" s="748"/>
      <c r="Q510" s="750"/>
      <c r="R510" s="172"/>
      <c r="S510" s="98"/>
      <c r="T510" s="116"/>
      <c r="U510" s="116"/>
      <c r="V510" s="116"/>
      <c r="W510" s="179"/>
      <c r="X510" s="575"/>
      <c r="Y510" s="521"/>
      <c r="Z510" s="121"/>
      <c r="AA510" s="106"/>
      <c r="AB510" s="106"/>
      <c r="AC510" s="121"/>
      <c r="AD510" s="121"/>
      <c r="AE510" s="106"/>
      <c r="AF510" s="121"/>
      <c r="AG510" s="106"/>
      <c r="AH510" s="106"/>
      <c r="AI510" s="106"/>
      <c r="AJ510" s="106"/>
      <c r="AK510" s="106"/>
    </row>
    <row r="511" spans="2:37">
      <c r="B511" s="1449" t="str">
        <f>'12-18л. МЕНЮ '!J503</f>
        <v>53 / 21</v>
      </c>
      <c r="C511" s="246" t="str">
        <f>'12-18л. МЕНЮ '!C503</f>
        <v xml:space="preserve">Икра свекольная </v>
      </c>
      <c r="D511" s="249">
        <f>'12-18л. МЕНЮ '!D503</f>
        <v>100</v>
      </c>
      <c r="E511" s="1295">
        <f>'12-18л. МЕНЮ '!E503</f>
        <v>1.5</v>
      </c>
      <c r="F511" s="324">
        <f>'12-18л. МЕНЮ '!F503</f>
        <v>3.6</v>
      </c>
      <c r="G511" s="324">
        <f>'12-18л. МЕНЮ '!G503</f>
        <v>8.5</v>
      </c>
      <c r="H511" s="686">
        <f>'12-18л. МЕНЮ '!H503</f>
        <v>72</v>
      </c>
      <c r="I511" s="2915">
        <v>7.4</v>
      </c>
      <c r="J511" s="2917">
        <v>0.02</v>
      </c>
      <c r="K511" s="3547">
        <v>1.2999999999999999E-2</v>
      </c>
      <c r="L511" s="2915">
        <v>0</v>
      </c>
      <c r="M511" s="3548">
        <v>28</v>
      </c>
      <c r="N511" s="3549">
        <v>41</v>
      </c>
      <c r="O511" s="2914">
        <v>21</v>
      </c>
      <c r="P511" s="2914">
        <v>1.21</v>
      </c>
      <c r="Q511" s="443">
        <f>'12-18л. МЕНЮ '!I503</f>
        <v>9</v>
      </c>
      <c r="R511" s="7"/>
      <c r="S511" s="98"/>
      <c r="T511" s="116"/>
      <c r="U511" s="116"/>
      <c r="V511" s="116"/>
      <c r="W511" s="179"/>
      <c r="X511" s="3407"/>
      <c r="Y511" s="576"/>
      <c r="Z511" s="121"/>
      <c r="AA511" s="106"/>
      <c r="AB511" s="106"/>
      <c r="AC511" s="151"/>
      <c r="AD511" s="151"/>
      <c r="AE511" s="151"/>
      <c r="AF511" s="179"/>
      <c r="AG511" s="106"/>
      <c r="AH511" s="106"/>
      <c r="AI511" s="106"/>
      <c r="AJ511" s="106"/>
      <c r="AK511" s="106"/>
    </row>
    <row r="512" spans="2:37">
      <c r="B512" s="1449" t="str">
        <f>'12-18л. МЕНЮ '!J504</f>
        <v>492/22</v>
      </c>
      <c r="C512" s="246" t="str">
        <f>'12-18л. МЕНЮ '!C504</f>
        <v>Азу из говядины с картофелем</v>
      </c>
      <c r="D512" s="249">
        <f>'12-18л. МЕНЮ '!D504</f>
        <v>200</v>
      </c>
      <c r="E512" s="1295">
        <f>'12-18л. МЕНЮ '!E504</f>
        <v>15.05833</v>
      </c>
      <c r="F512" s="1222">
        <f>'12-18л. МЕНЮ '!F504</f>
        <v>17.395299999999999</v>
      </c>
      <c r="G512" s="324">
        <f>'12-18л. МЕНЮ '!G504</f>
        <v>27.001000000000001</v>
      </c>
      <c r="H512" s="1459">
        <f>'12-18л. МЕНЮ '!H504</f>
        <v>324.79500000000002</v>
      </c>
      <c r="I512" s="3501">
        <v>4.0315000000000003</v>
      </c>
      <c r="J512" s="3501">
        <v>0.1</v>
      </c>
      <c r="K512" s="3499">
        <v>1.4999999999999999E-2</v>
      </c>
      <c r="L512" s="3501">
        <v>47.563000000000002</v>
      </c>
      <c r="M512" s="3503">
        <v>195.36</v>
      </c>
      <c r="N512" s="3503">
        <v>164</v>
      </c>
      <c r="O512" s="3499">
        <v>10.199999999999999</v>
      </c>
      <c r="P512" s="3550">
        <v>1.21</v>
      </c>
      <c r="Q512" s="443">
        <f>'12-18л. МЕНЮ '!I504</f>
        <v>50</v>
      </c>
      <c r="R512" s="113"/>
      <c r="AA512" s="106"/>
      <c r="AB512" s="106"/>
      <c r="AC512" s="329"/>
      <c r="AD512" s="329"/>
      <c r="AE512" s="329"/>
      <c r="AF512" s="179"/>
      <c r="AG512" s="106"/>
      <c r="AH512" s="106"/>
      <c r="AI512" s="106"/>
      <c r="AJ512" s="106"/>
      <c r="AK512" s="106"/>
    </row>
    <row r="513" spans="2:37">
      <c r="B513" s="1259" t="str">
        <f>'12-18л. МЕНЮ '!J505</f>
        <v>54-1хн/22</v>
      </c>
      <c r="C513" s="232" t="str">
        <f>'12-18л. МЕНЮ '!C505</f>
        <v>Компот из смеси сухофруктов</v>
      </c>
      <c r="D513" s="249">
        <f>'12-18л. МЕНЮ '!D505</f>
        <v>200</v>
      </c>
      <c r="E513" s="1295">
        <f>'12-18л. МЕНЮ '!E505</f>
        <v>0.5</v>
      </c>
      <c r="F513" s="1222">
        <f>'12-18л. МЕНЮ '!F505</f>
        <v>0</v>
      </c>
      <c r="G513" s="324">
        <f>'12-18л. МЕНЮ '!G505</f>
        <v>19.8</v>
      </c>
      <c r="H513" s="1459">
        <f>'12-18л. МЕНЮ '!H505</f>
        <v>81</v>
      </c>
      <c r="I513" s="2914">
        <v>0.02</v>
      </c>
      <c r="J513" s="2914">
        <v>0</v>
      </c>
      <c r="K513" s="2914">
        <v>0</v>
      </c>
      <c r="L513" s="2917">
        <v>15</v>
      </c>
      <c r="M513" s="2913">
        <v>49.1</v>
      </c>
      <c r="N513" s="2914">
        <v>4.3</v>
      </c>
      <c r="O513" s="2914">
        <v>2.1</v>
      </c>
      <c r="P513" s="3551">
        <v>0.09</v>
      </c>
      <c r="Q513" s="443">
        <f>'12-18л. МЕНЮ '!I505</f>
        <v>73</v>
      </c>
      <c r="R513" s="7"/>
      <c r="AA513" s="106"/>
      <c r="AB513" s="106"/>
      <c r="AC513" s="151"/>
      <c r="AD513" s="151"/>
      <c r="AE513" s="151"/>
      <c r="AF513" s="179"/>
      <c r="AG513" s="106"/>
      <c r="AH513" s="106"/>
      <c r="AI513" s="106"/>
      <c r="AJ513" s="106"/>
      <c r="AK513" s="106"/>
    </row>
    <row r="514" spans="2:37">
      <c r="B514" s="1465" t="str">
        <f>'12-18л. МЕНЮ '!J506</f>
        <v>Пром.пр.</v>
      </c>
      <c r="C514" s="317" t="str">
        <f>'12-18л. МЕНЮ '!C506</f>
        <v>Хлеб пшеничный</v>
      </c>
      <c r="D514" s="321">
        <f>'12-18л. МЕНЮ '!D506</f>
        <v>60</v>
      </c>
      <c r="E514" s="1295">
        <f>'12-18л. МЕНЮ '!E506</f>
        <v>1.2036</v>
      </c>
      <c r="F514" s="1222">
        <f>'12-18л. МЕНЮ '!F506</f>
        <v>0.78</v>
      </c>
      <c r="G514" s="324">
        <f>'12-18л. МЕНЮ '!G506</f>
        <v>32.520000000000003</v>
      </c>
      <c r="H514" s="1459">
        <f>'12-18л. МЕНЮ '!H506</f>
        <v>141.9144</v>
      </c>
      <c r="I514" s="2898">
        <v>0</v>
      </c>
      <c r="J514" s="2898">
        <v>6.6000000000000003E-2</v>
      </c>
      <c r="K514" s="2898">
        <v>2.4E-2</v>
      </c>
      <c r="L514" s="2896">
        <v>0</v>
      </c>
      <c r="M514" s="2897">
        <v>12</v>
      </c>
      <c r="N514" s="2898">
        <v>3.9</v>
      </c>
      <c r="O514" s="2898">
        <v>0.84</v>
      </c>
      <c r="P514" s="2909">
        <v>6.6000000000000003E-2</v>
      </c>
      <c r="Q514" s="1448">
        <f>'12-18л. МЕНЮ '!I506</f>
        <v>16</v>
      </c>
      <c r="R514" s="319"/>
      <c r="AA514" s="356"/>
      <c r="AB514" s="151"/>
      <c r="AC514" s="329"/>
      <c r="AD514" s="329"/>
      <c r="AE514" s="329"/>
      <c r="AF514" s="179"/>
      <c r="AG514" s="106"/>
      <c r="AH514" s="106"/>
      <c r="AI514" s="106"/>
      <c r="AJ514" s="106"/>
      <c r="AK514" s="106"/>
    </row>
    <row r="515" spans="2:37" ht="15.75" thickBot="1">
      <c r="B515" s="1479" t="str">
        <f>'12-18л. МЕНЮ '!J507</f>
        <v>Пром.пр.</v>
      </c>
      <c r="C515" s="1253" t="str">
        <f>'12-18л. МЕНЮ '!C507</f>
        <v>Хлеб ржаной</v>
      </c>
      <c r="D515" s="1263">
        <f>'12-18л. МЕНЮ '!D507</f>
        <v>30</v>
      </c>
      <c r="E515" s="1295">
        <f>'12-18л. МЕНЮ '!E507</f>
        <v>1.4</v>
      </c>
      <c r="F515" s="1222">
        <f>'12-18л. МЕНЮ '!F507</f>
        <v>0.495</v>
      </c>
      <c r="G515" s="324">
        <f>'12-18л. МЕНЮ '!G507</f>
        <v>13.031000000000001</v>
      </c>
      <c r="H515" s="1459">
        <f>'12-18л. МЕНЮ '!H507</f>
        <v>62.174999999999997</v>
      </c>
      <c r="I515" s="2917">
        <v>0</v>
      </c>
      <c r="J515" s="2917">
        <v>7.4999999999999997E-2</v>
      </c>
      <c r="K515" s="2917">
        <v>7.4999999999999997E-2</v>
      </c>
      <c r="L515" s="2917">
        <v>0</v>
      </c>
      <c r="M515" s="2914">
        <v>9.9</v>
      </c>
      <c r="N515" s="2914">
        <v>7.02</v>
      </c>
      <c r="O515" s="2917">
        <v>1.98</v>
      </c>
      <c r="P515" s="2918">
        <v>4.2000000000000003E-2</v>
      </c>
      <c r="Q515" s="1448">
        <f>'12-18л. МЕНЮ '!I507</f>
        <v>17</v>
      </c>
      <c r="R515" s="7"/>
      <c r="AA515" s="106"/>
      <c r="AB515" s="106"/>
      <c r="AC515" s="151"/>
      <c r="AD515" s="151"/>
      <c r="AE515" s="151"/>
      <c r="AF515" s="179"/>
      <c r="AG515" s="106"/>
      <c r="AH515" s="106"/>
      <c r="AI515" s="106"/>
      <c r="AJ515" s="106"/>
      <c r="AK515" s="106"/>
    </row>
    <row r="516" spans="2:37" ht="15.75">
      <c r="B516" s="420" t="s">
        <v>172</v>
      </c>
      <c r="D516" s="1463">
        <f>'12-18л. МЕНЮ '!D508</f>
        <v>590</v>
      </c>
      <c r="E516" s="1865">
        <f>'12-18л. МЕНЮ '!E508</f>
        <v>19.661929999999998</v>
      </c>
      <c r="F516" s="1800">
        <f>'12-18л. МЕНЮ '!F508</f>
        <v>22.270300000000002</v>
      </c>
      <c r="G516" s="1799">
        <f>'12-18л. МЕНЮ '!G508</f>
        <v>100.852</v>
      </c>
      <c r="H516" s="2004">
        <f>'12-18л. МЕНЮ '!H508</f>
        <v>681.88439999999991</v>
      </c>
      <c r="I516" s="235">
        <f t="shared" ref="I516:P516" si="145">SUM(I511:I515)</f>
        <v>11.451499999999999</v>
      </c>
      <c r="J516" s="681">
        <f>SUM(J511:J515)</f>
        <v>0.26100000000000001</v>
      </c>
      <c r="K516" s="2019">
        <f t="shared" si="145"/>
        <v>0.127</v>
      </c>
      <c r="L516" s="2019">
        <f t="shared" si="145"/>
        <v>62.563000000000002</v>
      </c>
      <c r="M516" s="2111">
        <f t="shared" si="145"/>
        <v>294.36</v>
      </c>
      <c r="N516" s="2111">
        <f t="shared" si="145"/>
        <v>220.22000000000003</v>
      </c>
      <c r="O516" s="2019">
        <f t="shared" si="145"/>
        <v>36.119999999999997</v>
      </c>
      <c r="P516" s="2021">
        <f t="shared" si="145"/>
        <v>2.6179999999999994</v>
      </c>
      <c r="Q516" s="754"/>
      <c r="R516" s="645"/>
      <c r="S516" s="2981"/>
      <c r="T516" s="106"/>
      <c r="U516" s="3389"/>
      <c r="V516" s="3382"/>
      <c r="W516" s="3382"/>
      <c r="X516" s="3382"/>
      <c r="Y516" s="3382"/>
      <c r="Z516" s="3382"/>
      <c r="AA516" s="3382"/>
      <c r="AB516" s="3382"/>
      <c r="AC516" s="501"/>
      <c r="AD516" s="501"/>
      <c r="AE516" s="501"/>
      <c r="AF516" s="501"/>
      <c r="AG516" s="106"/>
      <c r="AH516" s="106"/>
      <c r="AI516" s="106"/>
      <c r="AJ516" s="106"/>
      <c r="AK516" s="106"/>
    </row>
    <row r="517" spans="2:37">
      <c r="B517" s="712"/>
      <c r="C517" s="713" t="s">
        <v>11</v>
      </c>
      <c r="D517" s="1127">
        <v>0.25</v>
      </c>
      <c r="E517" s="1866">
        <f>'12-18л. МЕНЮ '!E509</f>
        <v>22.5</v>
      </c>
      <c r="F517" s="1803">
        <f>'12-18л. МЕНЮ '!F509</f>
        <v>23</v>
      </c>
      <c r="G517" s="1802">
        <f>'12-18л. МЕНЮ '!G509</f>
        <v>95.75</v>
      </c>
      <c r="H517" s="2005">
        <f>'12-18л. МЕНЮ '!H509</f>
        <v>680</v>
      </c>
      <c r="I517" s="1886">
        <f t="shared" ref="I517:P517" si="146">I621</f>
        <v>17.5</v>
      </c>
      <c r="J517" s="1886">
        <f t="shared" si="146"/>
        <v>0.35</v>
      </c>
      <c r="K517" s="1886">
        <f t="shared" si="146"/>
        <v>0.4</v>
      </c>
      <c r="L517" s="1886">
        <f t="shared" si="146"/>
        <v>225</v>
      </c>
      <c r="M517" s="1887">
        <f t="shared" si="146"/>
        <v>300</v>
      </c>
      <c r="N517" s="1887">
        <f t="shared" si="146"/>
        <v>300</v>
      </c>
      <c r="O517" s="1886">
        <f t="shared" si="146"/>
        <v>75</v>
      </c>
      <c r="P517" s="1888">
        <f t="shared" si="146"/>
        <v>4.5</v>
      </c>
      <c r="Q517" s="754"/>
      <c r="R517" s="106"/>
      <c r="S517" s="125"/>
      <c r="T517" s="101"/>
      <c r="U517" s="106"/>
      <c r="V517" s="106"/>
      <c r="W517" s="106"/>
      <c r="X517" s="106"/>
      <c r="Y517" s="106"/>
      <c r="Z517" s="106"/>
      <c r="AA517" s="106"/>
      <c r="AB517" s="106"/>
      <c r="AC517" s="3300"/>
      <c r="AD517" s="3300"/>
      <c r="AE517" s="3300"/>
      <c r="AF517" s="3300"/>
      <c r="AG517" s="106"/>
      <c r="AH517" s="106"/>
      <c r="AI517" s="106"/>
      <c r="AJ517" s="106"/>
      <c r="AK517" s="106"/>
    </row>
    <row r="518" spans="2:37" ht="15.75" thickBot="1">
      <c r="B518" s="229"/>
      <c r="C518" s="710" t="s">
        <v>349</v>
      </c>
      <c r="D518" s="733"/>
      <c r="E518" s="1443">
        <f>'12-18л. МЕНЮ '!E510</f>
        <v>-3.1534111111111152</v>
      </c>
      <c r="F518" s="1797">
        <f>'12-18л. МЕНЮ '!F510</f>
        <v>-0.7931521739130396</v>
      </c>
      <c r="G518" s="435">
        <f>'12-18л. МЕНЮ '!G510</f>
        <v>1.3321148825065308</v>
      </c>
      <c r="H518" s="2003">
        <f>'12-18л. МЕНЮ '!H510</f>
        <v>6.9279411764700427E-2</v>
      </c>
      <c r="I518" s="722">
        <f t="shared" ref="I518:P518" si="147">(I516*100/I679)-25</f>
        <v>-8.6407142857142887</v>
      </c>
      <c r="J518" s="722">
        <f t="shared" si="147"/>
        <v>-6.3571428571428541</v>
      </c>
      <c r="K518" s="1942">
        <f t="shared" si="147"/>
        <v>-17.0625</v>
      </c>
      <c r="L518" s="1942">
        <f t="shared" si="147"/>
        <v>-18.048555555555556</v>
      </c>
      <c r="M518" s="1942">
        <f t="shared" si="147"/>
        <v>-0.46999999999999886</v>
      </c>
      <c r="N518" s="1942">
        <f t="shared" si="147"/>
        <v>-6.6483333333333299</v>
      </c>
      <c r="O518" s="1942">
        <f t="shared" si="147"/>
        <v>-12.96</v>
      </c>
      <c r="P518" s="1943">
        <f t="shared" si="147"/>
        <v>-10.455555555555557</v>
      </c>
      <c r="Q518" s="74"/>
      <c r="R518" s="119"/>
      <c r="S518" s="2981"/>
      <c r="T518" s="101"/>
      <c r="U518" s="96"/>
      <c r="V518" s="106"/>
      <c r="W518" s="106"/>
      <c r="X518" s="106"/>
      <c r="Y518" s="106"/>
      <c r="Z518" s="106"/>
      <c r="AA518" s="106"/>
      <c r="AB518" s="106"/>
      <c r="AC518" s="151"/>
      <c r="AD518" s="151"/>
      <c r="AE518" s="151"/>
      <c r="AF518" s="151"/>
      <c r="AG518" s="106"/>
      <c r="AH518" s="106"/>
      <c r="AI518" s="106"/>
      <c r="AJ518" s="106"/>
      <c r="AK518" s="106"/>
    </row>
    <row r="519" spans="2:37">
      <c r="B519" s="82"/>
      <c r="C519" s="1252" t="s">
        <v>109</v>
      </c>
      <c r="D519" s="58"/>
      <c r="E519" s="1183"/>
      <c r="F519" s="1867"/>
      <c r="G519" s="1867"/>
      <c r="H519" s="1120"/>
      <c r="I519" s="1120"/>
      <c r="J519" s="1120"/>
      <c r="K519" s="2010"/>
      <c r="L519" s="2010"/>
      <c r="M519" s="2010"/>
      <c r="N519" s="2010"/>
      <c r="O519" s="2010"/>
      <c r="P519" s="2113"/>
      <c r="Q519" s="750"/>
      <c r="R519" s="115"/>
      <c r="S519" s="106"/>
      <c r="T519" s="346"/>
      <c r="U519" s="346"/>
      <c r="V519" s="346"/>
      <c r="W519" s="346"/>
      <c r="X519" s="346"/>
      <c r="Y519" s="346"/>
      <c r="Z519" s="346"/>
      <c r="AA519" s="346"/>
      <c r="AB519" s="106"/>
      <c r="AC519" s="151"/>
      <c r="AD519" s="151"/>
      <c r="AE519" s="151"/>
      <c r="AF519" s="151"/>
      <c r="AG519" s="106"/>
      <c r="AH519" s="106"/>
      <c r="AI519" s="106"/>
      <c r="AJ519" s="106"/>
      <c r="AK519" s="106"/>
    </row>
    <row r="520" spans="2:37">
      <c r="B520" s="1280" t="str">
        <f>'12-18л. МЕНЮ '!J512</f>
        <v>54-3з/22</v>
      </c>
      <c r="C520" s="246" t="str">
        <f>'12-18л. МЕНЮ '!C512</f>
        <v>Помидор в нарезке</v>
      </c>
      <c r="D520" s="249">
        <f>'12-18л. МЕНЮ '!D512</f>
        <v>100</v>
      </c>
      <c r="E520" s="1295">
        <f>'12-18л. МЕНЮ '!E512</f>
        <v>1.1667000000000001</v>
      </c>
      <c r="F520" s="324">
        <f>'12-18л. МЕНЮ '!F512</f>
        <v>0.16667000000000001</v>
      </c>
      <c r="G520" s="324">
        <f>'12-18л. МЕНЮ '!G512</f>
        <v>3.8333400000000002</v>
      </c>
      <c r="H520" s="686">
        <f>'12-18л. МЕНЮ '!H512</f>
        <v>21.333400000000001</v>
      </c>
      <c r="I520" s="2775">
        <v>25</v>
      </c>
      <c r="J520" s="2776">
        <v>6.7000000000000004E-2</v>
      </c>
      <c r="K520" s="2777">
        <v>3.3000000000000002E-2</v>
      </c>
      <c r="L520" s="2776">
        <v>133</v>
      </c>
      <c r="M520" s="2777">
        <v>14</v>
      </c>
      <c r="N520" s="2776">
        <v>26</v>
      </c>
      <c r="O520" s="2777">
        <v>20</v>
      </c>
      <c r="P520" s="2778">
        <v>0.9</v>
      </c>
      <c r="Q520" s="443">
        <f>'12-18л. МЕНЮ '!I512</f>
        <v>2</v>
      </c>
      <c r="R520" s="106"/>
      <c r="S520" s="484"/>
      <c r="T520" s="351"/>
      <c r="U520" s="351"/>
      <c r="V520" s="351"/>
      <c r="W520" s="351"/>
      <c r="X520" s="351"/>
      <c r="Y520" s="351"/>
      <c r="Z520" s="351"/>
      <c r="AA520" s="351"/>
      <c r="AB520" s="106"/>
      <c r="AC520" s="329"/>
      <c r="AD520" s="329"/>
      <c r="AE520" s="329"/>
      <c r="AF520" s="179"/>
      <c r="AG520" s="106"/>
      <c r="AH520" s="106"/>
      <c r="AI520" s="106"/>
      <c r="AJ520" s="106"/>
      <c r="AK520" s="106"/>
    </row>
    <row r="521" spans="2:37">
      <c r="B521" s="1280" t="str">
        <f>'12-18л. МЕНЮ '!J513</f>
        <v>242/22</v>
      </c>
      <c r="C521" s="259" t="str">
        <f>'12-18л. МЕНЮ '!C513</f>
        <v>Суп картофельный с макаронами</v>
      </c>
      <c r="D521" s="249">
        <f>'12-18л. МЕНЮ '!D513</f>
        <v>250</v>
      </c>
      <c r="E521" s="1295">
        <f>'12-18л. МЕНЮ '!E513</f>
        <v>3.0503999999999998</v>
      </c>
      <c r="F521" s="1222">
        <f>'12-18л. МЕНЮ '!F513</f>
        <v>4.4889999999999999</v>
      </c>
      <c r="G521" s="1416">
        <f>'12-18л. МЕНЮ '!G513</f>
        <v>14.978300000000001</v>
      </c>
      <c r="H521" s="2031">
        <f>'12-18л. МЕНЮ '!H513</f>
        <v>117.2052</v>
      </c>
      <c r="I521" s="1416">
        <v>1.1468</v>
      </c>
      <c r="J521" s="1992">
        <v>7.4999999999999997E-2</v>
      </c>
      <c r="K521" s="1416">
        <v>0.29499999999999998</v>
      </c>
      <c r="L521" s="1415">
        <v>114.7152</v>
      </c>
      <c r="M521" s="2081">
        <v>14.355</v>
      </c>
      <c r="N521" s="2082">
        <v>87.853399999999993</v>
      </c>
      <c r="O521" s="2081">
        <v>12.091100000000001</v>
      </c>
      <c r="P521" s="2082">
        <v>1.944</v>
      </c>
      <c r="Q521" s="443">
        <f>'12-18л. МЕНЮ '!I513</f>
        <v>28</v>
      </c>
      <c r="R521" s="646"/>
      <c r="S521" s="256"/>
      <c r="T521" s="151"/>
      <c r="U521" s="151"/>
      <c r="V521" s="151"/>
      <c r="W521" s="179"/>
      <c r="X521" s="151"/>
      <c r="Y521" s="151"/>
      <c r="Z521" s="151"/>
      <c r="AA521" s="151"/>
      <c r="AB521" s="151"/>
      <c r="AC521" s="329"/>
      <c r="AD521" s="329"/>
      <c r="AE521" s="329"/>
      <c r="AF521" s="179"/>
      <c r="AG521" s="106"/>
      <c r="AH521" s="106"/>
      <c r="AI521" s="106"/>
      <c r="AJ521" s="106"/>
      <c r="AK521" s="106"/>
    </row>
    <row r="522" spans="2:37">
      <c r="B522" s="1280" t="str">
        <f>'12-18л. МЕНЮ '!J514</f>
        <v>588/22</v>
      </c>
      <c r="C522" s="259" t="str">
        <f>'12-18л. МЕНЮ '!C514</f>
        <v>Курица по тайски</v>
      </c>
      <c r="D522" s="249">
        <f>'12-18л. МЕНЮ '!D514</f>
        <v>200</v>
      </c>
      <c r="E522" s="1295">
        <f>'12-18л. МЕНЮ '!E514</f>
        <v>8.26</v>
      </c>
      <c r="F522" s="1222">
        <f>'12-18л. МЕНЮ '!F514</f>
        <v>9.82</v>
      </c>
      <c r="G522" s="1416">
        <f>'12-18л. МЕНЮ '!G514</f>
        <v>39.427999999999997</v>
      </c>
      <c r="H522" s="2031">
        <f>'12-18л. МЕНЮ '!H514</f>
        <v>279.13200000000001</v>
      </c>
      <c r="I522" s="1991">
        <v>1.1399999999999999</v>
      </c>
      <c r="J522" s="1738">
        <v>0.05</v>
      </c>
      <c r="K522" s="1738">
        <v>0.15029999999999999</v>
      </c>
      <c r="L522" s="1415">
        <v>125.4579</v>
      </c>
      <c r="M522" s="2863">
        <v>106.0826</v>
      </c>
      <c r="N522" s="3526">
        <v>29.11</v>
      </c>
      <c r="O522" s="2082">
        <v>9.69</v>
      </c>
      <c r="P522" s="2864">
        <v>1.69</v>
      </c>
      <c r="Q522" s="443">
        <f>'12-18л. МЕНЮ '!I514</f>
        <v>58</v>
      </c>
      <c r="R522" s="125"/>
      <c r="AA522" s="176"/>
      <c r="AB522" s="106"/>
      <c r="AC522" s="151"/>
      <c r="AD522" s="151"/>
      <c r="AE522" s="151"/>
      <c r="AF522" s="179"/>
      <c r="AG522" s="106"/>
      <c r="AH522" s="106"/>
      <c r="AI522" s="106"/>
      <c r="AJ522" s="106"/>
      <c r="AK522" s="106"/>
    </row>
    <row r="523" spans="2:37">
      <c r="B523" s="1280" t="str">
        <f>'12-18л. МЕНЮ '!J515</f>
        <v>469 / 21</v>
      </c>
      <c r="C523" s="246" t="str">
        <f>'12-18л. МЕНЮ '!C515</f>
        <v>Молоко кипячёное</v>
      </c>
      <c r="D523" s="249">
        <f>'12-18л. МЕНЮ '!D515</f>
        <v>200</v>
      </c>
      <c r="E523" s="1221">
        <f>'12-18л. МЕНЮ '!E515</f>
        <v>5.8</v>
      </c>
      <c r="F523" s="323">
        <f>'12-18л. МЕНЮ '!F515</f>
        <v>5.3</v>
      </c>
      <c r="G523" s="1411">
        <f>'12-18л. МЕНЮ '!G515</f>
        <v>9.1</v>
      </c>
      <c r="H523" s="1271">
        <f>'12-18л. МЕНЮ '!H515</f>
        <v>107</v>
      </c>
      <c r="I523" s="1158">
        <v>1.4</v>
      </c>
      <c r="J523" s="1158">
        <v>7.0000000000000007E-2</v>
      </c>
      <c r="K523" s="1158">
        <v>0.03</v>
      </c>
      <c r="L523" s="680">
        <v>40.1</v>
      </c>
      <c r="M523" s="1739">
        <v>227.9</v>
      </c>
      <c r="N523" s="1292">
        <v>161.4</v>
      </c>
      <c r="O523" s="1158">
        <v>26.6</v>
      </c>
      <c r="P523" s="1734">
        <v>0.19</v>
      </c>
      <c r="Q523" s="1448">
        <f>'12-18л. МЕНЮ '!I515</f>
        <v>82</v>
      </c>
      <c r="R523" s="115"/>
      <c r="AA523" s="3370"/>
      <c r="AB523" s="3382"/>
      <c r="AC523" s="151"/>
      <c r="AD523" s="151"/>
      <c r="AE523" s="151"/>
      <c r="AF523" s="179"/>
      <c r="AG523" s="106"/>
      <c r="AH523" s="106"/>
      <c r="AI523" s="106"/>
      <c r="AJ523" s="106"/>
      <c r="AK523" s="106"/>
    </row>
    <row r="524" spans="2:37">
      <c r="B524" s="1471" t="str">
        <f>'12-18л. МЕНЮ '!J516</f>
        <v>Пром.пр.</v>
      </c>
      <c r="C524" s="2760" t="str">
        <f>'12-18л. МЕНЮ '!C516</f>
        <v>Кондитерские изделия (печенье)</v>
      </c>
      <c r="D524" s="249">
        <f>'12-18л. МЕНЮ '!D516</f>
        <v>30</v>
      </c>
      <c r="E524" s="1221">
        <f>'12-18л. МЕНЮ '!E516</f>
        <v>2.5659999999999998</v>
      </c>
      <c r="F524" s="323">
        <f>'12-18л. МЕНЮ '!F516</f>
        <v>7.4009999999999998</v>
      </c>
      <c r="G524" s="1411">
        <f>'12-18л. МЕНЮ '!G516</f>
        <v>20.48</v>
      </c>
      <c r="H524" s="1271">
        <f>'12-18л. МЕНЮ '!H516</f>
        <v>158.79</v>
      </c>
      <c r="I524" s="1158">
        <v>0</v>
      </c>
      <c r="J524" s="1158">
        <v>0</v>
      </c>
      <c r="K524" s="1158">
        <v>0</v>
      </c>
      <c r="L524" s="680">
        <v>4.5</v>
      </c>
      <c r="M524" s="1294">
        <v>13.05</v>
      </c>
      <c r="N524" s="1158">
        <v>0</v>
      </c>
      <c r="O524" s="1158">
        <v>0.1</v>
      </c>
      <c r="P524" s="1158">
        <v>9.4E-2</v>
      </c>
      <c r="Q524" s="1448">
        <f>'12-18л. МЕНЮ '!I516</f>
        <v>13</v>
      </c>
      <c r="R524" s="117"/>
      <c r="AA524" s="346"/>
      <c r="AB524" s="106"/>
      <c r="AC524" s="329"/>
      <c r="AD524" s="520"/>
      <c r="AE524" s="520"/>
      <c r="AF524" s="179"/>
      <c r="AG524" s="106"/>
      <c r="AH524" s="106"/>
      <c r="AI524" s="106"/>
      <c r="AJ524" s="106"/>
      <c r="AK524" s="106"/>
    </row>
    <row r="525" spans="2:37">
      <c r="B525" s="1471" t="str">
        <f>'12-18л. МЕНЮ '!J517</f>
        <v>Пром.пр.</v>
      </c>
      <c r="C525" s="246" t="str">
        <f>'12-18л. МЕНЮ '!C517</f>
        <v>Хлеб пшеничный</v>
      </c>
      <c r="D525" s="249">
        <f>'12-18л. МЕНЮ '!D517</f>
        <v>60</v>
      </c>
      <c r="E525" s="1221">
        <f>'12-18л. МЕНЮ '!E517</f>
        <v>1.2036</v>
      </c>
      <c r="F525" s="323">
        <f>'12-18л. МЕНЮ '!F517</f>
        <v>0.78</v>
      </c>
      <c r="G525" s="1411">
        <f>'12-18л. МЕНЮ '!G517</f>
        <v>32.520000000000003</v>
      </c>
      <c r="H525" s="1271">
        <f>'12-18л. МЕНЮ '!H517</f>
        <v>141.9144</v>
      </c>
      <c r="I525" s="728">
        <v>0</v>
      </c>
      <c r="J525" s="728">
        <v>6.6000000000000003E-2</v>
      </c>
      <c r="K525" s="728">
        <v>2.4E-2</v>
      </c>
      <c r="L525" s="715">
        <v>0</v>
      </c>
      <c r="M525" s="1400">
        <v>12</v>
      </c>
      <c r="N525" s="728">
        <v>3.9</v>
      </c>
      <c r="O525" s="728">
        <v>0.84</v>
      </c>
      <c r="P525" s="2143">
        <v>6.6000000000000003E-2</v>
      </c>
      <c r="Q525" s="1448">
        <f>'12-18л. МЕНЮ '!I517</f>
        <v>16</v>
      </c>
      <c r="R525" s="117"/>
      <c r="S525" s="106"/>
      <c r="T525" s="106"/>
      <c r="U525" s="106"/>
      <c r="V525" s="106"/>
      <c r="W525" s="106"/>
      <c r="X525" s="106"/>
      <c r="Y525" s="3369"/>
      <c r="Z525" s="213"/>
      <c r="AA525" s="356"/>
      <c r="AB525" s="178"/>
      <c r="AC525" s="151"/>
      <c r="AD525" s="151"/>
      <c r="AE525" s="151"/>
      <c r="AF525" s="179"/>
      <c r="AG525" s="106"/>
      <c r="AH525" s="106"/>
      <c r="AI525" s="106"/>
      <c r="AJ525" s="106"/>
      <c r="AK525" s="106"/>
    </row>
    <row r="526" spans="2:37">
      <c r="B526" s="1471" t="str">
        <f>'12-18л. МЕНЮ '!J518</f>
        <v>Пром.пр.</v>
      </c>
      <c r="C526" s="246" t="str">
        <f>'12-18л. МЕНЮ '!C518</f>
        <v>Хлеб ржаной</v>
      </c>
      <c r="D526" s="249">
        <f>'12-18л. МЕНЮ '!D518</f>
        <v>40</v>
      </c>
      <c r="E526" s="1221">
        <f>'12-18л. МЕНЮ '!E518</f>
        <v>1.8660000000000001</v>
      </c>
      <c r="F526" s="323">
        <f>'12-18л. МЕНЮ '!F518</f>
        <v>0.66</v>
      </c>
      <c r="G526" s="1411">
        <f>'12-18л. МЕНЮ '!G518</f>
        <v>17.373999999999999</v>
      </c>
      <c r="H526" s="1271">
        <f>'12-18л. МЕНЮ '!H518</f>
        <v>82.9</v>
      </c>
      <c r="I526" s="2983">
        <v>0</v>
      </c>
      <c r="J526" s="1738">
        <v>9.5000000000000001E-2</v>
      </c>
      <c r="K526" s="1738">
        <v>0.1</v>
      </c>
      <c r="L526" s="2984">
        <v>0</v>
      </c>
      <c r="M526" s="2983">
        <v>13.2</v>
      </c>
      <c r="N526" s="2983">
        <v>9.36</v>
      </c>
      <c r="O526" s="2983">
        <v>2.64</v>
      </c>
      <c r="P526" s="2983">
        <v>5.6000000000000001E-2</v>
      </c>
      <c r="Q526" s="1448">
        <f>'12-18л. МЕНЮ '!I518</f>
        <v>17</v>
      </c>
      <c r="R526" s="106"/>
      <c r="S526" s="106"/>
      <c r="T526" s="106"/>
      <c r="U526" s="106"/>
      <c r="V526" s="106"/>
      <c r="W526" s="106"/>
      <c r="X526" s="106"/>
      <c r="Y526" s="106"/>
      <c r="Z526" s="106"/>
      <c r="AA526" s="351"/>
      <c r="AB526" s="116"/>
      <c r="AC526" s="151"/>
      <c r="AD526" s="151"/>
      <c r="AE526" s="151"/>
      <c r="AF526" s="179"/>
      <c r="AG526" s="106"/>
      <c r="AH526" s="106"/>
      <c r="AI526" s="106"/>
      <c r="AJ526" s="106"/>
      <c r="AK526" s="106"/>
    </row>
    <row r="527" spans="2:37" ht="15.75" thickBot="1">
      <c r="B527" s="1258" t="str">
        <f>'12-18л. МЕНЮ '!J519</f>
        <v xml:space="preserve">338 / 17 </v>
      </c>
      <c r="C527" s="189" t="str">
        <f>'12-18л. МЕНЮ '!C519</f>
        <v>Фрукты свежие (яблоко)</v>
      </c>
      <c r="D527" s="341">
        <f>'12-18л. МЕНЮ '!D519</f>
        <v>105</v>
      </c>
      <c r="E527" s="1221">
        <f>'12-18л. МЕНЮ '!E519</f>
        <v>0.42</v>
      </c>
      <c r="F527" s="323">
        <f>'12-18л. МЕНЮ '!F519</f>
        <v>0.42</v>
      </c>
      <c r="G527" s="1411">
        <f>'12-18л. МЕНЮ '!G519</f>
        <v>10.29</v>
      </c>
      <c r="H527" s="1271">
        <f>'12-18л. МЕНЮ '!H519</f>
        <v>49.35</v>
      </c>
      <c r="I527" s="2896">
        <v>10.5</v>
      </c>
      <c r="J527" s="2896">
        <v>3.15E-2</v>
      </c>
      <c r="K527" s="2896">
        <v>2.1000000000000001E-2</v>
      </c>
      <c r="L527" s="2896">
        <v>0</v>
      </c>
      <c r="M527" s="2897">
        <v>16.8</v>
      </c>
      <c r="N527" s="2898">
        <v>11.55</v>
      </c>
      <c r="O527" s="2896">
        <v>9.4499999999999993</v>
      </c>
      <c r="P527" s="2778">
        <v>2.31</v>
      </c>
      <c r="Q527" s="1448">
        <f>'12-18л. МЕНЮ '!I519</f>
        <v>85</v>
      </c>
      <c r="R527" s="106"/>
      <c r="S527" s="106"/>
      <c r="T527" s="106"/>
      <c r="U527" s="106"/>
      <c r="V527" s="106"/>
      <c r="W527" s="106"/>
      <c r="X527" s="106"/>
      <c r="Y527" s="106"/>
      <c r="Z527" s="106"/>
      <c r="AA527" s="106"/>
      <c r="AB527" s="178"/>
      <c r="AC527" s="501"/>
      <c r="AD527" s="501"/>
      <c r="AE527" s="501"/>
      <c r="AF527" s="501"/>
      <c r="AG527" s="106"/>
      <c r="AH527" s="106"/>
      <c r="AI527" s="106"/>
      <c r="AJ527" s="106"/>
      <c r="AK527" s="106"/>
    </row>
    <row r="528" spans="2:37">
      <c r="B528" s="420" t="s">
        <v>160</v>
      </c>
      <c r="C528" s="558"/>
      <c r="D528" s="1460">
        <f>'12-18л. МЕНЮ '!D520</f>
        <v>985</v>
      </c>
      <c r="E528" s="695">
        <f>'12-18л. МЕНЮ '!E520</f>
        <v>24.332700000000003</v>
      </c>
      <c r="F528" s="696">
        <f>'12-18л. МЕНЮ '!F520</f>
        <v>29.036670000000004</v>
      </c>
      <c r="G528" s="1930">
        <f>'12-18л. МЕНЮ '!G520</f>
        <v>148.00363999999999</v>
      </c>
      <c r="H528" s="1926">
        <f>'12-18л. МЕНЮ '!H520</f>
        <v>957.625</v>
      </c>
      <c r="I528" s="2019">
        <f t="shared" ref="I528:P528" si="148">SUM(I520:I527)</f>
        <v>39.186799999999998</v>
      </c>
      <c r="J528" s="2019">
        <f t="shared" si="148"/>
        <v>0.45450000000000002</v>
      </c>
      <c r="K528" s="2019">
        <f t="shared" si="148"/>
        <v>0.65329999999999999</v>
      </c>
      <c r="L528" s="2019">
        <f t="shared" si="148"/>
        <v>417.7731</v>
      </c>
      <c r="M528" s="2111">
        <f t="shared" si="148"/>
        <v>417.38760000000002</v>
      </c>
      <c r="N528" s="2111">
        <f t="shared" si="148"/>
        <v>329.17339999999996</v>
      </c>
      <c r="O528" s="2111">
        <f t="shared" si="148"/>
        <v>81.411100000000005</v>
      </c>
      <c r="P528" s="2038">
        <f t="shared" si="148"/>
        <v>7.25</v>
      </c>
      <c r="Q528" s="747"/>
      <c r="R528" s="119"/>
      <c r="S528" s="106"/>
      <c r="T528" s="106"/>
      <c r="U528" s="106"/>
      <c r="V528" s="106"/>
      <c r="W528" s="106"/>
      <c r="X528" s="106"/>
      <c r="Y528" s="106"/>
      <c r="Z528" s="106"/>
      <c r="AA528" s="106"/>
      <c r="AB528" s="116"/>
      <c r="AC528" s="3300"/>
      <c r="AD528" s="3300"/>
      <c r="AE528" s="3300"/>
      <c r="AF528" s="3300"/>
      <c r="AG528" s="106"/>
      <c r="AH528" s="106"/>
      <c r="AI528" s="106"/>
      <c r="AJ528" s="106"/>
      <c r="AK528" s="106"/>
    </row>
    <row r="529" spans="2:37">
      <c r="B529" s="712"/>
      <c r="C529" s="713" t="s">
        <v>11</v>
      </c>
      <c r="D529" s="1127">
        <v>0.35</v>
      </c>
      <c r="E529" s="1794">
        <f>'12-18л. МЕНЮ '!E521</f>
        <v>31.5</v>
      </c>
      <c r="F529" s="1795">
        <f>'12-18л. МЕНЮ '!F521</f>
        <v>32.200000000000003</v>
      </c>
      <c r="G529" s="1931">
        <f>'12-18л. МЕНЮ '!G521</f>
        <v>134.05000000000001</v>
      </c>
      <c r="H529" s="1928">
        <f>'12-18л. МЕНЮ '!H521</f>
        <v>952</v>
      </c>
      <c r="I529" s="2025">
        <f t="shared" ref="I529:P529" si="149">I625</f>
        <v>24.5</v>
      </c>
      <c r="J529" s="2025">
        <f>J625</f>
        <v>0.49</v>
      </c>
      <c r="K529" s="2025">
        <f t="shared" si="149"/>
        <v>0.56000000000000005</v>
      </c>
      <c r="L529" s="2025">
        <f t="shared" si="149"/>
        <v>315</v>
      </c>
      <c r="M529" s="2112">
        <f t="shared" si="149"/>
        <v>420</v>
      </c>
      <c r="N529" s="2112">
        <f t="shared" si="149"/>
        <v>420</v>
      </c>
      <c r="O529" s="2112">
        <f t="shared" si="149"/>
        <v>105</v>
      </c>
      <c r="P529" s="2025">
        <f t="shared" si="149"/>
        <v>6.3</v>
      </c>
      <c r="Q529" s="747"/>
      <c r="R529" s="106"/>
      <c r="S529" s="106"/>
      <c r="T529" s="106"/>
      <c r="U529" s="106"/>
      <c r="V529" s="106"/>
      <c r="W529" s="106"/>
      <c r="X529" s="106"/>
      <c r="Y529" s="106"/>
      <c r="Z529" s="106"/>
      <c r="AA529" s="106"/>
      <c r="AB529" s="116"/>
      <c r="AC529" s="151"/>
      <c r="AD529" s="151"/>
      <c r="AE529" s="151"/>
      <c r="AF529" s="151"/>
      <c r="AG529" s="106"/>
      <c r="AH529" s="106"/>
      <c r="AI529" s="106"/>
      <c r="AJ529" s="106"/>
      <c r="AK529" s="106"/>
    </row>
    <row r="530" spans="2:37" ht="15.75" thickBot="1">
      <c r="B530" s="229"/>
      <c r="C530" s="710" t="s">
        <v>349</v>
      </c>
      <c r="D530" s="733"/>
      <c r="E530" s="1443">
        <f>'12-18л. МЕНЮ '!E522</f>
        <v>-7.9636666666666613</v>
      </c>
      <c r="F530" s="435">
        <f>'12-18л. МЕНЮ '!F522</f>
        <v>-3.4384021739130404</v>
      </c>
      <c r="G530" s="1932">
        <f>'12-18л. МЕНЮ '!G522</f>
        <v>3.6432480417754576</v>
      </c>
      <c r="H530" s="1924">
        <f>'12-18л. МЕНЮ '!H522</f>
        <v>0.20680147058823195</v>
      </c>
      <c r="I530" s="1942">
        <f t="shared" ref="I530:P530" si="150">(I528*100/I679)-35</f>
        <v>20.981142857142856</v>
      </c>
      <c r="J530" s="1942">
        <f t="shared" si="150"/>
        <v>-2.5357142857142847</v>
      </c>
      <c r="K530" s="1942">
        <f t="shared" si="150"/>
        <v>5.8312499999999972</v>
      </c>
      <c r="L530" s="1942">
        <f t="shared" si="150"/>
        <v>11.419233333333331</v>
      </c>
      <c r="M530" s="1942">
        <f t="shared" si="150"/>
        <v>-0.21770000000000067</v>
      </c>
      <c r="N530" s="1942">
        <f t="shared" si="150"/>
        <v>-7.5688833333333356</v>
      </c>
      <c r="O530" s="1942">
        <f t="shared" si="150"/>
        <v>-7.8629666666666651</v>
      </c>
      <c r="P530" s="2039">
        <f t="shared" si="150"/>
        <v>5.2777777777777786</v>
      </c>
      <c r="Q530" s="751"/>
      <c r="R530" s="106"/>
      <c r="S530" s="106"/>
      <c r="T530" s="106"/>
      <c r="U530" s="106"/>
      <c r="V530" s="106"/>
      <c r="W530" s="106"/>
      <c r="X530" s="106"/>
      <c r="Y530" s="106"/>
      <c r="Z530" s="106"/>
      <c r="AA530" s="106"/>
      <c r="AB530" s="218"/>
      <c r="AC530" s="283"/>
      <c r="AD530" s="283"/>
      <c r="AE530" s="283"/>
      <c r="AF530" s="283"/>
      <c r="AG530" s="106"/>
      <c r="AH530" s="106"/>
      <c r="AI530" s="106"/>
      <c r="AJ530" s="106"/>
      <c r="AK530" s="106"/>
    </row>
    <row r="531" spans="2:37">
      <c r="B531" s="664"/>
      <c r="C531" s="541" t="s">
        <v>199</v>
      </c>
      <c r="D531" s="58"/>
      <c r="E531" s="1895"/>
      <c r="F531" s="1897"/>
      <c r="G531" s="1910"/>
      <c r="H531" s="3292"/>
      <c r="I531" s="3292"/>
      <c r="J531" s="3292"/>
      <c r="K531" s="3292"/>
      <c r="L531" s="3292"/>
      <c r="M531" s="3292"/>
      <c r="N531" s="3292"/>
      <c r="O531" s="3292"/>
      <c r="P531" s="3293"/>
      <c r="Q531" s="750"/>
      <c r="R531" s="106"/>
      <c r="S531" s="2981"/>
      <c r="T531" s="101"/>
      <c r="U531" s="98"/>
      <c r="V531" s="501"/>
      <c r="W531" s="789"/>
      <c r="X531" s="3368"/>
      <c r="Y531" s="3369"/>
      <c r="Z531" s="213"/>
      <c r="AA531" s="106"/>
      <c r="AB531" s="121"/>
      <c r="AC531" s="329"/>
      <c r="AD531" s="329"/>
      <c r="AE531" s="329"/>
      <c r="AF531" s="179"/>
      <c r="AG531" s="106"/>
      <c r="AH531" s="106"/>
      <c r="AI531" s="106"/>
      <c r="AJ531" s="106"/>
      <c r="AK531" s="106"/>
    </row>
    <row r="532" spans="2:37" ht="12" customHeight="1">
      <c r="B532" s="2933">
        <f>'12-18л. МЕНЮ '!J524</f>
        <v>0</v>
      </c>
      <c r="C532" s="259" t="str">
        <f>'12-18л. МЕНЮ '!C524</f>
        <v>Кисломолочный напиток</v>
      </c>
      <c r="D532" s="3298">
        <f>'12-18л. МЕНЮ '!D524</f>
        <v>0</v>
      </c>
      <c r="E532" s="3297">
        <f>'12-18л. МЕНЮ '!E524</f>
        <v>0</v>
      </c>
      <c r="F532" s="3294">
        <f>'12-18л. МЕНЮ '!F524</f>
        <v>0</v>
      </c>
      <c r="G532" s="3295">
        <f>'12-18л. МЕНЮ '!G524</f>
        <v>0</v>
      </c>
      <c r="H532" s="3296">
        <f>'12-18л. МЕНЮ '!H524</f>
        <v>0</v>
      </c>
      <c r="I532" s="1416"/>
      <c r="J532" s="1992"/>
      <c r="K532" s="1416"/>
      <c r="L532" s="2031"/>
      <c r="M532" s="1420"/>
      <c r="N532" s="2237"/>
      <c r="O532" s="1418"/>
      <c r="P532" s="1993"/>
      <c r="Q532" s="3299">
        <f>'12-18л. МЕНЮ '!I524</f>
        <v>0</v>
      </c>
      <c r="R532" s="106"/>
      <c r="S532" s="2981"/>
      <c r="T532" s="126"/>
      <c r="U532" s="98"/>
      <c r="V532" s="501"/>
      <c r="W532" s="789"/>
      <c r="X532" s="3368"/>
      <c r="Y532" s="3369"/>
      <c r="Z532" s="213"/>
      <c r="AA532" s="356"/>
      <c r="AB532" s="520"/>
      <c r="AC532" s="329"/>
      <c r="AD532" s="329"/>
      <c r="AE532" s="329"/>
      <c r="AF532" s="179"/>
      <c r="AG532" s="106"/>
      <c r="AH532" s="106"/>
      <c r="AI532" s="106"/>
      <c r="AJ532" s="106"/>
      <c r="AK532" s="106"/>
    </row>
    <row r="533" spans="2:37" ht="12.75" customHeight="1">
      <c r="B533" s="1455" t="str">
        <f>'12-18л. МЕНЮ '!J525</f>
        <v>470/ 21</v>
      </c>
      <c r="C533" s="170" t="str">
        <f>'12-18л. МЕНЮ '!C525</f>
        <v>Кефир  (м. д. ж. 2,5% )</v>
      </c>
      <c r="D533" s="342">
        <f>'12-18л. МЕНЮ '!D525</f>
        <v>200</v>
      </c>
      <c r="E533" s="1737">
        <f>'12-18л. МЕНЮ '!E525</f>
        <v>5.8</v>
      </c>
      <c r="F533" s="1735">
        <f>'12-18л. МЕНЮ '!F525</f>
        <v>5</v>
      </c>
      <c r="G533" s="1412">
        <f>'12-18л. МЕНЮ '!G525</f>
        <v>8</v>
      </c>
      <c r="H533" s="1996">
        <f>'12-18л. МЕНЮ '!H525</f>
        <v>101</v>
      </c>
      <c r="I533" s="2761">
        <v>1.4</v>
      </c>
      <c r="J533" s="1547">
        <v>0.08</v>
      </c>
      <c r="K533" s="1735">
        <v>2.3E-2</v>
      </c>
      <c r="L533" s="1458">
        <v>40.1</v>
      </c>
      <c r="M533" s="2762">
        <v>240.8</v>
      </c>
      <c r="N533" s="1742">
        <v>180.6</v>
      </c>
      <c r="O533" s="1736">
        <v>28.1</v>
      </c>
      <c r="P533" s="1733">
        <v>0.2</v>
      </c>
      <c r="Q533" s="1139">
        <f>'12-18л. МЕНЮ '!I525</f>
        <v>83</v>
      </c>
      <c r="R533" s="125"/>
      <c r="S533" s="2981"/>
      <c r="T533" s="126"/>
      <c r="U533" s="98"/>
      <c r="V533" s="351"/>
      <c r="W533" s="351"/>
      <c r="X533" s="351"/>
      <c r="Y533" s="351"/>
      <c r="Z533" s="351"/>
      <c r="AA533" s="351"/>
      <c r="AB533" s="116"/>
      <c r="AC533" s="3408"/>
      <c r="AD533" s="3408"/>
      <c r="AE533" s="3408"/>
      <c r="AF533" s="3408"/>
      <c r="AG533" s="106"/>
      <c r="AH533" s="106"/>
      <c r="AI533" s="106"/>
      <c r="AJ533" s="106"/>
      <c r="AK533" s="106"/>
    </row>
    <row r="534" spans="2:37" ht="12.75" customHeight="1">
      <c r="B534" s="1455" t="str">
        <f>'12-18л. МЕНЮ '!J526</f>
        <v>150/17</v>
      </c>
      <c r="C534" s="2865" t="str">
        <f>'12-18л. МЕНЮ '!C526</f>
        <v xml:space="preserve">Зразы картофельные </v>
      </c>
      <c r="D534" s="342">
        <f>'12-18л. МЕНЮ '!D526</f>
        <v>120</v>
      </c>
      <c r="E534" s="1737">
        <f>'12-18л. МЕНЮ '!E526</f>
        <v>1.7343999999999999</v>
      </c>
      <c r="F534" s="1735">
        <f>'12-18л. МЕНЮ '!F526</f>
        <v>3.9817999999999998</v>
      </c>
      <c r="G534" s="1412">
        <f>'12-18л. МЕНЮ '!G526</f>
        <v>13.9674</v>
      </c>
      <c r="H534" s="1996">
        <f>'12-18л. МЕНЮ '!H526</f>
        <v>98.64</v>
      </c>
      <c r="I534" s="1547">
        <v>3.657</v>
      </c>
      <c r="J534" s="1735">
        <v>0.1226</v>
      </c>
      <c r="K534" s="1547">
        <v>9.9599999999999994E-2</v>
      </c>
      <c r="L534" s="1458">
        <v>22.856999999999999</v>
      </c>
      <c r="M534" s="1736">
        <v>26.2743</v>
      </c>
      <c r="N534" s="1543">
        <v>28</v>
      </c>
      <c r="O534" s="1735">
        <v>3.1817000000000002</v>
      </c>
      <c r="P534" s="1733">
        <v>0.63700000000000001</v>
      </c>
      <c r="Q534" s="2867"/>
      <c r="R534" s="119"/>
      <c r="S534" s="126"/>
      <c r="T534" s="328"/>
      <c r="U534" s="329"/>
      <c r="V534" s="329"/>
      <c r="W534" s="329"/>
      <c r="X534" s="179"/>
      <c r="Y534" s="513"/>
      <c r="Z534" s="513"/>
      <c r="AA534" s="151"/>
      <c r="AB534" s="151"/>
      <c r="AC534" s="329"/>
      <c r="AD534" s="329"/>
      <c r="AE534" s="329"/>
      <c r="AF534" s="179"/>
      <c r="AG534" s="106"/>
      <c r="AH534" s="106"/>
      <c r="AI534" s="106"/>
      <c r="AJ534" s="106"/>
      <c r="AK534" s="106"/>
    </row>
    <row r="535" spans="2:37" ht="15.75" thickBot="1">
      <c r="B535" s="1479" t="str">
        <f>'12-18л. МЕНЮ '!J527</f>
        <v>Пром.пр.</v>
      </c>
      <c r="C535" s="1402" t="str">
        <f>'12-18л. МЕНЮ '!C527</f>
        <v>Хлеб пшеничный</v>
      </c>
      <c r="D535" s="1217">
        <f>'12-18л. МЕНЮ '!D527</f>
        <v>30</v>
      </c>
      <c r="E535" s="1731">
        <f>'12-18л. МЕНЮ '!E527</f>
        <v>0.6018</v>
      </c>
      <c r="F535" s="1743">
        <f>'12-18л. МЕНЮ '!F527</f>
        <v>0.39</v>
      </c>
      <c r="G535" s="2114">
        <f>'12-18л. МЕНЮ '!G527</f>
        <v>16.260000000000002</v>
      </c>
      <c r="H535" s="2114">
        <f>'12-18л. МЕНЮ '!H527</f>
        <v>70.9572</v>
      </c>
      <c r="I535" s="1158">
        <v>0</v>
      </c>
      <c r="J535" s="1158">
        <v>3.3000000000000002E-2</v>
      </c>
      <c r="K535" s="1158">
        <v>1.2E-2</v>
      </c>
      <c r="L535" s="680">
        <v>0</v>
      </c>
      <c r="M535" s="1158">
        <v>6</v>
      </c>
      <c r="N535" s="1158">
        <v>1.95</v>
      </c>
      <c r="O535" s="1158">
        <v>0.45200000000000001</v>
      </c>
      <c r="P535" s="1158">
        <v>3.3000000000000002E-2</v>
      </c>
      <c r="Q535" s="1448">
        <f>'12-18л. МЕНЮ '!I527</f>
        <v>16</v>
      </c>
      <c r="R535" s="124"/>
      <c r="S535" s="126"/>
      <c r="T535" s="328"/>
      <c r="U535" s="329"/>
      <c r="V535" s="329"/>
      <c r="W535" s="329"/>
      <c r="X535" s="179"/>
      <c r="Y535" s="151"/>
      <c r="Z535" s="151"/>
      <c r="AA535" s="329"/>
      <c r="AB535" s="151"/>
      <c r="AC535" s="501"/>
      <c r="AD535" s="501"/>
      <c r="AE535" s="501"/>
      <c r="AF535" s="501"/>
      <c r="AG535" s="106"/>
      <c r="AH535" s="106"/>
      <c r="AI535" s="106"/>
      <c r="AJ535" s="106"/>
      <c r="AK535" s="106"/>
    </row>
    <row r="536" spans="2:37">
      <c r="B536" s="420" t="s">
        <v>207</v>
      </c>
      <c r="C536" s="558"/>
      <c r="D536" s="2751">
        <f>'12-18л. МЕНЮ '!D528</f>
        <v>350</v>
      </c>
      <c r="E536" s="2006">
        <f>'12-18л. МЕНЮ '!E528</f>
        <v>8.1362000000000005</v>
      </c>
      <c r="F536" s="2007">
        <f>'12-18л. МЕНЮ '!F528</f>
        <v>9.3718000000000004</v>
      </c>
      <c r="G536" s="2828">
        <f>'12-18л. МЕНЮ '!G528</f>
        <v>38.227400000000003</v>
      </c>
      <c r="H536" s="2828">
        <f>'12-18л. МЕНЮ '!H528</f>
        <v>270.59719999999999</v>
      </c>
      <c r="I536" s="235">
        <f t="shared" ref="I536:P536" si="151">SUM(I532:I535)</f>
        <v>5.0570000000000004</v>
      </c>
      <c r="J536" s="235">
        <f t="shared" si="151"/>
        <v>0.2356</v>
      </c>
      <c r="K536" s="235">
        <f>SUM(K532:K535)</f>
        <v>0.1346</v>
      </c>
      <c r="L536" s="235">
        <f t="shared" si="151"/>
        <v>62.957000000000001</v>
      </c>
      <c r="M536" s="683">
        <f t="shared" si="151"/>
        <v>273.07429999999999</v>
      </c>
      <c r="N536" s="683">
        <f t="shared" si="151"/>
        <v>210.54999999999998</v>
      </c>
      <c r="O536" s="235">
        <f t="shared" si="151"/>
        <v>31.733700000000002</v>
      </c>
      <c r="P536" s="2149">
        <f t="shared" si="151"/>
        <v>0.87</v>
      </c>
      <c r="Q536" s="747"/>
      <c r="R536" s="115"/>
      <c r="S536" s="2999"/>
      <c r="T536" s="328"/>
      <c r="U536" s="329"/>
      <c r="V536" s="329"/>
      <c r="W536" s="329"/>
      <c r="X536" s="179"/>
      <c r="Y536" s="151"/>
      <c r="Z536" s="151"/>
      <c r="AA536" s="329"/>
      <c r="AB536" s="151"/>
      <c r="AC536" s="3300"/>
      <c r="AD536" s="3300"/>
      <c r="AE536" s="3300"/>
      <c r="AF536" s="3300"/>
      <c r="AG536" s="106"/>
      <c r="AH536" s="106"/>
      <c r="AI536" s="106"/>
      <c r="AJ536" s="106"/>
      <c r="AK536" s="106"/>
    </row>
    <row r="537" spans="2:37">
      <c r="B537" s="712"/>
      <c r="C537" s="713" t="s">
        <v>11</v>
      </c>
      <c r="D537" s="1127">
        <v>0.1</v>
      </c>
      <c r="E537" s="2008">
        <f>'12-18л. МЕНЮ '!E529</f>
        <v>9</v>
      </c>
      <c r="F537" s="2009">
        <f>'12-18л. МЕНЮ '!F529</f>
        <v>9.1999999999999993</v>
      </c>
      <c r="G537" s="2829">
        <f>'12-18л. МЕНЮ '!G529</f>
        <v>38.299999999999997</v>
      </c>
      <c r="H537" s="2829">
        <f>'12-18л. МЕНЮ '!H529</f>
        <v>272</v>
      </c>
      <c r="I537" s="1886">
        <f t="shared" ref="I537:P537" si="152">I629</f>
        <v>7</v>
      </c>
      <c r="J537" s="1886">
        <f t="shared" si="152"/>
        <v>0.14000000000000001</v>
      </c>
      <c r="K537" s="1886">
        <f t="shared" si="152"/>
        <v>0.16</v>
      </c>
      <c r="L537" s="1886">
        <f t="shared" si="152"/>
        <v>90</v>
      </c>
      <c r="M537" s="1887">
        <f t="shared" si="152"/>
        <v>120</v>
      </c>
      <c r="N537" s="1887">
        <f t="shared" si="152"/>
        <v>120</v>
      </c>
      <c r="O537" s="1886">
        <f t="shared" si="152"/>
        <v>30</v>
      </c>
      <c r="P537" s="3273">
        <f t="shared" si="152"/>
        <v>1.8</v>
      </c>
      <c r="Q537" s="747"/>
      <c r="R537" s="115"/>
      <c r="S537" s="126"/>
      <c r="T537" s="356"/>
      <c r="U537" s="346"/>
      <c r="V537" s="346"/>
      <c r="W537" s="346"/>
      <c r="X537" s="346"/>
      <c r="Y537" s="346"/>
      <c r="Z537" s="346"/>
      <c r="AA537" s="346"/>
      <c r="AB537" s="106"/>
      <c r="AC537" s="151"/>
      <c r="AD537" s="151"/>
      <c r="AE537" s="151"/>
      <c r="AF537" s="151"/>
      <c r="AG537" s="106"/>
      <c r="AH537" s="106"/>
      <c r="AI537" s="106"/>
      <c r="AJ537" s="106"/>
      <c r="AK537" s="106"/>
    </row>
    <row r="538" spans="2:37" ht="15.75" thickBot="1">
      <c r="B538" s="229"/>
      <c r="C538" s="710" t="s">
        <v>349</v>
      </c>
      <c r="D538" s="733"/>
      <c r="E538" s="1443">
        <f>'12-18л. МЕНЮ '!E530</f>
        <v>-0.95977777777777717</v>
      </c>
      <c r="F538" s="435">
        <f>'12-18л. МЕНЮ '!F530</f>
        <v>0.18673913043478407</v>
      </c>
      <c r="G538" s="1932">
        <f>'12-18л. МЕНЮ '!G530</f>
        <v>-1.8955613577022135E-2</v>
      </c>
      <c r="H538" s="1932">
        <f>'12-18л. МЕНЮ '!H530</f>
        <v>-5.1573529411765406E-2</v>
      </c>
      <c r="I538" s="722">
        <f t="shared" ref="I538:P538" si="153">(I536*100/I679)-10</f>
        <v>-2.7757142857142849</v>
      </c>
      <c r="J538" s="722">
        <f t="shared" si="153"/>
        <v>6.8285714285714292</v>
      </c>
      <c r="K538" s="722">
        <f t="shared" si="153"/>
        <v>-1.5875000000000004</v>
      </c>
      <c r="L538" s="722">
        <f t="shared" si="153"/>
        <v>-3.004777777777778</v>
      </c>
      <c r="M538" s="722">
        <f t="shared" si="153"/>
        <v>12.756191666666666</v>
      </c>
      <c r="N538" s="722">
        <f t="shared" si="153"/>
        <v>7.5458333333333343</v>
      </c>
      <c r="O538" s="722">
        <f t="shared" si="153"/>
        <v>0.57790000000000141</v>
      </c>
      <c r="P538" s="2150">
        <f t="shared" si="153"/>
        <v>-5.166666666666667</v>
      </c>
      <c r="Q538" s="751"/>
      <c r="R538" s="115"/>
      <c r="S538" s="106"/>
      <c r="T538" s="2991"/>
      <c r="U538" s="106"/>
      <c r="V538" s="3301"/>
      <c r="W538" s="3301"/>
      <c r="X538" s="3301"/>
      <c r="Y538" s="3301"/>
      <c r="Z538" s="3302"/>
      <c r="AA538" s="121"/>
      <c r="AB538" s="106"/>
      <c r="AC538" s="121"/>
      <c r="AD538" s="121"/>
      <c r="AE538" s="121"/>
      <c r="AF538" s="121"/>
      <c r="AG538" s="106"/>
      <c r="AH538" s="106"/>
      <c r="AI538" s="106"/>
      <c r="AJ538" s="106"/>
      <c r="AK538" s="106"/>
    </row>
    <row r="539" spans="2:37" ht="15.75" thickBot="1">
      <c r="R539" s="115"/>
      <c r="S539" s="106"/>
      <c r="T539" s="2991"/>
      <c r="U539" s="106"/>
      <c r="V539" s="482"/>
      <c r="W539" s="482"/>
      <c r="X539" s="482"/>
      <c r="Y539" s="482"/>
      <c r="Z539" s="121"/>
      <c r="AA539" s="121"/>
      <c r="AB539" s="106"/>
      <c r="AC539" s="121"/>
      <c r="AD539" s="121"/>
      <c r="AE539" s="121"/>
      <c r="AF539" s="121"/>
      <c r="AG539" s="106"/>
      <c r="AH539" s="106"/>
      <c r="AI539" s="106"/>
      <c r="AJ539" s="106"/>
      <c r="AK539" s="106"/>
    </row>
    <row r="540" spans="2:37">
      <c r="B540" s="637"/>
      <c r="C540" s="42" t="s">
        <v>239</v>
      </c>
      <c r="D540" s="43"/>
      <c r="E540" s="146">
        <f t="shared" ref="E540:P540" si="154">E516+E528</f>
        <v>43.994630000000001</v>
      </c>
      <c r="F540" s="235">
        <f t="shared" si="154"/>
        <v>51.306970000000007</v>
      </c>
      <c r="G540" s="235">
        <f t="shared" si="154"/>
        <v>248.85563999999999</v>
      </c>
      <c r="H540" s="235">
        <f t="shared" si="154"/>
        <v>1639.5093999999999</v>
      </c>
      <c r="I540" s="235">
        <f t="shared" si="154"/>
        <v>50.638300000000001</v>
      </c>
      <c r="J540" s="235">
        <f t="shared" si="154"/>
        <v>0.71550000000000002</v>
      </c>
      <c r="K540" s="235">
        <f t="shared" si="154"/>
        <v>0.78029999999999999</v>
      </c>
      <c r="L540" s="235">
        <f t="shared" si="154"/>
        <v>480.33609999999999</v>
      </c>
      <c r="M540" s="683">
        <f t="shared" si="154"/>
        <v>711.74760000000003</v>
      </c>
      <c r="N540" s="683">
        <f t="shared" si="154"/>
        <v>549.39339999999993</v>
      </c>
      <c r="O540" s="683">
        <f t="shared" si="154"/>
        <v>117.53110000000001</v>
      </c>
      <c r="P540" s="638">
        <f t="shared" si="154"/>
        <v>9.8679999999999986</v>
      </c>
      <c r="R540" s="119"/>
      <c r="S540" s="106"/>
      <c r="T540" s="114"/>
      <c r="U540" s="106"/>
      <c r="V540" s="106"/>
      <c r="W540" s="106"/>
      <c r="X540" s="106"/>
      <c r="Y540" s="106"/>
      <c r="Z540" s="106"/>
      <c r="AA540" s="106"/>
      <c r="AB540" s="106"/>
      <c r="AC540" s="121"/>
      <c r="AD540" s="121"/>
      <c r="AE540" s="121"/>
      <c r="AF540" s="121"/>
      <c r="AG540" s="106"/>
      <c r="AH540" s="106"/>
      <c r="AI540" s="106"/>
      <c r="AJ540" s="106"/>
      <c r="AK540" s="106"/>
    </row>
    <row r="541" spans="2:37">
      <c r="B541" s="386"/>
      <c r="C541" s="660" t="s">
        <v>11</v>
      </c>
      <c r="D541" s="1127">
        <v>0.6</v>
      </c>
      <c r="E541" s="1889">
        <f t="shared" ref="E541:P541" si="155">E633</f>
        <v>54</v>
      </c>
      <c r="F541" s="1886">
        <f t="shared" si="155"/>
        <v>55.2</v>
      </c>
      <c r="G541" s="1886">
        <f t="shared" si="155"/>
        <v>229.8</v>
      </c>
      <c r="H541" s="1886">
        <f t="shared" si="155"/>
        <v>1632</v>
      </c>
      <c r="I541" s="1886">
        <f t="shared" si="155"/>
        <v>42</v>
      </c>
      <c r="J541" s="1886">
        <f>J633</f>
        <v>0.84</v>
      </c>
      <c r="K541" s="1886">
        <f t="shared" si="155"/>
        <v>0.96</v>
      </c>
      <c r="L541" s="1886">
        <f t="shared" si="155"/>
        <v>540</v>
      </c>
      <c r="M541" s="1887">
        <f t="shared" si="155"/>
        <v>720</v>
      </c>
      <c r="N541" s="1887">
        <f t="shared" si="155"/>
        <v>720</v>
      </c>
      <c r="O541" s="1887">
        <f t="shared" si="155"/>
        <v>180</v>
      </c>
      <c r="P541" s="1888">
        <f t="shared" si="155"/>
        <v>10.8</v>
      </c>
      <c r="R541" s="106"/>
      <c r="S541" s="106"/>
      <c r="T541" s="114"/>
      <c r="U541" s="106"/>
      <c r="V541" s="106"/>
      <c r="W541" s="106"/>
      <c r="X541" s="106"/>
      <c r="Y541" s="106"/>
      <c r="Z541" s="106"/>
      <c r="AA541" s="106"/>
      <c r="AB541" s="106"/>
      <c r="AC541" s="121"/>
      <c r="AD541" s="121"/>
      <c r="AE541" s="121"/>
      <c r="AF541" s="121"/>
      <c r="AG541" s="106"/>
      <c r="AH541" s="106"/>
      <c r="AI541" s="106"/>
      <c r="AJ541" s="106"/>
      <c r="AK541" s="106"/>
    </row>
    <row r="542" spans="2:37" ht="15.75" thickBot="1">
      <c r="B542" s="229"/>
      <c r="C542" s="710" t="s">
        <v>349</v>
      </c>
      <c r="D542" s="733"/>
      <c r="E542" s="721">
        <f t="shared" ref="E542:P542" si="156">(E540*100/E679)-60</f>
        <v>-11.11707777777778</v>
      </c>
      <c r="F542" s="722">
        <f t="shared" si="156"/>
        <v>-4.2315543478260764</v>
      </c>
      <c r="G542" s="722">
        <f t="shared" si="156"/>
        <v>4.9753629242819812</v>
      </c>
      <c r="H542" s="722">
        <f t="shared" si="156"/>
        <v>0.27608088235294304</v>
      </c>
      <c r="I542" s="722">
        <f t="shared" si="156"/>
        <v>12.340428571428575</v>
      </c>
      <c r="J542" s="722">
        <f t="shared" si="156"/>
        <v>-8.8928571428571388</v>
      </c>
      <c r="K542" s="722">
        <f t="shared" si="156"/>
        <v>-11.231250000000003</v>
      </c>
      <c r="L542" s="722">
        <f t="shared" si="156"/>
        <v>-6.6293222222222212</v>
      </c>
      <c r="M542" s="722">
        <f t="shared" si="156"/>
        <v>-0.68769999999999243</v>
      </c>
      <c r="N542" s="722">
        <f t="shared" si="156"/>
        <v>-14.217216666666673</v>
      </c>
      <c r="O542" s="722">
        <f t="shared" si="156"/>
        <v>-20.822966666666666</v>
      </c>
      <c r="P542" s="727">
        <f t="shared" si="156"/>
        <v>-5.1777777777777843</v>
      </c>
      <c r="Q542" s="288"/>
      <c r="R542" s="106"/>
      <c r="S542" s="1619"/>
      <c r="T542" s="114"/>
      <c r="U542" s="216"/>
      <c r="V542" s="106"/>
      <c r="W542" s="106"/>
      <c r="X542" s="106"/>
      <c r="Y542" s="106"/>
      <c r="Z542" s="106"/>
      <c r="AA542" s="106"/>
      <c r="AB542" s="106"/>
      <c r="AC542" s="121"/>
      <c r="AD542" s="121"/>
      <c r="AE542" s="121"/>
      <c r="AF542" s="121"/>
      <c r="AG542" s="106"/>
      <c r="AH542" s="106"/>
      <c r="AI542" s="106"/>
      <c r="AJ542" s="106"/>
      <c r="AK542" s="106"/>
    </row>
    <row r="543" spans="2:37" ht="15.75" thickBot="1">
      <c r="E543" s="1896"/>
      <c r="F543" s="1896"/>
      <c r="G543" s="1896"/>
      <c r="H543" s="1896"/>
      <c r="I543" s="1896"/>
      <c r="J543" s="1896"/>
      <c r="K543" s="1896"/>
      <c r="L543" s="1896"/>
      <c r="M543" s="1896"/>
      <c r="N543" s="1896"/>
      <c r="O543" s="1896"/>
      <c r="P543" s="1896"/>
      <c r="Q543" s="288"/>
      <c r="R543" s="106"/>
      <c r="S543" s="125"/>
      <c r="T543" s="176"/>
      <c r="U543" s="159"/>
      <c r="V543" s="106"/>
      <c r="W543" s="106"/>
      <c r="X543" s="106"/>
      <c r="Y543" s="106"/>
      <c r="Z543" s="106"/>
      <c r="AA543" s="106"/>
      <c r="AB543" s="106"/>
      <c r="AC543" s="501"/>
      <c r="AD543" s="501"/>
      <c r="AE543" s="501"/>
      <c r="AF543" s="501"/>
      <c r="AG543" s="106"/>
      <c r="AH543" s="106"/>
      <c r="AI543" s="106"/>
      <c r="AJ543" s="106"/>
      <c r="AK543" s="106"/>
    </row>
    <row r="544" spans="2:37">
      <c r="B544" s="637"/>
      <c r="C544" s="42" t="s">
        <v>238</v>
      </c>
      <c r="D544" s="43"/>
      <c r="E544" s="146">
        <f t="shared" ref="E544:P544" si="157">E528+E536</f>
        <v>32.468900000000005</v>
      </c>
      <c r="F544" s="235">
        <f t="shared" si="157"/>
        <v>38.408470000000008</v>
      </c>
      <c r="G544" s="235">
        <f t="shared" si="157"/>
        <v>186.23104000000001</v>
      </c>
      <c r="H544" s="235">
        <f t="shared" si="157"/>
        <v>1228.2221999999999</v>
      </c>
      <c r="I544" s="235">
        <f t="shared" si="157"/>
        <v>44.2438</v>
      </c>
      <c r="J544" s="235">
        <f t="shared" si="157"/>
        <v>0.69010000000000005</v>
      </c>
      <c r="K544" s="235">
        <f t="shared" si="157"/>
        <v>0.78790000000000004</v>
      </c>
      <c r="L544" s="235">
        <f t="shared" si="157"/>
        <v>480.73009999999999</v>
      </c>
      <c r="M544" s="683">
        <f t="shared" si="157"/>
        <v>690.46190000000001</v>
      </c>
      <c r="N544" s="683">
        <f t="shared" si="157"/>
        <v>539.72339999999997</v>
      </c>
      <c r="O544" s="683">
        <f t="shared" si="157"/>
        <v>113.1448</v>
      </c>
      <c r="P544" s="638">
        <f t="shared" si="157"/>
        <v>8.1199999999999992</v>
      </c>
      <c r="Q544" s="288"/>
      <c r="R544" s="106"/>
      <c r="S544" s="115"/>
      <c r="T544" s="101"/>
      <c r="U544" s="96"/>
      <c r="V544" s="106"/>
      <c r="W544" s="106"/>
      <c r="X544" s="106"/>
      <c r="Y544" s="106"/>
      <c r="Z544" s="106"/>
      <c r="AA544" s="106"/>
      <c r="AB544" s="106"/>
      <c r="AC544" s="3300"/>
      <c r="AD544" s="3300"/>
      <c r="AE544" s="3300"/>
      <c r="AF544" s="3300"/>
      <c r="AG544" s="106"/>
      <c r="AH544" s="106"/>
      <c r="AI544" s="106"/>
      <c r="AJ544" s="106"/>
      <c r="AK544" s="106"/>
    </row>
    <row r="545" spans="2:37">
      <c r="B545" s="386"/>
      <c r="C545" s="660" t="s">
        <v>11</v>
      </c>
      <c r="D545" s="1127">
        <v>0.45</v>
      </c>
      <c r="E545" s="1889">
        <f t="shared" ref="E545:P545" si="158">E637</f>
        <v>40.5</v>
      </c>
      <c r="F545" s="1886">
        <f t="shared" si="158"/>
        <v>41.4</v>
      </c>
      <c r="G545" s="1886">
        <f t="shared" si="158"/>
        <v>172.35</v>
      </c>
      <c r="H545" s="1886">
        <f t="shared" si="158"/>
        <v>1224</v>
      </c>
      <c r="I545" s="1886">
        <f t="shared" si="158"/>
        <v>31.5</v>
      </c>
      <c r="J545" s="1886">
        <f t="shared" si="158"/>
        <v>0.63</v>
      </c>
      <c r="K545" s="1886">
        <f t="shared" si="158"/>
        <v>0.72</v>
      </c>
      <c r="L545" s="1886">
        <f t="shared" si="158"/>
        <v>405</v>
      </c>
      <c r="M545" s="1887">
        <f t="shared" si="158"/>
        <v>540</v>
      </c>
      <c r="N545" s="1887">
        <f t="shared" si="158"/>
        <v>540</v>
      </c>
      <c r="O545" s="1887">
        <f t="shared" si="158"/>
        <v>135</v>
      </c>
      <c r="P545" s="1888">
        <f t="shared" si="158"/>
        <v>8.1</v>
      </c>
      <c r="Q545" s="288"/>
      <c r="R545" s="106"/>
      <c r="S545" s="115"/>
      <c r="T545" s="101"/>
      <c r="U545" s="98"/>
      <c r="V545" s="106"/>
      <c r="W545" s="106"/>
      <c r="X545" s="106"/>
      <c r="Y545" s="106"/>
      <c r="Z545" s="106"/>
      <c r="AA545" s="106"/>
      <c r="AB545" s="106"/>
      <c r="AC545" s="151"/>
      <c r="AD545" s="151"/>
      <c r="AE545" s="151"/>
      <c r="AF545" s="151"/>
      <c r="AG545" s="106"/>
      <c r="AH545" s="106"/>
      <c r="AI545" s="106"/>
      <c r="AJ545" s="106"/>
      <c r="AK545" s="106"/>
    </row>
    <row r="546" spans="2:37" ht="15.75" thickBot="1">
      <c r="B546" s="229"/>
      <c r="C546" s="710" t="s">
        <v>349</v>
      </c>
      <c r="D546" s="733"/>
      <c r="E546" s="721">
        <f t="shared" ref="E546:P546" si="159">(E544*100/E679)-45</f>
        <v>-8.9234444444444421</v>
      </c>
      <c r="F546" s="722">
        <f t="shared" si="159"/>
        <v>-3.2516630434782527</v>
      </c>
      <c r="G546" s="722">
        <f t="shared" si="159"/>
        <v>3.6242924281984301</v>
      </c>
      <c r="H546" s="722">
        <f t="shared" si="159"/>
        <v>0.15522794117646299</v>
      </c>
      <c r="I546" s="722">
        <f t="shared" si="159"/>
        <v>18.20542857142857</v>
      </c>
      <c r="J546" s="722">
        <f t="shared" si="159"/>
        <v>4.2928571428571516</v>
      </c>
      <c r="K546" s="722">
        <f t="shared" si="159"/>
        <v>4.2437499999999986</v>
      </c>
      <c r="L546" s="722">
        <f t="shared" si="159"/>
        <v>8.4144555555555556</v>
      </c>
      <c r="M546" s="722">
        <f t="shared" si="159"/>
        <v>12.538491666666665</v>
      </c>
      <c r="N546" s="722">
        <f t="shared" si="159"/>
        <v>-2.30500000000049E-2</v>
      </c>
      <c r="O546" s="722">
        <f t="shared" si="159"/>
        <v>-7.2850666666666655</v>
      </c>
      <c r="P546" s="727">
        <f t="shared" si="159"/>
        <v>0.11111111111110716</v>
      </c>
      <c r="Q546" s="288"/>
      <c r="R546" s="106"/>
      <c r="S546" s="125"/>
      <c r="T546" s="113"/>
      <c r="U546" s="106"/>
      <c r="V546" s="106"/>
      <c r="W546" s="106"/>
      <c r="X546" s="106"/>
      <c r="Y546" s="106"/>
      <c r="Z546" s="106"/>
      <c r="AA546" s="106"/>
      <c r="AB546" s="106"/>
      <c r="AC546" s="283"/>
      <c r="AD546" s="283"/>
      <c r="AE546" s="283"/>
      <c r="AF546" s="283"/>
      <c r="AG546" s="106"/>
      <c r="AH546" s="106"/>
      <c r="AI546" s="106"/>
      <c r="AJ546" s="106"/>
      <c r="AK546" s="106"/>
    </row>
    <row r="547" spans="2:37" ht="15.75" thickBot="1">
      <c r="E547" s="1896"/>
      <c r="F547" s="1896"/>
      <c r="G547" s="1896"/>
      <c r="H547" s="1896"/>
      <c r="I547" s="1896"/>
      <c r="J547" s="1896"/>
      <c r="K547" s="1896"/>
      <c r="L547" s="1896"/>
      <c r="M547" s="1896"/>
      <c r="N547" s="1896"/>
      <c r="O547" s="1896"/>
      <c r="P547" s="1896"/>
      <c r="Q547" s="288"/>
      <c r="R547" s="125"/>
      <c r="S547" s="115"/>
      <c r="T547" s="101"/>
      <c r="U547" s="98"/>
      <c r="V547" s="106"/>
      <c r="W547" s="106"/>
      <c r="X547" s="106"/>
      <c r="Y547" s="106"/>
      <c r="Z547" s="106"/>
      <c r="AA547" s="106"/>
      <c r="AB547" s="106"/>
      <c r="AC547" s="501"/>
      <c r="AD547" s="501"/>
      <c r="AE547" s="501"/>
      <c r="AF547" s="501"/>
      <c r="AG547" s="106"/>
      <c r="AH547" s="106"/>
      <c r="AI547" s="106"/>
      <c r="AJ547" s="106"/>
      <c r="AK547" s="106"/>
    </row>
    <row r="548" spans="2:37">
      <c r="B548" s="711" t="s">
        <v>267</v>
      </c>
      <c r="C548" s="42"/>
      <c r="D548" s="43"/>
      <c r="E548" s="695">
        <f t="shared" ref="E548:P548" si="160">E516+E528+E536</f>
        <v>52.130830000000003</v>
      </c>
      <c r="F548" s="696">
        <f t="shared" si="160"/>
        <v>60.678770000000007</v>
      </c>
      <c r="G548" s="696">
        <f t="shared" si="160"/>
        <v>287.08303999999998</v>
      </c>
      <c r="H548" s="696">
        <f t="shared" si="160"/>
        <v>1910.1065999999998</v>
      </c>
      <c r="I548" s="696">
        <f t="shared" si="160"/>
        <v>55.695300000000003</v>
      </c>
      <c r="J548" s="696">
        <f t="shared" si="160"/>
        <v>0.95110000000000006</v>
      </c>
      <c r="K548" s="696">
        <f t="shared" si="160"/>
        <v>0.91490000000000005</v>
      </c>
      <c r="L548" s="696">
        <f t="shared" si="160"/>
        <v>543.29309999999998</v>
      </c>
      <c r="M548" s="1372">
        <f t="shared" si="160"/>
        <v>984.82190000000003</v>
      </c>
      <c r="N548" s="1372">
        <f t="shared" si="160"/>
        <v>759.94339999999988</v>
      </c>
      <c r="O548" s="1282">
        <f t="shared" si="160"/>
        <v>149.26480000000001</v>
      </c>
      <c r="P548" s="731">
        <f t="shared" si="160"/>
        <v>10.737999999999998</v>
      </c>
      <c r="Q548" s="288"/>
      <c r="S548" s="106"/>
      <c r="T548" s="2991"/>
      <c r="U548" s="106"/>
      <c r="V548" s="106"/>
      <c r="W548" s="106"/>
      <c r="X548" s="106"/>
      <c r="Y548" s="106"/>
      <c r="Z548" s="106"/>
      <c r="AA548" s="106"/>
      <c r="AB548" s="106"/>
      <c r="AC548" s="3300"/>
      <c r="AD548" s="3300"/>
      <c r="AE548" s="3300"/>
      <c r="AF548" s="3300"/>
      <c r="AG548" s="106"/>
      <c r="AH548" s="106"/>
      <c r="AI548" s="106"/>
      <c r="AJ548" s="106"/>
      <c r="AK548" s="106"/>
    </row>
    <row r="549" spans="2:37">
      <c r="B549" s="712"/>
      <c r="C549" s="713" t="s">
        <v>11</v>
      </c>
      <c r="D549" s="1127">
        <v>0.7</v>
      </c>
      <c r="E549" s="1889">
        <f t="shared" ref="E549:P549" si="161">E641</f>
        <v>63</v>
      </c>
      <c r="F549" s="1886">
        <f t="shared" si="161"/>
        <v>64.400000000000006</v>
      </c>
      <c r="G549" s="1886">
        <f t="shared" si="161"/>
        <v>268.10000000000002</v>
      </c>
      <c r="H549" s="1886">
        <f t="shared" si="161"/>
        <v>1904</v>
      </c>
      <c r="I549" s="1886">
        <f t="shared" si="161"/>
        <v>49</v>
      </c>
      <c r="J549" s="1886">
        <f t="shared" si="161"/>
        <v>0.98</v>
      </c>
      <c r="K549" s="1886">
        <f t="shared" si="161"/>
        <v>1.1200000000000001</v>
      </c>
      <c r="L549" s="1886">
        <f t="shared" si="161"/>
        <v>630</v>
      </c>
      <c r="M549" s="1887">
        <f t="shared" si="161"/>
        <v>840</v>
      </c>
      <c r="N549" s="1887">
        <f t="shared" si="161"/>
        <v>840</v>
      </c>
      <c r="O549" s="1887">
        <f t="shared" si="161"/>
        <v>210</v>
      </c>
      <c r="P549" s="1888">
        <f t="shared" si="161"/>
        <v>12.6</v>
      </c>
      <c r="Q549" s="288"/>
      <c r="S549" s="106"/>
      <c r="T549" s="2991"/>
      <c r="U549" s="106"/>
      <c r="V549" s="106"/>
      <c r="W549" s="106"/>
      <c r="X549" s="106"/>
      <c r="Y549" s="106"/>
      <c r="Z549" s="106"/>
      <c r="AA549" s="106"/>
      <c r="AB549" s="106"/>
      <c r="AC549" s="151"/>
      <c r="AD549" s="151"/>
      <c r="AE549" s="151"/>
      <c r="AF549" s="151"/>
      <c r="AG549" s="106"/>
      <c r="AH549" s="106"/>
      <c r="AI549" s="106"/>
      <c r="AJ549" s="106"/>
      <c r="AK549" s="106"/>
    </row>
    <row r="550" spans="2:37" ht="15.75" thickBot="1">
      <c r="B550" s="229"/>
      <c r="C550" s="710" t="s">
        <v>349</v>
      </c>
      <c r="D550" s="733"/>
      <c r="E550" s="721">
        <f t="shared" ref="E550:P550" si="162">(E548*100/E679)-70</f>
        <v>-12.076855555555547</v>
      </c>
      <c r="F550" s="722">
        <f t="shared" si="162"/>
        <v>-4.044815217391303</v>
      </c>
      <c r="G550" s="722">
        <f t="shared" si="162"/>
        <v>4.9564073107049467</v>
      </c>
      <c r="H550" s="722">
        <f t="shared" si="162"/>
        <v>0.22450735294117408</v>
      </c>
      <c r="I550" s="722">
        <f t="shared" si="162"/>
        <v>9.5647142857142882</v>
      </c>
      <c r="J550" s="722">
        <f t="shared" si="162"/>
        <v>-2.0642857142857167</v>
      </c>
      <c r="K550" s="722">
        <f t="shared" si="162"/>
        <v>-12.818749999999994</v>
      </c>
      <c r="L550" s="722">
        <f t="shared" si="162"/>
        <v>-9.6341000000000037</v>
      </c>
      <c r="M550" s="722">
        <f t="shared" si="162"/>
        <v>12.068491666666674</v>
      </c>
      <c r="N550" s="722">
        <f t="shared" si="162"/>
        <v>-6.6713833333333454</v>
      </c>
      <c r="O550" s="722">
        <f t="shared" si="162"/>
        <v>-20.245066666666659</v>
      </c>
      <c r="P550" s="727">
        <f t="shared" si="162"/>
        <v>-10.344444444444463</v>
      </c>
      <c r="Q550" s="288"/>
      <c r="S550" s="1619"/>
      <c r="T550" s="114"/>
      <c r="U550" s="2995"/>
      <c r="V550" s="106"/>
      <c r="W550" s="106"/>
      <c r="X550" s="106"/>
      <c r="Y550" s="106"/>
      <c r="Z550" s="106"/>
      <c r="AA550" s="106"/>
      <c r="AB550" s="106"/>
      <c r="AC550" s="283"/>
      <c r="AD550" s="283"/>
      <c r="AE550" s="283"/>
      <c r="AF550" s="283"/>
      <c r="AG550" s="106"/>
      <c r="AH550" s="106"/>
      <c r="AI550" s="106"/>
      <c r="AJ550" s="106"/>
      <c r="AK550" s="106"/>
    </row>
    <row r="551" spans="2:37">
      <c r="S551" s="121"/>
      <c r="T551" s="121"/>
      <c r="U551" s="121"/>
      <c r="V551" s="106"/>
      <c r="W551" s="106"/>
      <c r="X551" s="106"/>
      <c r="Y551" s="106"/>
      <c r="Z551" s="106"/>
      <c r="AA551" s="106"/>
      <c r="AB551" s="106"/>
      <c r="AC551" s="3395"/>
      <c r="AD551" s="3395"/>
      <c r="AE551" s="3395"/>
      <c r="AF551" s="3395"/>
      <c r="AG551" s="106"/>
      <c r="AH551" s="106"/>
      <c r="AI551" s="106"/>
      <c r="AJ551" s="106"/>
      <c r="AK551" s="106"/>
    </row>
    <row r="552" spans="2:37">
      <c r="S552" s="106"/>
      <c r="T552" s="106"/>
      <c r="U552" s="106"/>
      <c r="V552" s="106"/>
      <c r="W552" s="106"/>
      <c r="X552" s="106"/>
      <c r="Y552" s="106"/>
      <c r="Z552" s="106"/>
      <c r="AA552" s="106"/>
      <c r="AB552" s="106"/>
      <c r="AC552" s="3300"/>
      <c r="AD552" s="3300"/>
      <c r="AE552" s="3300"/>
      <c r="AF552" s="3300"/>
      <c r="AG552" s="106"/>
      <c r="AH552" s="106"/>
      <c r="AI552" s="106"/>
      <c r="AJ552" s="106"/>
      <c r="AK552" s="106"/>
    </row>
    <row r="553" spans="2:37">
      <c r="Q553" s="288"/>
      <c r="S553" s="106"/>
      <c r="T553" s="106"/>
      <c r="U553" s="106"/>
      <c r="V553" s="106"/>
      <c r="W553" s="106"/>
      <c r="X553" s="106"/>
      <c r="Y553" s="106"/>
      <c r="Z553" s="106"/>
      <c r="AA553" s="106"/>
      <c r="AB553" s="106"/>
      <c r="AC553" s="151"/>
      <c r="AD553" s="151"/>
      <c r="AE553" s="151"/>
      <c r="AF553" s="151"/>
      <c r="AG553" s="106"/>
      <c r="AH553" s="106"/>
      <c r="AI553" s="106"/>
      <c r="AJ553" s="106"/>
      <c r="AK553" s="106"/>
    </row>
    <row r="554" spans="2:37">
      <c r="Q554" s="288"/>
      <c r="S554" s="106"/>
      <c r="T554" s="106"/>
      <c r="U554" s="106"/>
      <c r="V554" s="106"/>
      <c r="W554" s="106"/>
      <c r="X554" s="106"/>
      <c r="Y554" s="106"/>
      <c r="Z554" s="106"/>
      <c r="AA554" s="106"/>
      <c r="AB554" s="106"/>
      <c r="AC554" s="121"/>
      <c r="AD554" s="121"/>
      <c r="AE554" s="121"/>
      <c r="AF554" s="121"/>
      <c r="AG554" s="106"/>
      <c r="AH554" s="106"/>
      <c r="AI554" s="106"/>
      <c r="AJ554" s="106"/>
      <c r="AK554" s="106"/>
    </row>
    <row r="555" spans="2:37">
      <c r="C555" s="662"/>
      <c r="D555" s="12" t="s">
        <v>174</v>
      </c>
      <c r="E555" s="290"/>
      <c r="I555" s="709"/>
      <c r="J555" s="709"/>
      <c r="K555" s="709"/>
      <c r="L555" s="709"/>
      <c r="M555" s="709"/>
      <c r="N555" s="709"/>
      <c r="O555" s="709"/>
      <c r="P555" s="709"/>
      <c r="S555" s="106"/>
      <c r="T555" s="106"/>
      <c r="U555" s="106"/>
      <c r="V555" s="106"/>
      <c r="W555" s="106"/>
      <c r="X555" s="106"/>
      <c r="Y555" s="106"/>
      <c r="Z555" s="106"/>
      <c r="AA555" s="106"/>
      <c r="AB555" s="106"/>
      <c r="AC555" s="121"/>
      <c r="AD555" s="121"/>
      <c r="AE555" s="121"/>
      <c r="AF555" s="121"/>
      <c r="AG555" s="106"/>
      <c r="AH555" s="106"/>
      <c r="AI555" s="106"/>
      <c r="AJ555" s="106"/>
      <c r="AK555" s="106"/>
    </row>
    <row r="556" spans="2:37" ht="14.25" customHeight="1">
      <c r="C556" s="13" t="s">
        <v>412</v>
      </c>
      <c r="D556" s="148"/>
      <c r="E556" s="2"/>
      <c r="F556"/>
      <c r="I556"/>
      <c r="J556"/>
      <c r="K556" s="26"/>
      <c r="L556" s="26"/>
      <c r="M556"/>
      <c r="N556"/>
      <c r="O556"/>
      <c r="P556"/>
      <c r="Q556" s="106"/>
      <c r="R556" s="11"/>
      <c r="S556" s="106"/>
      <c r="T556" s="106"/>
      <c r="U556" s="106"/>
      <c r="V556" s="106"/>
      <c r="W556" s="106"/>
      <c r="X556" s="106"/>
      <c r="Y556" s="106"/>
      <c r="Z556" s="106"/>
      <c r="AA556" s="106"/>
      <c r="AB556" s="106"/>
      <c r="AC556" s="205"/>
      <c r="AD556" s="205"/>
      <c r="AE556" s="205"/>
      <c r="AF556" s="205"/>
      <c r="AG556" s="106"/>
      <c r="AH556" s="106"/>
      <c r="AI556" s="106"/>
      <c r="AJ556" s="106"/>
      <c r="AK556" s="106"/>
    </row>
    <row r="557" spans="2:37">
      <c r="C557" s="25" t="s">
        <v>273</v>
      </c>
      <c r="I557" s="741" t="s">
        <v>285</v>
      </c>
      <c r="N557" s="5"/>
      <c r="R557" s="11"/>
      <c r="S557" s="106"/>
      <c r="T557" s="106"/>
      <c r="U557" s="106"/>
      <c r="V557" s="106"/>
      <c r="W557" s="106"/>
      <c r="X557" s="106"/>
      <c r="Y557" s="106"/>
      <c r="Z557" s="106"/>
      <c r="AA557" s="106"/>
      <c r="AB557" s="106"/>
      <c r="AC557" s="106"/>
      <c r="AD557" s="106"/>
      <c r="AE557" s="126"/>
      <c r="AF557" s="126"/>
      <c r="AG557" s="106"/>
      <c r="AH557" s="106"/>
      <c r="AI557" s="106"/>
      <c r="AJ557" s="106"/>
      <c r="AK557" s="106"/>
    </row>
    <row r="558" spans="2:37">
      <c r="C558" s="662" t="s">
        <v>413</v>
      </c>
      <c r="R558" s="11"/>
      <c r="S558" s="106"/>
      <c r="T558" s="106"/>
      <c r="U558" s="106"/>
      <c r="V558" s="106"/>
      <c r="W558" s="106"/>
      <c r="X558" s="106"/>
      <c r="Y558" s="106"/>
      <c r="Z558" s="106"/>
      <c r="AA558" s="106"/>
      <c r="AB558" s="106"/>
      <c r="AC558" s="221"/>
      <c r="AD558" s="121"/>
      <c r="AE558" s="121"/>
      <c r="AF558" s="121"/>
      <c r="AG558" s="106"/>
      <c r="AH558" s="106"/>
      <c r="AI558" s="106"/>
      <c r="AJ558" s="106"/>
      <c r="AK558" s="106"/>
    </row>
    <row r="559" spans="2:37" ht="18.75" customHeight="1" thickBot="1">
      <c r="B559" s="2" t="s">
        <v>450</v>
      </c>
      <c r="C559" s="26"/>
      <c r="D559"/>
      <c r="F559" s="32" t="s">
        <v>419</v>
      </c>
      <c r="I559" s="29" t="s">
        <v>0</v>
      </c>
      <c r="J559"/>
      <c r="K559" s="2" t="s">
        <v>857</v>
      </c>
      <c r="L559" s="26"/>
      <c r="M559" s="26"/>
      <c r="N559" s="33"/>
      <c r="P559" s="119"/>
      <c r="R559" s="11"/>
      <c r="S559" s="106"/>
      <c r="T559" s="106"/>
      <c r="U559" s="106"/>
      <c r="V559" s="106"/>
      <c r="W559" s="106"/>
      <c r="X559" s="106"/>
      <c r="Y559" s="106"/>
      <c r="Z559" s="106"/>
      <c r="AA559" s="106"/>
      <c r="AB559" s="106"/>
      <c r="AC559" s="121"/>
      <c r="AD559" s="121"/>
      <c r="AE559" s="121"/>
      <c r="AF559" s="121"/>
      <c r="AG559" s="106"/>
      <c r="AH559" s="106"/>
      <c r="AI559" s="106"/>
      <c r="AJ559" s="106"/>
      <c r="AK559" s="106"/>
    </row>
    <row r="560" spans="2:37" ht="16.5" thickBot="1">
      <c r="B560" s="764" t="s">
        <v>269</v>
      </c>
      <c r="C560" s="790" t="s">
        <v>422</v>
      </c>
      <c r="D560" s="762" t="s">
        <v>144</v>
      </c>
      <c r="E560" s="769" t="s">
        <v>145</v>
      </c>
      <c r="F560" s="332"/>
      <c r="G560" s="332"/>
      <c r="H560" s="39"/>
      <c r="I560" s="542" t="s">
        <v>249</v>
      </c>
      <c r="J560" s="39"/>
      <c r="K560" s="671"/>
      <c r="L560" s="447"/>
      <c r="M560" s="771" t="s">
        <v>280</v>
      </c>
      <c r="N560" s="39"/>
      <c r="O560" s="39"/>
      <c r="P560" s="69"/>
      <c r="Q560" s="708" t="s">
        <v>277</v>
      </c>
      <c r="R560" s="11"/>
      <c r="S560" s="106"/>
      <c r="T560" s="106"/>
      <c r="U560" s="106"/>
      <c r="V560" s="106"/>
      <c r="W560" s="106"/>
      <c r="X560" s="106"/>
      <c r="Y560" s="106"/>
      <c r="Z560" s="106"/>
      <c r="AA560" s="106"/>
      <c r="AB560" s="106"/>
      <c r="AC560" s="121"/>
      <c r="AD560" s="186"/>
      <c r="AE560" s="121"/>
      <c r="AF560" s="121"/>
      <c r="AG560" s="106"/>
      <c r="AH560" s="106"/>
      <c r="AI560" s="106"/>
      <c r="AJ560" s="106"/>
      <c r="AK560" s="106"/>
    </row>
    <row r="561" spans="2:37" ht="15.75" thickBot="1">
      <c r="B561" s="765" t="s">
        <v>251</v>
      </c>
      <c r="C561" s="394"/>
      <c r="D561" s="766" t="s">
        <v>151</v>
      </c>
      <c r="E561" s="573"/>
      <c r="F561" s="768"/>
      <c r="G561" s="1291" t="s">
        <v>423</v>
      </c>
      <c r="H561" s="1230" t="s">
        <v>392</v>
      </c>
      <c r="I561" s="772"/>
      <c r="J561" s="772"/>
      <c r="K561" s="772"/>
      <c r="L561" s="773"/>
      <c r="M561" s="774" t="s">
        <v>279</v>
      </c>
      <c r="N561" s="772"/>
      <c r="O561" s="772"/>
      <c r="P561" s="773"/>
      <c r="Q561" s="746" t="s">
        <v>275</v>
      </c>
      <c r="R561" s="11"/>
      <c r="S561" s="106"/>
      <c r="T561" s="106"/>
      <c r="U561" s="106"/>
      <c r="V561" s="106"/>
      <c r="W561" s="106"/>
      <c r="X561" s="106"/>
      <c r="Y561" s="106"/>
      <c r="Z561" s="106"/>
      <c r="AA561" s="106"/>
      <c r="AB561" s="106"/>
      <c r="AC561" s="182"/>
      <c r="AD561" s="121"/>
      <c r="AE561" s="115"/>
      <c r="AF561" s="121"/>
      <c r="AG561" s="106"/>
      <c r="AH561" s="106"/>
      <c r="AI561" s="106"/>
      <c r="AJ561" s="106"/>
      <c r="AK561" s="106"/>
    </row>
    <row r="562" spans="2:37">
      <c r="B562" s="765" t="s">
        <v>260</v>
      </c>
      <c r="C562" s="394" t="s">
        <v>150</v>
      </c>
      <c r="D562" s="641"/>
      <c r="E562" s="766" t="s">
        <v>152</v>
      </c>
      <c r="F562" s="763" t="s">
        <v>55</v>
      </c>
      <c r="G562" s="1291" t="s">
        <v>424</v>
      </c>
      <c r="H562" s="1232" t="s">
        <v>155</v>
      </c>
      <c r="I562" s="573"/>
      <c r="J562" s="1241"/>
      <c r="K562" s="39"/>
      <c r="L562" s="1241"/>
      <c r="M562" s="1242" t="s">
        <v>261</v>
      </c>
      <c r="N562" s="1243" t="s">
        <v>262</v>
      </c>
      <c r="O562" s="1244" t="s">
        <v>263</v>
      </c>
      <c r="P562" s="1245" t="s">
        <v>264</v>
      </c>
      <c r="Q562" s="745" t="s">
        <v>241</v>
      </c>
      <c r="R562" s="11"/>
      <c r="S562" s="106"/>
      <c r="T562" s="106"/>
      <c r="U562" s="106"/>
      <c r="V562" s="106"/>
      <c r="W562" s="106"/>
      <c r="X562" s="106"/>
      <c r="Y562" s="106"/>
      <c r="Z562" s="106"/>
      <c r="AA562" s="106"/>
      <c r="AB562" s="106"/>
      <c r="AC562" s="121"/>
      <c r="AD562" s="121"/>
      <c r="AE562" s="121"/>
      <c r="AF562" s="121"/>
      <c r="AG562" s="106"/>
      <c r="AH562" s="106"/>
      <c r="AI562" s="106"/>
      <c r="AJ562" s="106"/>
      <c r="AK562" s="106"/>
    </row>
    <row r="563" spans="2:37" ht="15.75" thickBot="1">
      <c r="B563" s="60"/>
      <c r="C563" s="663"/>
      <c r="D563" s="423"/>
      <c r="E563" s="767" t="s">
        <v>6</v>
      </c>
      <c r="F563" s="402" t="s">
        <v>7</v>
      </c>
      <c r="G563" s="1199" t="s">
        <v>8</v>
      </c>
      <c r="H563" s="1231" t="s">
        <v>344</v>
      </c>
      <c r="I563" s="1246" t="s">
        <v>252</v>
      </c>
      <c r="J563" s="1247" t="s">
        <v>253</v>
      </c>
      <c r="K563" s="1248" t="s">
        <v>254</v>
      </c>
      <c r="L563" s="1247" t="s">
        <v>255</v>
      </c>
      <c r="M563" s="1249" t="s">
        <v>256</v>
      </c>
      <c r="N563" s="1247" t="s">
        <v>257</v>
      </c>
      <c r="O563" s="1248" t="s">
        <v>258</v>
      </c>
      <c r="P563" s="1250" t="s">
        <v>259</v>
      </c>
      <c r="Q563" s="663"/>
      <c r="R563" s="11"/>
      <c r="S563" s="106"/>
      <c r="T563" s="106"/>
      <c r="U563" s="106"/>
      <c r="V563" s="106"/>
      <c r="W563" s="106"/>
      <c r="X563" s="106"/>
      <c r="Y563" s="106"/>
      <c r="Z563" s="106"/>
      <c r="AA563" s="106"/>
      <c r="AB563" s="106"/>
      <c r="AC563" s="121"/>
      <c r="AD563" s="121"/>
      <c r="AE563" s="121"/>
      <c r="AF563" s="121"/>
      <c r="AG563" s="106"/>
      <c r="AH563" s="106"/>
      <c r="AI563" s="106"/>
      <c r="AJ563" s="106"/>
      <c r="AK563" s="106"/>
    </row>
    <row r="564" spans="2:37">
      <c r="B564" s="82"/>
      <c r="C564" s="541" t="s">
        <v>131</v>
      </c>
      <c r="D564" s="1286"/>
      <c r="E564" s="439"/>
      <c r="F564" s="440"/>
      <c r="G564" s="440"/>
      <c r="H564" s="1288"/>
      <c r="I564" s="1241"/>
      <c r="J564" s="1241"/>
      <c r="K564" s="1289"/>
      <c r="L564" s="1241"/>
      <c r="M564" s="1241"/>
      <c r="N564" s="1241"/>
      <c r="O564" s="1241"/>
      <c r="P564" s="1290"/>
      <c r="Q564" s="750"/>
      <c r="R564" s="11"/>
      <c r="S564" s="106"/>
      <c r="T564" s="106"/>
      <c r="U564" s="106"/>
      <c r="V564" s="106"/>
      <c r="W564" s="106"/>
      <c r="X564" s="106"/>
      <c r="Y564" s="106"/>
      <c r="Z564" s="106"/>
      <c r="AA564" s="106"/>
      <c r="AB564" s="106"/>
      <c r="AC564" s="346"/>
      <c r="AD564" s="346"/>
      <c r="AE564" s="346"/>
      <c r="AF564" s="346"/>
      <c r="AG564" s="106"/>
      <c r="AH564" s="106"/>
      <c r="AI564" s="106"/>
      <c r="AJ564" s="106"/>
      <c r="AK564" s="106"/>
    </row>
    <row r="565" spans="2:37">
      <c r="B565" s="1259" t="str">
        <f>'12-18л. МЕНЮ '!J559</f>
        <v>269 / 17</v>
      </c>
      <c r="C565" s="240" t="str">
        <f>'12-18л. МЕНЮ '!C559</f>
        <v>Котлета особая (мясная)</v>
      </c>
      <c r="D565" s="247">
        <f>'12-18л. МЕНЮ '!D559</f>
        <v>100</v>
      </c>
      <c r="E565" s="1221">
        <f>'12-18л. МЕНЮ '!E559</f>
        <v>15.72</v>
      </c>
      <c r="F565" s="323">
        <f>'12-18л. МЕНЮ '!F559</f>
        <v>18.399999999999999</v>
      </c>
      <c r="G565" s="2211">
        <f>'12-18л. МЕНЮ '!G559</f>
        <v>11.916</v>
      </c>
      <c r="H565" s="680">
        <f>'12-18л. МЕНЮ '!H559</f>
        <v>276.14400000000001</v>
      </c>
      <c r="I565" s="1222">
        <v>0.26</v>
      </c>
      <c r="J565" s="324">
        <v>0.16600000000000001</v>
      </c>
      <c r="K565" s="1222">
        <v>1.4500000000000001E-2</v>
      </c>
      <c r="L565" s="715">
        <v>44</v>
      </c>
      <c r="M565" s="2851">
        <v>130.6</v>
      </c>
      <c r="N565" s="1423">
        <v>170.3</v>
      </c>
      <c r="O565" s="1153">
        <v>31.24</v>
      </c>
      <c r="P565" s="2143">
        <v>1.6</v>
      </c>
      <c r="Q565" s="443">
        <f>'12-18л. МЕНЮ '!I559</f>
        <v>55</v>
      </c>
      <c r="R565" s="11"/>
      <c r="AA565" s="106"/>
      <c r="AB565" s="106"/>
      <c r="AC565" s="121"/>
      <c r="AD565" s="121"/>
      <c r="AE565" s="106"/>
      <c r="AF565" s="121"/>
      <c r="AG565" s="106"/>
      <c r="AH565" s="106"/>
      <c r="AI565" s="106"/>
      <c r="AJ565" s="106"/>
      <c r="AK565" s="106"/>
    </row>
    <row r="566" spans="2:37">
      <c r="B566" s="1465" t="str">
        <f>'12-18л. МЕНЮ '!J560</f>
        <v>303/17</v>
      </c>
      <c r="C566" s="358" t="str">
        <f>'12-18л. МЕНЮ '!C560</f>
        <v>Каша вязкая (гречневая)</v>
      </c>
      <c r="D566" s="342">
        <f>'12-18л. МЕНЮ '!D560</f>
        <v>180</v>
      </c>
      <c r="E566" s="1737">
        <f>'12-18л. МЕНЮ '!E560</f>
        <v>0.69599999999999995</v>
      </c>
      <c r="F566" s="1547">
        <f>'12-18л. МЕНЮ '!F560</f>
        <v>6.008</v>
      </c>
      <c r="G566" s="1547">
        <f>'12-18л. МЕНЮ '!G560</f>
        <v>22.63</v>
      </c>
      <c r="H566" s="738">
        <f>'12-18л. МЕНЮ '!H560</f>
        <v>147.376</v>
      </c>
      <c r="I566" s="1738">
        <v>0</v>
      </c>
      <c r="J566" s="1738">
        <v>2.5000000000000001E-2</v>
      </c>
      <c r="K566" s="1738">
        <v>7.5999999999999998E-2</v>
      </c>
      <c r="L566" s="2940">
        <v>0</v>
      </c>
      <c r="M566" s="1421">
        <v>22.134</v>
      </c>
      <c r="N566" s="1421">
        <v>19.643999999999998</v>
      </c>
      <c r="O566" s="1738">
        <v>12.04</v>
      </c>
      <c r="P566" s="2110">
        <v>1.208</v>
      </c>
      <c r="Q566" s="443">
        <f>'12-18л. МЕНЮ '!I560</f>
        <v>30</v>
      </c>
      <c r="R566" s="11"/>
      <c r="AA566" s="106"/>
      <c r="AB566" s="106"/>
      <c r="AC566" s="329"/>
      <c r="AD566" s="329"/>
      <c r="AE566" s="329"/>
      <c r="AF566" s="179"/>
      <c r="AG566" s="106"/>
      <c r="AH566" s="106"/>
      <c r="AI566" s="106"/>
      <c r="AJ566" s="106"/>
      <c r="AK566" s="106"/>
    </row>
    <row r="567" spans="2:37">
      <c r="B567" s="1259" t="str">
        <f>'12-18л. МЕНЮ '!J561</f>
        <v>469 / 21</v>
      </c>
      <c r="C567" s="240" t="str">
        <f>'12-18л. МЕНЮ '!C561</f>
        <v>Молоко кипячёное</v>
      </c>
      <c r="D567" s="247">
        <f>'12-18л. МЕНЮ '!D561</f>
        <v>200</v>
      </c>
      <c r="E567" s="1221">
        <f>'12-18л. МЕНЮ '!E561</f>
        <v>5.8</v>
      </c>
      <c r="F567" s="323">
        <f>'12-18л. МЕНЮ '!F561</f>
        <v>5.3</v>
      </c>
      <c r="G567" s="323">
        <f>'12-18л. МЕНЮ '!G561</f>
        <v>9.1</v>
      </c>
      <c r="H567" s="685">
        <f>'12-18л. МЕНЮ '!H561</f>
        <v>107</v>
      </c>
      <c r="I567" s="1158">
        <v>1.4</v>
      </c>
      <c r="J567" s="1158">
        <v>7.0000000000000007E-2</v>
      </c>
      <c r="K567" s="1158">
        <v>0.03</v>
      </c>
      <c r="L567" s="680">
        <v>40.1</v>
      </c>
      <c r="M567" s="1739">
        <v>227.9</v>
      </c>
      <c r="N567" s="1292">
        <v>161.4</v>
      </c>
      <c r="O567" s="1158">
        <v>26.6</v>
      </c>
      <c r="P567" s="1734">
        <v>0.19</v>
      </c>
      <c r="Q567" s="443">
        <f>'12-18л. МЕНЮ '!I561</f>
        <v>82</v>
      </c>
      <c r="R567" s="11"/>
      <c r="AA567" s="106"/>
      <c r="AB567" s="106"/>
      <c r="AC567" s="329"/>
      <c r="AD567" s="329"/>
      <c r="AE567" s="329"/>
      <c r="AF567" s="179"/>
      <c r="AG567" s="106"/>
      <c r="AH567" s="106"/>
      <c r="AI567" s="106"/>
      <c r="AJ567" s="106"/>
      <c r="AK567" s="106"/>
    </row>
    <row r="568" spans="2:37">
      <c r="B568" s="1449" t="str">
        <f>'12-18л. МЕНЮ '!J562</f>
        <v>Пром.пр.</v>
      </c>
      <c r="C568" s="333" t="str">
        <f>'12-18л. МЕНЮ '!C562</f>
        <v>Хлеб пшеничный</v>
      </c>
      <c r="D568" s="249">
        <f>'12-18л. МЕНЮ '!D562</f>
        <v>60</v>
      </c>
      <c r="E568" s="1295">
        <f>'12-18л. МЕНЮ '!E562</f>
        <v>1.2036</v>
      </c>
      <c r="F568" s="324">
        <f>'12-18л. МЕНЮ '!F562</f>
        <v>0.78</v>
      </c>
      <c r="G568" s="324">
        <f>'12-18л. МЕНЮ '!G562</f>
        <v>32.520000000000003</v>
      </c>
      <c r="H568" s="686">
        <f>'12-18л. МЕНЮ '!H562</f>
        <v>141.9144</v>
      </c>
      <c r="I568" s="2898">
        <v>0</v>
      </c>
      <c r="J568" s="2898">
        <v>6.6000000000000003E-2</v>
      </c>
      <c r="K568" s="2898">
        <v>2.4E-2</v>
      </c>
      <c r="L568" s="2896">
        <v>0</v>
      </c>
      <c r="M568" s="2897">
        <v>12</v>
      </c>
      <c r="N568" s="2898">
        <v>3.9</v>
      </c>
      <c r="O568" s="2898">
        <v>0.84</v>
      </c>
      <c r="P568" s="2778">
        <v>6.6000000000000003E-2</v>
      </c>
      <c r="Q568" s="443">
        <f>'12-18л. МЕНЮ '!I562</f>
        <v>16</v>
      </c>
      <c r="R568" s="11"/>
      <c r="S568" s="106"/>
      <c r="T568" s="106"/>
      <c r="U568" s="106"/>
      <c r="V568" s="106"/>
      <c r="W568" s="106"/>
      <c r="X568" s="106"/>
      <c r="Y568" s="106"/>
      <c r="Z568" s="106"/>
      <c r="AA568" s="178"/>
      <c r="AB568" s="178"/>
      <c r="AC568" s="329"/>
      <c r="AD568" s="329"/>
      <c r="AE568" s="329"/>
      <c r="AF568" s="179"/>
      <c r="AG568" s="106"/>
      <c r="AH568" s="106"/>
      <c r="AI568" s="106"/>
      <c r="AJ568" s="106"/>
      <c r="AK568" s="106"/>
    </row>
    <row r="569" spans="2:37" ht="15.75" thickBot="1">
      <c r="B569" s="1450" t="str">
        <f>'12-18л. МЕНЮ '!J563</f>
        <v>Пром.пр.</v>
      </c>
      <c r="C569" s="1225" t="str">
        <f>'12-18л. МЕНЮ '!C563</f>
        <v>Хлеб ржаной</v>
      </c>
      <c r="D569" s="341">
        <f>'12-18л. МЕНЮ '!D563</f>
        <v>30</v>
      </c>
      <c r="E569" s="1295">
        <f>'12-18л. МЕНЮ '!E563</f>
        <v>1.4</v>
      </c>
      <c r="F569" s="324">
        <f>'12-18л. МЕНЮ '!F563</f>
        <v>0.495</v>
      </c>
      <c r="G569" s="324">
        <f>'12-18л. МЕНЮ '!G563</f>
        <v>13.031000000000001</v>
      </c>
      <c r="H569" s="686">
        <f>'12-18л. МЕНЮ '!H563</f>
        <v>62.174999999999997</v>
      </c>
      <c r="I569" s="722">
        <v>0</v>
      </c>
      <c r="J569" s="722">
        <v>7.4999999999999997E-2</v>
      </c>
      <c r="K569" s="722">
        <v>7.4999999999999997E-2</v>
      </c>
      <c r="L569" s="755">
        <v>0</v>
      </c>
      <c r="M569" s="2794">
        <v>9.9</v>
      </c>
      <c r="N569" s="722">
        <v>7.02</v>
      </c>
      <c r="O569" s="722">
        <v>1.98</v>
      </c>
      <c r="P569" s="727">
        <v>4.2000000000000003E-2</v>
      </c>
      <c r="Q569" s="1448">
        <f>'12-18л. МЕНЮ '!I563</f>
        <v>17</v>
      </c>
      <c r="R569" s="11"/>
      <c r="S569" s="210"/>
      <c r="T569" s="106"/>
      <c r="U569" s="106"/>
      <c r="V569" s="106"/>
      <c r="W569" s="106"/>
      <c r="X569" s="106"/>
      <c r="Y569" s="106"/>
      <c r="Z569" s="106"/>
      <c r="AA569" s="106"/>
      <c r="AB569" s="106"/>
      <c r="AC569" s="329"/>
      <c r="AD569" s="329"/>
      <c r="AE569" s="329"/>
      <c r="AF569" s="179"/>
      <c r="AG569" s="106"/>
      <c r="AH569" s="106"/>
      <c r="AI569" s="106"/>
      <c r="AJ569" s="106"/>
      <c r="AK569" s="106"/>
    </row>
    <row r="570" spans="2:37">
      <c r="B570" s="420" t="s">
        <v>172</v>
      </c>
      <c r="D570" s="1463">
        <f>'12-18л. МЕНЮ '!D564</f>
        <v>570</v>
      </c>
      <c r="E570" s="695">
        <f>'12-18л. МЕНЮ '!E564</f>
        <v>24.819600000000001</v>
      </c>
      <c r="F570" s="696">
        <f>'12-18л. МЕНЮ '!F564</f>
        <v>30.983000000000001</v>
      </c>
      <c r="G570" s="696">
        <f>'12-18л. МЕНЮ '!G564</f>
        <v>89.197000000000003</v>
      </c>
      <c r="H570" s="1804">
        <f>'12-18л. МЕНЮ '!H564</f>
        <v>734.60939999999994</v>
      </c>
      <c r="I570" s="235">
        <f t="shared" ref="I570:P570" si="163">SUM(I565:I569)</f>
        <v>1.66</v>
      </c>
      <c r="J570" s="235">
        <f>SUM(J565:J569)</f>
        <v>0.40200000000000002</v>
      </c>
      <c r="K570" s="235">
        <f>SUM(K565:K569)</f>
        <v>0.21949999999999997</v>
      </c>
      <c r="L570" s="683">
        <f t="shared" si="163"/>
        <v>84.1</v>
      </c>
      <c r="M570" s="683">
        <f t="shared" si="163"/>
        <v>402.53399999999999</v>
      </c>
      <c r="N570" s="683">
        <f t="shared" si="163"/>
        <v>362.26400000000001</v>
      </c>
      <c r="O570" s="683">
        <f t="shared" si="163"/>
        <v>72.7</v>
      </c>
      <c r="P570" s="2149">
        <f t="shared" si="163"/>
        <v>3.1059999999999994</v>
      </c>
      <c r="Q570" s="747"/>
      <c r="R570" s="11"/>
      <c r="S570" s="125"/>
      <c r="T570" s="113"/>
      <c r="U570" s="96"/>
      <c r="V570" s="116"/>
      <c r="W570" s="116"/>
      <c r="X570" s="116"/>
      <c r="Y570" s="3409"/>
      <c r="Z570" s="522"/>
      <c r="AA570" s="106"/>
      <c r="AB570" s="106"/>
      <c r="AC570" s="329"/>
      <c r="AD570" s="329"/>
      <c r="AE570" s="329"/>
      <c r="AF570" s="179"/>
      <c r="AG570" s="106"/>
      <c r="AH570" s="106"/>
      <c r="AI570" s="106"/>
      <c r="AJ570" s="106"/>
      <c r="AK570" s="106"/>
    </row>
    <row r="571" spans="2:37">
      <c r="B571" s="712"/>
      <c r="C571" s="713" t="s">
        <v>11</v>
      </c>
      <c r="D571" s="1127">
        <v>0.25</v>
      </c>
      <c r="E571" s="1794">
        <f>'12-18л. МЕНЮ '!E565</f>
        <v>22.5</v>
      </c>
      <c r="F571" s="1795">
        <f>'12-18л. МЕНЮ '!F565</f>
        <v>23</v>
      </c>
      <c r="G571" s="1795">
        <f>'12-18л. МЕНЮ '!G565</f>
        <v>95.75</v>
      </c>
      <c r="H571" s="1805">
        <f>'12-18л. МЕНЮ '!H565</f>
        <v>680</v>
      </c>
      <c r="I571" s="1886">
        <f t="shared" ref="I571:P571" si="164">I621</f>
        <v>17.5</v>
      </c>
      <c r="J571" s="1886">
        <f t="shared" si="164"/>
        <v>0.35</v>
      </c>
      <c r="K571" s="1886">
        <f t="shared" si="164"/>
        <v>0.4</v>
      </c>
      <c r="L571" s="1886">
        <f t="shared" si="164"/>
        <v>225</v>
      </c>
      <c r="M571" s="1887">
        <f t="shared" si="164"/>
        <v>300</v>
      </c>
      <c r="N571" s="1887">
        <f t="shared" si="164"/>
        <v>300</v>
      </c>
      <c r="O571" s="1886">
        <f t="shared" si="164"/>
        <v>75</v>
      </c>
      <c r="P571" s="1886">
        <f t="shared" si="164"/>
        <v>4.5</v>
      </c>
      <c r="Q571" s="747"/>
      <c r="R571" s="11"/>
      <c r="S571" s="104"/>
      <c r="T571" s="101"/>
      <c r="U571" s="98"/>
      <c r="V571" s="501"/>
      <c r="W571" s="789"/>
      <c r="X571" s="3368"/>
      <c r="Y571" s="3369"/>
      <c r="Z571" s="213"/>
      <c r="AA571" s="356"/>
      <c r="AB571" s="178"/>
      <c r="AC571" s="329"/>
      <c r="AD571" s="329"/>
      <c r="AE571" s="329"/>
      <c r="AF571" s="179"/>
      <c r="AG571" s="106"/>
      <c r="AH571" s="106"/>
      <c r="AI571" s="106"/>
      <c r="AJ571" s="106"/>
      <c r="AK571" s="106"/>
    </row>
    <row r="572" spans="2:37" ht="15.75" thickBot="1">
      <c r="B572" s="229"/>
      <c r="C572" s="710" t="s">
        <v>349</v>
      </c>
      <c r="D572" s="733"/>
      <c r="E572" s="1443">
        <f>'12-18л. МЕНЮ '!E566</f>
        <v>2.5773333333333355</v>
      </c>
      <c r="F572" s="435">
        <f>'12-18л. МЕНЮ '!F566</f>
        <v>8.6771739130434824</v>
      </c>
      <c r="G572" s="435">
        <f>'12-18л. МЕНЮ '!G566</f>
        <v>-1.7109660574412509</v>
      </c>
      <c r="H572" s="1182">
        <f>'12-18л. МЕНЮ '!H566</f>
        <v>2.007698529411762</v>
      </c>
      <c r="I572" s="722">
        <f t="shared" ref="I572:P572" si="165">(I570*100/I679)-25</f>
        <v>-22.62857142857143</v>
      </c>
      <c r="J572" s="722">
        <f t="shared" si="165"/>
        <v>3.7142857142857189</v>
      </c>
      <c r="K572" s="722">
        <f t="shared" si="165"/>
        <v>-11.281250000000004</v>
      </c>
      <c r="L572" s="722">
        <f t="shared" si="165"/>
        <v>-15.655555555555555</v>
      </c>
      <c r="M572" s="722">
        <f t="shared" si="165"/>
        <v>8.5444999999999993</v>
      </c>
      <c r="N572" s="722">
        <f t="shared" si="165"/>
        <v>5.1886666666666663</v>
      </c>
      <c r="O572" s="722">
        <f t="shared" si="165"/>
        <v>-0.76666666666666572</v>
      </c>
      <c r="P572" s="2150">
        <f t="shared" si="165"/>
        <v>-7.7444444444444471</v>
      </c>
      <c r="Q572" s="663"/>
      <c r="R572" s="11"/>
      <c r="S572" s="115"/>
      <c r="T572" s="101"/>
      <c r="U572" s="98"/>
      <c r="V572" s="351"/>
      <c r="W572" s="351"/>
      <c r="X572" s="351"/>
      <c r="Y572" s="351"/>
      <c r="Z572" s="351"/>
      <c r="AA572" s="351"/>
      <c r="AB572" s="116"/>
      <c r="AC572" s="329"/>
      <c r="AD572" s="329"/>
      <c r="AE572" s="329"/>
      <c r="AF572" s="179"/>
      <c r="AG572" s="106"/>
      <c r="AH572" s="106"/>
      <c r="AI572" s="106"/>
      <c r="AJ572" s="106"/>
      <c r="AK572" s="106"/>
    </row>
    <row r="573" spans="2:37">
      <c r="B573" s="82"/>
      <c r="C573" s="541" t="s">
        <v>109</v>
      </c>
      <c r="D573" s="58"/>
      <c r="E573" s="2244"/>
      <c r="F573" s="1120"/>
      <c r="G573" s="1120"/>
      <c r="H573" s="1120"/>
      <c r="I573" s="1120"/>
      <c r="J573" s="1120"/>
      <c r="K573" s="1120"/>
      <c r="L573" s="1120"/>
      <c r="M573" s="1120"/>
      <c r="N573" s="1120"/>
      <c r="O573" s="1120"/>
      <c r="P573" s="1867"/>
      <c r="Q573" s="750"/>
      <c r="S573" s="151"/>
      <c r="T573" s="101"/>
      <c r="U573" s="98"/>
      <c r="V573" s="178"/>
      <c r="W573" s="179"/>
      <c r="X573" s="178"/>
      <c r="Y573" s="178"/>
      <c r="Z573" s="178"/>
      <c r="AA573" s="345"/>
      <c r="AB573" s="178"/>
      <c r="AC573" s="329"/>
      <c r="AD573" s="329"/>
      <c r="AE573" s="329"/>
      <c r="AF573" s="179"/>
      <c r="AG573" s="106"/>
      <c r="AH573" s="106"/>
      <c r="AI573" s="106"/>
      <c r="AJ573" s="106"/>
      <c r="AK573" s="106"/>
    </row>
    <row r="574" spans="2:37" ht="15.75">
      <c r="B574" s="3307" t="str">
        <f>'12-18л. МЕНЮ '!J568</f>
        <v>54-31-32з/22</v>
      </c>
      <c r="C574" s="246" t="str">
        <f>'12-18л. МЕНЮ '!C568</f>
        <v>Капуста с морковью в нарезке</v>
      </c>
      <c r="D574" s="169">
        <f>'12-18л. МЕНЮ '!D568</f>
        <v>100</v>
      </c>
      <c r="E574" s="1992">
        <f>'12-18л. МЕНЮ '!E568</f>
        <v>1.877</v>
      </c>
      <c r="F574" s="1416">
        <f>'12-18л. МЕНЮ '!F568</f>
        <v>1.79</v>
      </c>
      <c r="G574" s="1992">
        <f>'12-18л. МЕНЮ '!G568</f>
        <v>7.0640000000000001</v>
      </c>
      <c r="H574" s="1415">
        <f>'12-18л. МЕНЮ '!H568</f>
        <v>51.991</v>
      </c>
      <c r="I574" s="1418">
        <v>13.175000000000001</v>
      </c>
      <c r="J574" s="1418">
        <v>2.7E-2</v>
      </c>
      <c r="K574" s="1418">
        <v>3.5999999999999997E-2</v>
      </c>
      <c r="L574" s="1415">
        <v>269.5</v>
      </c>
      <c r="M574" s="1420">
        <v>33.11</v>
      </c>
      <c r="N574" s="1420">
        <v>30.385999999999999</v>
      </c>
      <c r="O574" s="1418">
        <v>17.456</v>
      </c>
      <c r="P574" s="1419">
        <v>0.63700000000000001</v>
      </c>
      <c r="Q574" s="1466">
        <f>'12-18л. МЕНЮ '!I568</f>
        <v>7</v>
      </c>
      <c r="R574" s="739"/>
      <c r="S574" s="106"/>
      <c r="T574" s="106"/>
      <c r="U574" s="106"/>
      <c r="V574" s="106"/>
      <c r="W574" s="106"/>
      <c r="X574" s="106"/>
      <c r="Y574" s="106"/>
      <c r="Z574" s="106"/>
      <c r="AA574" s="106"/>
      <c r="AB574" s="106"/>
      <c r="AC574" s="501"/>
      <c r="AD574" s="501"/>
      <c r="AE574" s="501"/>
      <c r="AF574" s="502"/>
      <c r="AG574" s="106"/>
      <c r="AH574" s="106"/>
      <c r="AI574" s="106"/>
      <c r="AJ574" s="106"/>
      <c r="AK574" s="106"/>
    </row>
    <row r="575" spans="2:37">
      <c r="B575" s="1161" t="str">
        <f>'12-18л. МЕНЮ '!J569</f>
        <v>98 /21</v>
      </c>
      <c r="C575" s="246" t="str">
        <f>'12-18л. МЕНЮ '!C569</f>
        <v>Свекольник со сметаной</v>
      </c>
      <c r="D575" s="169">
        <f>'12-18л. МЕНЮ '!D569</f>
        <v>250</v>
      </c>
      <c r="E575" s="1992">
        <f>'12-18л. МЕНЮ '!E569</f>
        <v>2.4449999999999998</v>
      </c>
      <c r="F575" s="1416">
        <f>'12-18л. МЕНЮ '!F569</f>
        <v>5.3849999999999998</v>
      </c>
      <c r="G575" s="1416">
        <f>'12-18л. МЕНЮ '!G569</f>
        <v>12.484999999999999</v>
      </c>
      <c r="H575" s="2031">
        <f>'12-18л. МЕНЮ '!H569</f>
        <v>100.33</v>
      </c>
      <c r="I575" s="1416">
        <v>7.9</v>
      </c>
      <c r="J575" s="1416">
        <v>6.0999999999999999E-2</v>
      </c>
      <c r="K575" s="1992">
        <v>6.2E-2</v>
      </c>
      <c r="L575" s="2146">
        <v>3.21</v>
      </c>
      <c r="M575" s="2260">
        <v>40.65</v>
      </c>
      <c r="N575" s="324">
        <v>63.85</v>
      </c>
      <c r="O575" s="1222">
        <v>28.64</v>
      </c>
      <c r="P575" s="2263">
        <v>1.456</v>
      </c>
      <c r="Q575" s="1466">
        <f>'12-18л. МЕНЮ '!I569</f>
        <v>21</v>
      </c>
      <c r="R575" s="106"/>
      <c r="S575" s="106"/>
      <c r="T575" s="106"/>
      <c r="U575" s="106"/>
      <c r="V575" s="106"/>
      <c r="W575" s="106"/>
      <c r="X575" s="106"/>
      <c r="Y575" s="106"/>
      <c r="Z575" s="106"/>
      <c r="AA575" s="106"/>
      <c r="AB575" s="106"/>
      <c r="AC575" s="3300"/>
      <c r="AD575" s="3300"/>
      <c r="AE575" s="3300"/>
      <c r="AF575" s="3300"/>
      <c r="AG575" s="106"/>
      <c r="AH575" s="106"/>
      <c r="AI575" s="106"/>
      <c r="AJ575" s="106"/>
      <c r="AK575" s="106"/>
    </row>
    <row r="576" spans="2:37">
      <c r="B576" s="1095" t="str">
        <f>'12-18л. МЕНЮ '!J570</f>
        <v>334/22</v>
      </c>
      <c r="C576" s="232" t="str">
        <f>'12-18л. МЕНЮ '!C570</f>
        <v>Рагу из овощей</v>
      </c>
      <c r="D576" s="231">
        <f>'12-18л. МЕНЮ '!D570</f>
        <v>180</v>
      </c>
      <c r="E576" s="1410">
        <f>'12-18л. МЕНЮ '!E570</f>
        <v>3.1238999999999999</v>
      </c>
      <c r="F576" s="1411">
        <f>'12-18л. МЕНЮ '!F570</f>
        <v>14.19</v>
      </c>
      <c r="G576" s="1411">
        <f>'12-18л. МЕНЮ '!G570</f>
        <v>16.7</v>
      </c>
      <c r="H576" s="1271">
        <f>'12-18л. МЕНЮ '!H570</f>
        <v>176.7022</v>
      </c>
      <c r="I576" s="323">
        <v>5.4640000000000004</v>
      </c>
      <c r="J576" s="323">
        <v>8.43E-2</v>
      </c>
      <c r="K576" s="323">
        <v>6.8000000000000005E-2</v>
      </c>
      <c r="L576" s="685">
        <v>207.8407</v>
      </c>
      <c r="M576" s="1158">
        <v>80.786299999999997</v>
      </c>
      <c r="N576" s="1158">
        <v>74.989999999999995</v>
      </c>
      <c r="O576" s="1738">
        <v>19.507000000000001</v>
      </c>
      <c r="P576" s="1158">
        <v>0.81899999999999995</v>
      </c>
      <c r="Q576" s="1451">
        <f>'12-18л. МЕНЮ '!I570</f>
        <v>33</v>
      </c>
      <c r="R576" s="124"/>
      <c r="S576" s="106"/>
      <c r="T576" s="106"/>
      <c r="U576" s="106"/>
      <c r="V576" s="106"/>
      <c r="W576" s="106"/>
      <c r="X576" s="106"/>
      <c r="Y576" s="106"/>
      <c r="Z576" s="106"/>
      <c r="AA576" s="106"/>
      <c r="AB576" s="106"/>
      <c r="AC576" s="151"/>
      <c r="AD576" s="151"/>
      <c r="AE576" s="151"/>
      <c r="AF576" s="151"/>
      <c r="AG576" s="106"/>
      <c r="AH576" s="106"/>
      <c r="AI576" s="106"/>
      <c r="AJ576" s="106"/>
      <c r="AK576" s="106"/>
    </row>
    <row r="577" spans="2:37">
      <c r="B577" s="1095" t="str">
        <f>'12-18л. МЕНЮ '!J571</f>
        <v>471/22</v>
      </c>
      <c r="C577" s="232" t="str">
        <f>'12-18л. МЕНЮ '!C571</f>
        <v xml:space="preserve">фишболы </v>
      </c>
      <c r="D577" s="231">
        <f>'12-18л. МЕНЮ '!D571</f>
        <v>120</v>
      </c>
      <c r="E577" s="1410">
        <f>'12-18л. МЕНЮ '!E571</f>
        <v>15.087300000000001</v>
      </c>
      <c r="F577" s="1411">
        <f>'12-18л. МЕНЮ '!F571</f>
        <v>2.9094000000000002</v>
      </c>
      <c r="G577" s="1411">
        <f>'12-18л. МЕНЮ '!G571</f>
        <v>5.0826000000000002</v>
      </c>
      <c r="H577" s="742">
        <f>'12-18л. МЕНЮ '!H571</f>
        <v>128.2457</v>
      </c>
      <c r="I577" s="1738">
        <v>0.33579999999999999</v>
      </c>
      <c r="J577" s="1738">
        <v>0.10100000000000001</v>
      </c>
      <c r="K577" s="1738">
        <v>0.2</v>
      </c>
      <c r="L577" s="2940">
        <v>11.7303</v>
      </c>
      <c r="M577" s="1421">
        <v>69.975499999999997</v>
      </c>
      <c r="N577" s="1421">
        <v>161.28</v>
      </c>
      <c r="O577" s="1738">
        <v>5.4617000000000004</v>
      </c>
      <c r="P577" s="2939">
        <v>1.9068000000000001</v>
      </c>
      <c r="Q577" s="1451">
        <f>'12-18л. МЕНЮ '!I571</f>
        <v>65</v>
      </c>
      <c r="R577" s="106"/>
      <c r="S577" s="106"/>
      <c r="T577" s="106"/>
      <c r="U577" s="106"/>
      <c r="V577" s="106"/>
      <c r="W577" s="106"/>
      <c r="X577" s="106"/>
      <c r="Y577" s="106"/>
      <c r="Z577" s="106"/>
      <c r="AA577" s="106"/>
      <c r="AB577" s="106"/>
      <c r="AC577" s="151"/>
      <c r="AD577" s="151"/>
      <c r="AE577" s="151"/>
      <c r="AF577" s="151"/>
      <c r="AG577" s="106"/>
      <c r="AH577" s="106"/>
      <c r="AI577" s="106"/>
      <c r="AJ577" s="106"/>
      <c r="AK577" s="106"/>
    </row>
    <row r="578" spans="2:37">
      <c r="B578" s="1095" t="str">
        <f>'12-18л. МЕНЮ '!J572</f>
        <v>481/21</v>
      </c>
      <c r="C578" s="232" t="str">
        <f>'12-18л. МЕНЮ '!C572</f>
        <v>Кисель   витаминный</v>
      </c>
      <c r="D578" s="231">
        <f>'12-18л. МЕНЮ '!D572</f>
        <v>200</v>
      </c>
      <c r="E578" s="1410">
        <f>'12-18л. МЕНЮ '!E572</f>
        <v>1.25</v>
      </c>
      <c r="F578" s="1411">
        <f>'12-18л. МЕНЮ '!F572</f>
        <v>0.25</v>
      </c>
      <c r="G578" s="1411">
        <f>'12-18л. МЕНЮ '!G572</f>
        <v>46.56</v>
      </c>
      <c r="H578" s="1271">
        <f>'12-18л. МЕНЮ '!H572</f>
        <v>193.35</v>
      </c>
      <c r="I578" s="1738">
        <v>12</v>
      </c>
      <c r="J578" s="1738">
        <v>2.2499999999999999E-2</v>
      </c>
      <c r="K578" s="1738">
        <v>0.06</v>
      </c>
      <c r="L578" s="742">
        <v>122.5</v>
      </c>
      <c r="M578" s="2014">
        <v>24.535699999999999</v>
      </c>
      <c r="N578" s="1738">
        <v>17.416699999999999</v>
      </c>
      <c r="O578" s="1738">
        <v>7.75</v>
      </c>
      <c r="P578" s="2110">
        <v>1.75</v>
      </c>
      <c r="Q578" s="1451">
        <f>'12-18л. МЕНЮ '!I572</f>
        <v>74</v>
      </c>
      <c r="R578" s="647"/>
      <c r="S578" s="125"/>
      <c r="T578" s="176"/>
      <c r="U578" s="106"/>
      <c r="V578" s="501"/>
      <c r="W578" s="789"/>
      <c r="X578" s="3368"/>
      <c r="Y578" s="3369"/>
      <c r="Z578" s="213"/>
      <c r="AA578" s="356"/>
      <c r="AB578" s="520"/>
      <c r="AC578" s="3363"/>
      <c r="AD578" s="3363"/>
      <c r="AE578" s="3363"/>
      <c r="AF578" s="3363"/>
      <c r="AG578" s="106"/>
      <c r="AH578" s="106"/>
      <c r="AI578" s="106"/>
      <c r="AJ578" s="106"/>
      <c r="AK578" s="106"/>
    </row>
    <row r="579" spans="2:37">
      <c r="B579" s="1259" t="str">
        <f>'12-18л. МЕНЮ '!J573</f>
        <v>Пром.пр.</v>
      </c>
      <c r="C579" s="232" t="str">
        <f>'12-18л. МЕНЮ '!C573</f>
        <v>Хлеб пшеничный</v>
      </c>
      <c r="D579" s="231">
        <f>'12-18л. МЕНЮ '!D573</f>
        <v>60</v>
      </c>
      <c r="E579" s="1410">
        <f>'12-18л. МЕНЮ '!E573</f>
        <v>1.2036</v>
      </c>
      <c r="F579" s="1411">
        <f>'12-18л. МЕНЮ '!F573</f>
        <v>0.78</v>
      </c>
      <c r="G579" s="1411">
        <f>'12-18л. МЕНЮ '!G573</f>
        <v>32.520000000000003</v>
      </c>
      <c r="H579" s="1271">
        <f>'12-18л. МЕНЮ '!H573</f>
        <v>141.9144</v>
      </c>
      <c r="I579" s="2984">
        <v>0</v>
      </c>
      <c r="J579" s="2984">
        <v>6.6000000000000003E-2</v>
      </c>
      <c r="K579" s="2984">
        <v>2.4E-2</v>
      </c>
      <c r="L579" s="2984">
        <v>0</v>
      </c>
      <c r="M579" s="2983">
        <v>12</v>
      </c>
      <c r="N579" s="2983">
        <v>3.9</v>
      </c>
      <c r="O579" s="2984">
        <v>0.84</v>
      </c>
      <c r="P579" s="2983">
        <v>6.6000000000000003E-2</v>
      </c>
      <c r="Q579" s="1451">
        <f>'12-18л. МЕНЮ '!I573</f>
        <v>16</v>
      </c>
      <c r="R579" s="115"/>
      <c r="S579" s="106"/>
      <c r="T579" s="329"/>
      <c r="U579" s="329"/>
      <c r="V579" s="329"/>
      <c r="W579" s="179"/>
      <c r="X579" s="151"/>
      <c r="Y579" s="151"/>
      <c r="Z579" s="151"/>
      <c r="AA579" s="151"/>
      <c r="AB579" s="116"/>
      <c r="AC579" s="329"/>
      <c r="AD579" s="329"/>
      <c r="AE579" s="329"/>
      <c r="AF579" s="179"/>
      <c r="AG579" s="106"/>
      <c r="AH579" s="106"/>
      <c r="AI579" s="106"/>
      <c r="AJ579" s="106"/>
      <c r="AK579" s="106"/>
    </row>
    <row r="580" spans="2:37">
      <c r="B580" s="1449" t="str">
        <f>'12-18л. МЕНЮ '!J574</f>
        <v>Пром.пр.</v>
      </c>
      <c r="C580" s="246" t="str">
        <f>'12-18л. МЕНЮ '!C574</f>
        <v>Хлеб ржаной</v>
      </c>
      <c r="D580" s="169">
        <f>'12-18л. МЕНЮ '!D574</f>
        <v>50</v>
      </c>
      <c r="E580" s="1410">
        <f>'12-18л. МЕНЮ '!E574</f>
        <v>2.3330000000000002</v>
      </c>
      <c r="F580" s="1411">
        <f>'12-18л. МЕНЮ '!F574</f>
        <v>0.82499999999999996</v>
      </c>
      <c r="G580" s="1411">
        <f>'12-18л. МЕНЮ '!G574</f>
        <v>21.718</v>
      </c>
      <c r="H580" s="1271">
        <f>'12-18л. МЕНЮ '!H574</f>
        <v>103.625</v>
      </c>
      <c r="I580" s="1158">
        <v>0</v>
      </c>
      <c r="J580" s="1158">
        <v>0.1</v>
      </c>
      <c r="K580" s="1158">
        <v>0.1</v>
      </c>
      <c r="L580" s="680">
        <v>0</v>
      </c>
      <c r="M580" s="1294">
        <v>16.5</v>
      </c>
      <c r="N580" s="1158">
        <v>11.7</v>
      </c>
      <c r="O580" s="1158">
        <v>3.3</v>
      </c>
      <c r="P580" s="1158">
        <v>7.0000000000000007E-2</v>
      </c>
      <c r="Q580" s="1451">
        <f>'12-18л. МЕНЮ '!I574</f>
        <v>17</v>
      </c>
      <c r="R580" s="11"/>
      <c r="S580" s="106"/>
      <c r="T580" s="3379"/>
      <c r="U580" s="3379"/>
      <c r="V580" s="3379"/>
      <c r="W580" s="3379"/>
      <c r="X580" s="3378"/>
      <c r="Y580" s="3378"/>
      <c r="Z580" s="3378"/>
      <c r="AA580" s="3378"/>
      <c r="AB580" s="481"/>
      <c r="AC580" s="329"/>
      <c r="AD580" s="329"/>
      <c r="AE580" s="329"/>
      <c r="AF580" s="179"/>
      <c r="AG580" s="106"/>
      <c r="AH580" s="106"/>
      <c r="AI580" s="106"/>
      <c r="AJ580" s="106"/>
      <c r="AK580" s="106"/>
    </row>
    <row r="581" spans="2:37" ht="13.5" customHeight="1" thickBot="1">
      <c r="B581" s="1450" t="str">
        <f>'12-18л. МЕНЮ '!J575</f>
        <v xml:space="preserve">338 / 17 </v>
      </c>
      <c r="C581" s="189" t="str">
        <f>'12-18л. МЕНЮ '!C575</f>
        <v>Фрукты свежие (яблоко)</v>
      </c>
      <c r="D581" s="1464">
        <f>'12-18л. МЕНЮ '!D575</f>
        <v>100</v>
      </c>
      <c r="E581" s="2030">
        <f>'12-18л. МЕНЮ '!E575</f>
        <v>0.4</v>
      </c>
      <c r="F581" s="1416">
        <f>'12-18л. МЕНЮ '!F575</f>
        <v>0.4</v>
      </c>
      <c r="G581" s="1416">
        <f>'12-18л. МЕНЮ '!G575</f>
        <v>9.8000000000000007</v>
      </c>
      <c r="H581" s="1417">
        <f>'12-18л. МЕНЮ '!H575</f>
        <v>47</v>
      </c>
      <c r="I581" s="1158">
        <v>10</v>
      </c>
      <c r="J581" s="1158">
        <v>0.03</v>
      </c>
      <c r="K581" s="1158">
        <v>0.02</v>
      </c>
      <c r="L581" s="685">
        <v>0</v>
      </c>
      <c r="M581" s="1158">
        <v>16</v>
      </c>
      <c r="N581" s="1158">
        <v>11</v>
      </c>
      <c r="O581" s="1158">
        <v>9</v>
      </c>
      <c r="P581" s="1158">
        <v>2.2000000000000002</v>
      </c>
      <c r="Q581" s="1451">
        <f>'12-18л. МЕНЮ '!I575</f>
        <v>85</v>
      </c>
      <c r="R581" s="116"/>
      <c r="AA581" s="176"/>
      <c r="AB581" s="116"/>
      <c r="AC581" s="151"/>
      <c r="AD581" s="151"/>
      <c r="AE581" s="151"/>
      <c r="AF581" s="179"/>
      <c r="AG581" s="106"/>
      <c r="AH581" s="106"/>
      <c r="AI581" s="106"/>
      <c r="AJ581" s="106"/>
      <c r="AK581" s="106"/>
    </row>
    <row r="582" spans="2:37" ht="14.25" customHeight="1">
      <c r="B582" s="420" t="s">
        <v>160</v>
      </c>
      <c r="C582" s="693"/>
      <c r="D582" s="1475">
        <f>'12-18л. МЕНЮ '!D576</f>
        <v>1060</v>
      </c>
      <c r="E582" s="1925">
        <f>'12-18л. МЕНЮ '!E576</f>
        <v>27.719799999999999</v>
      </c>
      <c r="F582" s="1930">
        <f>'12-18л. МЕНЮ '!F576</f>
        <v>26.529399999999999</v>
      </c>
      <c r="G582" s="1930">
        <f>'12-18л. МЕНЮ '!G576</f>
        <v>151.92959999999999</v>
      </c>
      <c r="H582" s="1926">
        <f>'12-18л. МЕНЮ '!H576</f>
        <v>943.15829999999994</v>
      </c>
      <c r="I582" s="235">
        <f t="shared" ref="I582:P582" si="166">SUM(I574:I581)</f>
        <v>48.8748</v>
      </c>
      <c r="J582" s="235">
        <f t="shared" si="166"/>
        <v>0.49180000000000001</v>
      </c>
      <c r="K582" s="235">
        <f t="shared" si="166"/>
        <v>0.57000000000000006</v>
      </c>
      <c r="L582" s="235">
        <f t="shared" si="166"/>
        <v>614.78099999999995</v>
      </c>
      <c r="M582" s="683">
        <f t="shared" si="166"/>
        <v>293.5575</v>
      </c>
      <c r="N582" s="683">
        <f t="shared" si="166"/>
        <v>374.52269999999993</v>
      </c>
      <c r="O582" s="683">
        <f t="shared" si="166"/>
        <v>91.954700000000017</v>
      </c>
      <c r="P582" s="638">
        <f t="shared" si="166"/>
        <v>8.9047999999999998</v>
      </c>
      <c r="Q582" s="747"/>
      <c r="R582" s="116"/>
      <c r="AA582" s="346"/>
      <c r="AB582" s="346"/>
      <c r="AC582" s="329"/>
      <c r="AD582" s="329"/>
      <c r="AE582" s="329"/>
      <c r="AF582" s="179"/>
      <c r="AG582" s="106"/>
      <c r="AH582" s="106"/>
      <c r="AI582" s="106"/>
      <c r="AJ582" s="106"/>
      <c r="AK582" s="106"/>
    </row>
    <row r="583" spans="2:37" ht="12.75" customHeight="1">
      <c r="B583" s="712"/>
      <c r="C583" s="713" t="s">
        <v>11</v>
      </c>
      <c r="D583" s="1127">
        <v>0.35</v>
      </c>
      <c r="E583" s="1927">
        <f>'12-18л. МЕНЮ '!E577</f>
        <v>31.5</v>
      </c>
      <c r="F583" s="1931">
        <f>'12-18л. МЕНЮ '!F577</f>
        <v>32.200000000000003</v>
      </c>
      <c r="G583" s="1931">
        <f>'12-18л. МЕНЮ '!G577</f>
        <v>134.05000000000001</v>
      </c>
      <c r="H583" s="1928">
        <f>'12-18л. МЕНЮ '!H577</f>
        <v>952</v>
      </c>
      <c r="I583" s="1886">
        <f t="shared" ref="I583:P583" si="167">I625</f>
        <v>24.5</v>
      </c>
      <c r="J583" s="1886">
        <f t="shared" si="167"/>
        <v>0.49</v>
      </c>
      <c r="K583" s="1886">
        <f t="shared" si="167"/>
        <v>0.56000000000000005</v>
      </c>
      <c r="L583" s="1886">
        <f t="shared" si="167"/>
        <v>315</v>
      </c>
      <c r="M583" s="1887">
        <f t="shared" si="167"/>
        <v>420</v>
      </c>
      <c r="N583" s="1887">
        <f t="shared" si="167"/>
        <v>420</v>
      </c>
      <c r="O583" s="1887">
        <f t="shared" si="167"/>
        <v>105</v>
      </c>
      <c r="P583" s="1886">
        <f t="shared" si="167"/>
        <v>6.3</v>
      </c>
      <c r="Q583" s="747"/>
      <c r="R583" s="119"/>
      <c r="AA583" s="329"/>
      <c r="AB583" s="329"/>
      <c r="AC583" s="329"/>
      <c r="AD583" s="329"/>
      <c r="AE583" s="329"/>
      <c r="AF583" s="179"/>
      <c r="AG583" s="106"/>
      <c r="AH583" s="106"/>
      <c r="AI583" s="106"/>
      <c r="AJ583" s="106"/>
      <c r="AK583" s="106"/>
    </row>
    <row r="584" spans="2:37" ht="12.75" customHeight="1" thickBot="1">
      <c r="B584" s="386"/>
      <c r="C584" s="1446" t="s">
        <v>349</v>
      </c>
      <c r="D584" s="1473"/>
      <c r="E584" s="1923">
        <f>'12-18л. МЕНЮ '!E578</f>
        <v>-4.200222222222223</v>
      </c>
      <c r="F584" s="1932">
        <f>'12-18л. МЕНЮ '!F578</f>
        <v>-6.1636956521739137</v>
      </c>
      <c r="G584" s="1932">
        <f>'12-18л. МЕНЮ '!G578</f>
        <v>4.6683028720626609</v>
      </c>
      <c r="H584" s="1924">
        <f>'12-18л. МЕНЮ '!H578</f>
        <v>-0.32506250000000136</v>
      </c>
      <c r="I584" s="722">
        <f t="shared" ref="I584:P584" si="168">(I582*100/I679)-35</f>
        <v>34.82114285714286</v>
      </c>
      <c r="J584" s="722">
        <f t="shared" si="168"/>
        <v>0.12857142857143344</v>
      </c>
      <c r="K584" s="722">
        <f t="shared" si="168"/>
        <v>0.625</v>
      </c>
      <c r="L584" s="722">
        <f t="shared" si="168"/>
        <v>33.308999999999983</v>
      </c>
      <c r="M584" s="722">
        <f t="shared" si="168"/>
        <v>-10.536874999999998</v>
      </c>
      <c r="N584" s="722">
        <f t="shared" si="168"/>
        <v>-3.7897750000000094</v>
      </c>
      <c r="O584" s="722">
        <f t="shared" si="168"/>
        <v>-4.3484333333333289</v>
      </c>
      <c r="P584" s="727">
        <f t="shared" si="168"/>
        <v>14.471111111111114</v>
      </c>
      <c r="Q584" s="751"/>
      <c r="R584" s="125"/>
      <c r="S584" s="3378"/>
      <c r="T584" s="126"/>
      <c r="U584" s="3379"/>
      <c r="V584" s="3379"/>
      <c r="W584" s="3379"/>
      <c r="X584" s="3379"/>
      <c r="Y584" s="3378"/>
      <c r="Z584" s="3378"/>
      <c r="AA584" s="3378"/>
      <c r="AB584" s="3378"/>
      <c r="AC584" s="151"/>
      <c r="AD584" s="151"/>
      <c r="AE584" s="151"/>
      <c r="AF584" s="179"/>
      <c r="AG584" s="106"/>
      <c r="AH584" s="106"/>
      <c r="AI584" s="106"/>
      <c r="AJ584" s="106"/>
      <c r="AK584" s="106"/>
    </row>
    <row r="585" spans="2:37">
      <c r="B585" s="664"/>
      <c r="C585" s="541" t="s">
        <v>199</v>
      </c>
      <c r="D585" s="69"/>
      <c r="E585" s="2261"/>
      <c r="F585" s="2262"/>
      <c r="G585" s="2262"/>
      <c r="H585" s="2262"/>
      <c r="I585" s="2262"/>
      <c r="J585" s="2262"/>
      <c r="K585" s="2262"/>
      <c r="L585" s="2262"/>
      <c r="M585" s="2262"/>
      <c r="N585" s="2262"/>
      <c r="O585" s="2262"/>
      <c r="P585" s="2868"/>
      <c r="Q585" s="750"/>
      <c r="R585" s="116"/>
      <c r="S585" s="106"/>
      <c r="T585" s="256"/>
      <c r="U585" s="3380"/>
      <c r="V585" s="3380"/>
      <c r="W585" s="3380"/>
      <c r="X585" s="3380"/>
      <c r="Y585" s="3380"/>
      <c r="Z585" s="3380"/>
      <c r="AA585" s="3380"/>
      <c r="AB585" s="3380"/>
      <c r="AC585" s="329"/>
      <c r="AD585" s="329"/>
      <c r="AE585" s="329"/>
      <c r="AF585" s="179"/>
      <c r="AG585" s="106"/>
      <c r="AH585" s="106"/>
      <c r="AI585" s="106"/>
      <c r="AJ585" s="106"/>
      <c r="AK585" s="106"/>
    </row>
    <row r="586" spans="2:37">
      <c r="B586" s="2795" t="str">
        <f>'12-18л. МЕНЮ '!J580</f>
        <v>465 / 21</v>
      </c>
      <c r="C586" s="246" t="str">
        <f>'12-18л. МЕНЮ '!C580</f>
        <v>Кофейный напиток с молоком</v>
      </c>
      <c r="D586" s="260">
        <f>'12-18л. МЕНЮ '!D580</f>
        <v>190</v>
      </c>
      <c r="E586" s="1287">
        <f>'12-18л. МЕНЮ '!E580</f>
        <v>5.57</v>
      </c>
      <c r="F586" s="1400">
        <f>'12-18л. МЕНЮ '!F580</f>
        <v>4.46</v>
      </c>
      <c r="G586" s="1400">
        <f>'12-18л. МЕНЮ '!G580</f>
        <v>12.217000000000001</v>
      </c>
      <c r="H586" s="1400">
        <f>'12-18л. МЕНЮ '!H580</f>
        <v>111.054</v>
      </c>
      <c r="I586" s="324">
        <v>0.98799999999999999</v>
      </c>
      <c r="J586" s="324">
        <v>5.7000000000000002E-2</v>
      </c>
      <c r="K586" s="324">
        <v>0.23200000000000001</v>
      </c>
      <c r="L586" s="715">
        <v>25.116</v>
      </c>
      <c r="M586" s="1423">
        <v>203.697</v>
      </c>
      <c r="N586" s="1423">
        <v>159.4</v>
      </c>
      <c r="O586" s="728">
        <v>30</v>
      </c>
      <c r="P586" s="2143">
        <v>0.56599999999999995</v>
      </c>
      <c r="Q586" s="443">
        <f>'12-18л. МЕНЮ '!I580</f>
        <v>79</v>
      </c>
      <c r="R586" s="125"/>
      <c r="S586" s="1670"/>
      <c r="T586" s="176"/>
      <c r="U586" s="176"/>
      <c r="V586" s="176"/>
      <c r="W586" s="176"/>
      <c r="X586" s="176"/>
      <c r="Y586" s="176"/>
      <c r="Z586" s="176"/>
      <c r="AA586" s="176"/>
      <c r="AB586" s="106"/>
      <c r="AC586" s="151"/>
      <c r="AD586" s="151"/>
      <c r="AE586" s="151"/>
      <c r="AF586" s="179"/>
      <c r="AG586" s="106"/>
      <c r="AH586" s="106"/>
      <c r="AI586" s="106"/>
      <c r="AJ586" s="106"/>
      <c r="AK586" s="106"/>
    </row>
    <row r="587" spans="2:37">
      <c r="B587" s="2795" t="str">
        <f>'12-18л. МЕНЮ '!J581</f>
        <v>276/17</v>
      </c>
      <c r="C587" s="1128" t="str">
        <f>'12-18л. МЕНЮ '!C581</f>
        <v xml:space="preserve">Рулет с макаронами и / </v>
      </c>
      <c r="D587" s="1917">
        <f>'12-18л. МЕНЮ '!D581</f>
        <v>110</v>
      </c>
      <c r="E587" s="1406">
        <f>'12-18л. МЕНЮ '!E581</f>
        <v>1.7809900000000001</v>
      </c>
      <c r="F587" s="324">
        <f>'12-18л. МЕНЮ '!F581</f>
        <v>5.7110200000000004</v>
      </c>
      <c r="G587" s="1222">
        <f>'12-18л. МЕНЮ '!G581</f>
        <v>6.97</v>
      </c>
      <c r="H587" s="1416">
        <f>'12-18л. МЕНЮ '!H581</f>
        <v>86.8185</v>
      </c>
      <c r="I587" s="2082">
        <v>0</v>
      </c>
      <c r="J587" s="2081">
        <v>9.4999999999999998E-3</v>
      </c>
      <c r="K587" s="2082">
        <v>0.02</v>
      </c>
      <c r="L587" s="2870">
        <v>57.5092</v>
      </c>
      <c r="M587" s="2863">
        <v>18.5276</v>
      </c>
      <c r="N587" s="3526">
        <v>72.064999999999998</v>
      </c>
      <c r="O587" s="2082">
        <v>3.8163</v>
      </c>
      <c r="P587" s="2864">
        <v>1.528</v>
      </c>
      <c r="Q587" s="2869">
        <f>'12-18л. МЕНЮ '!I581</f>
        <v>51</v>
      </c>
      <c r="R587" s="115"/>
      <c r="S587" s="176"/>
      <c r="T587" s="3370"/>
      <c r="U587" s="3370"/>
      <c r="V587" s="3370"/>
      <c r="W587" s="3370"/>
      <c r="X587" s="3370"/>
      <c r="Y587" s="3370"/>
      <c r="Z587" s="3370"/>
      <c r="AA587" s="3370"/>
      <c r="AB587" s="106"/>
      <c r="AC587" s="329"/>
      <c r="AD587" s="329"/>
      <c r="AE587" s="329"/>
      <c r="AF587" s="179"/>
      <c r="AG587" s="106"/>
      <c r="AH587" s="106"/>
      <c r="AI587" s="106"/>
      <c r="AJ587" s="106"/>
      <c r="AK587" s="106"/>
    </row>
    <row r="588" spans="2:37" ht="13.5" customHeight="1">
      <c r="B588" s="1472"/>
      <c r="C588" s="1201" t="str">
        <f>'12-18л. МЕНЮ '!C582</f>
        <v>соус сметанный с томатом</v>
      </c>
      <c r="D588" s="2147">
        <f>'12-18л. МЕНЮ '!D582</f>
        <v>20</v>
      </c>
      <c r="E588" s="2144">
        <f>'12-18л. МЕНЮ '!E582</f>
        <v>0.35239999999999999</v>
      </c>
      <c r="F588" s="1547">
        <f>'12-18л. МЕНЮ '!F582</f>
        <v>0.99919999999999998</v>
      </c>
      <c r="G588" s="1735">
        <f>'12-18л. МЕНЮ '!G582</f>
        <v>1.4048</v>
      </c>
      <c r="H588" s="1412">
        <f>'12-18л. МЕНЮ '!H582</f>
        <v>16.02</v>
      </c>
      <c r="I588" s="2245">
        <v>0.2676</v>
      </c>
      <c r="J588" s="2233">
        <v>5.0000000000000001E-3</v>
      </c>
      <c r="K588" s="2245">
        <v>6.4000000000000003E-3</v>
      </c>
      <c r="L588" s="2233">
        <v>6.76</v>
      </c>
      <c r="M588" s="2245">
        <v>55.847999999999999</v>
      </c>
      <c r="N588" s="2233">
        <v>5.8760000000000003</v>
      </c>
      <c r="O588" s="2245">
        <v>1.958</v>
      </c>
      <c r="P588" s="2871">
        <v>7.9600000000000004E-2</v>
      </c>
      <c r="Q588" s="2791">
        <f>'12-18л. МЕНЮ '!I582</f>
        <v>51</v>
      </c>
      <c r="R588" s="125"/>
      <c r="S588" s="106"/>
      <c r="T588" s="346"/>
      <c r="U588" s="346"/>
      <c r="V588" s="346"/>
      <c r="W588" s="346"/>
      <c r="X588" s="346"/>
      <c r="Y588" s="346"/>
      <c r="Z588" s="346"/>
      <c r="AA588" s="346"/>
      <c r="AB588" s="106"/>
      <c r="AC588" s="501"/>
      <c r="AD588" s="501"/>
      <c r="AE588" s="501"/>
      <c r="AF588" s="501"/>
      <c r="AG588" s="106"/>
      <c r="AH588" s="106"/>
      <c r="AI588" s="106"/>
      <c r="AJ588" s="106"/>
      <c r="AK588" s="106"/>
    </row>
    <row r="589" spans="2:37" ht="15.75" thickBot="1">
      <c r="B589" s="1256" t="str">
        <f>'12-18л. МЕНЮ '!J583</f>
        <v>Пром.пр.</v>
      </c>
      <c r="C589" s="1253" t="str">
        <f>'12-18л. МЕНЮ '!C583</f>
        <v>Хлеб ржаной</v>
      </c>
      <c r="D589" s="2141">
        <f>'12-18л. МЕНЮ '!D583</f>
        <v>30</v>
      </c>
      <c r="E589" s="2264">
        <f>'12-18л. МЕНЮ '!E583</f>
        <v>1.4</v>
      </c>
      <c r="F589" s="1371">
        <f>'12-18л. МЕНЮ '!F583</f>
        <v>0.495</v>
      </c>
      <c r="G589" s="2265">
        <f>'12-18л. МЕНЮ '!G583</f>
        <v>13.031000000000001</v>
      </c>
      <c r="H589" s="1371">
        <f>'12-18л. МЕНЮ '!H583</f>
        <v>62.174999999999997</v>
      </c>
      <c r="I589" s="1158">
        <v>0</v>
      </c>
      <c r="J589" s="1158">
        <v>7.4999999999999997E-2</v>
      </c>
      <c r="K589" s="1158">
        <v>7.4999999999999997E-2</v>
      </c>
      <c r="L589" s="330">
        <v>0</v>
      </c>
      <c r="M589" s="1294">
        <v>9.9</v>
      </c>
      <c r="N589" s="1158">
        <v>7.02</v>
      </c>
      <c r="O589" s="1158">
        <v>1.98</v>
      </c>
      <c r="P589" s="1734">
        <v>4.2000000000000003E-2</v>
      </c>
      <c r="Q589" s="1448">
        <f>'12-18л. МЕНЮ '!I583</f>
        <v>17</v>
      </c>
      <c r="R589" s="115"/>
      <c r="S589" s="3372"/>
      <c r="T589" s="116"/>
      <c r="U589" s="116"/>
      <c r="V589" s="116"/>
      <c r="W589" s="179"/>
      <c r="X589" s="178"/>
      <c r="Y589" s="178"/>
      <c r="Z589" s="116"/>
      <c r="AA589" s="178"/>
      <c r="AB589" s="106"/>
      <c r="AC589" s="3300"/>
      <c r="AD589" s="3300"/>
      <c r="AE589" s="3300"/>
      <c r="AF589" s="3300"/>
      <c r="AG589" s="106"/>
      <c r="AH589" s="106"/>
      <c r="AI589" s="106"/>
      <c r="AJ589" s="106"/>
      <c r="AK589" s="106"/>
    </row>
    <row r="590" spans="2:37">
      <c r="B590" s="420" t="s">
        <v>207</v>
      </c>
      <c r="C590" s="558"/>
      <c r="D590" s="1463">
        <f>'12-18л. МЕНЮ '!D584</f>
        <v>350</v>
      </c>
      <c r="E590" s="1869">
        <f>'12-18л. МЕНЮ '!E584</f>
        <v>9.103390000000001</v>
      </c>
      <c r="F590" s="1870">
        <f>'12-18л. МЕНЮ '!F584</f>
        <v>11.66522</v>
      </c>
      <c r="G590" s="1870">
        <f>'12-18л. МЕНЮ '!G584</f>
        <v>33.622800000000005</v>
      </c>
      <c r="H590" s="1870">
        <f>'12-18л. МЕНЮ '!H584</f>
        <v>276.0675</v>
      </c>
      <c r="I590" s="235">
        <f t="shared" ref="I590:P590" si="169">SUM(I586:I589)</f>
        <v>1.2556</v>
      </c>
      <c r="J590" s="235">
        <f>SUM(J586:J589)</f>
        <v>0.14650000000000002</v>
      </c>
      <c r="K590" s="235">
        <f t="shared" si="169"/>
        <v>0.33340000000000003</v>
      </c>
      <c r="L590" s="235">
        <f t="shared" si="169"/>
        <v>89.385200000000012</v>
      </c>
      <c r="M590" s="683">
        <f t="shared" si="169"/>
        <v>287.9726</v>
      </c>
      <c r="N590" s="683">
        <f t="shared" si="169"/>
        <v>244.36100000000002</v>
      </c>
      <c r="O590" s="235">
        <f t="shared" si="169"/>
        <v>37.754299999999994</v>
      </c>
      <c r="P590" s="2149">
        <f t="shared" si="169"/>
        <v>2.2155999999999998</v>
      </c>
      <c r="Q590" s="83"/>
      <c r="R590" s="125"/>
      <c r="S590" s="3373"/>
      <c r="T590" s="106"/>
      <c r="U590" s="596"/>
      <c r="V590" s="501"/>
      <c r="W590" s="789"/>
      <c r="X590" s="3368"/>
      <c r="Y590" s="3369"/>
      <c r="Z590" s="213"/>
      <c r="AA590" s="356"/>
      <c r="AB590" s="106"/>
      <c r="AC590" s="151"/>
      <c r="AD590" s="151"/>
      <c r="AE590" s="151"/>
      <c r="AF590" s="151"/>
      <c r="AG590" s="106"/>
      <c r="AH590" s="106"/>
      <c r="AI590" s="106"/>
      <c r="AJ590" s="106"/>
      <c r="AK590" s="106"/>
    </row>
    <row r="591" spans="2:37" ht="14.25" customHeight="1">
      <c r="B591" s="712"/>
      <c r="C591" s="713" t="s">
        <v>11</v>
      </c>
      <c r="D591" s="1127">
        <v>0.1</v>
      </c>
      <c r="E591" s="1871">
        <f>'12-18л. МЕНЮ '!E585</f>
        <v>9</v>
      </c>
      <c r="F591" s="1872">
        <f>'12-18л. МЕНЮ '!F585</f>
        <v>9.1999999999999993</v>
      </c>
      <c r="G591" s="1872">
        <f>'12-18л. МЕНЮ '!G585</f>
        <v>38.299999999999997</v>
      </c>
      <c r="H591" s="1872">
        <f>'12-18л. МЕНЮ '!H585</f>
        <v>272</v>
      </c>
      <c r="I591" s="1886">
        <f t="shared" ref="I591:P591" si="170">I629</f>
        <v>7</v>
      </c>
      <c r="J591" s="1886">
        <f t="shared" si="170"/>
        <v>0.14000000000000001</v>
      </c>
      <c r="K591" s="1886">
        <f t="shared" si="170"/>
        <v>0.16</v>
      </c>
      <c r="L591" s="1886">
        <f t="shared" si="170"/>
        <v>90</v>
      </c>
      <c r="M591" s="1887">
        <f t="shared" si="170"/>
        <v>120</v>
      </c>
      <c r="N591" s="1887">
        <f t="shared" si="170"/>
        <v>120</v>
      </c>
      <c r="O591" s="1886">
        <f t="shared" si="170"/>
        <v>30</v>
      </c>
      <c r="P591" s="1886">
        <f t="shared" si="170"/>
        <v>1.8</v>
      </c>
      <c r="Q591" s="83"/>
      <c r="R591" s="115"/>
      <c r="S591" s="3374"/>
      <c r="T591" s="351"/>
      <c r="U591" s="351"/>
      <c r="V591" s="351"/>
      <c r="W591" s="351"/>
      <c r="X591" s="351"/>
      <c r="Y591" s="351"/>
      <c r="Z591" s="351"/>
      <c r="AA591" s="351"/>
      <c r="AB591" s="106"/>
      <c r="AC591" s="151"/>
      <c r="AD591" s="151"/>
      <c r="AE591" s="151"/>
      <c r="AF591" s="151"/>
      <c r="AG591" s="106"/>
      <c r="AH591" s="106"/>
      <c r="AI591" s="106"/>
      <c r="AJ591" s="106"/>
      <c r="AK591" s="106"/>
    </row>
    <row r="592" spans="2:37" ht="15.75" thickBot="1">
      <c r="B592" s="229"/>
      <c r="C592" s="710" t="s">
        <v>349</v>
      </c>
      <c r="D592" s="733"/>
      <c r="E592" s="1443">
        <f>'12-18л. МЕНЮ '!E586</f>
        <v>0.11487777777777808</v>
      </c>
      <c r="F592" s="435">
        <f>'12-18л. МЕНЮ '!F586</f>
        <v>2.6795869565217387</v>
      </c>
      <c r="G592" s="435">
        <f>'12-18л. МЕНЮ '!G586</f>
        <v>-1.2212010443864205</v>
      </c>
      <c r="H592" s="435">
        <f>'12-18л. МЕНЮ '!H586</f>
        <v>0.14954044117647136</v>
      </c>
      <c r="I592" s="722">
        <f t="shared" ref="I592:P592" si="171">(I590*100/I679)-10</f>
        <v>-8.2062857142857144</v>
      </c>
      <c r="J592" s="722">
        <f t="shared" si="171"/>
        <v>0.46428571428571708</v>
      </c>
      <c r="K592" s="722">
        <f t="shared" si="171"/>
        <v>10.837500000000002</v>
      </c>
      <c r="L592" s="722">
        <f t="shared" si="171"/>
        <v>-6.8311111111110989E-2</v>
      </c>
      <c r="M592" s="722">
        <f t="shared" si="171"/>
        <v>13.997716666666665</v>
      </c>
      <c r="N592" s="722">
        <f t="shared" si="171"/>
        <v>10.363416666666669</v>
      </c>
      <c r="O592" s="722">
        <f t="shared" si="171"/>
        <v>2.5847666666666651</v>
      </c>
      <c r="P592" s="2150">
        <f t="shared" si="171"/>
        <v>2.3088888888888874</v>
      </c>
      <c r="Q592" s="751"/>
      <c r="R592" s="106"/>
      <c r="S592" s="3375"/>
      <c r="T592" s="329"/>
      <c r="U592" s="329"/>
      <c r="V592" s="329"/>
      <c r="W592" s="179"/>
      <c r="X592" s="151"/>
      <c r="Y592" s="151"/>
      <c r="Z592" s="329"/>
      <c r="AA592" s="151"/>
      <c r="AB592" s="106"/>
      <c r="AC592" s="329"/>
      <c r="AD592" s="329"/>
      <c r="AE592" s="329"/>
      <c r="AF592" s="179"/>
      <c r="AG592" s="106"/>
      <c r="AH592" s="106"/>
      <c r="AI592" s="106"/>
      <c r="AJ592" s="106"/>
      <c r="AK592" s="106"/>
    </row>
    <row r="593" spans="2:37">
      <c r="R593" s="116"/>
      <c r="S593" s="3376"/>
      <c r="T593" s="176"/>
      <c r="U593" s="176"/>
      <c r="V593" s="176"/>
      <c r="W593" s="176"/>
      <c r="X593" s="176"/>
      <c r="Y593" s="176"/>
      <c r="Z593" s="176"/>
      <c r="AA593" s="176"/>
      <c r="AB593" s="106"/>
      <c r="AC593" s="329"/>
      <c r="AD593" s="329"/>
      <c r="AE593" s="329"/>
      <c r="AF593" s="3364"/>
      <c r="AG593" s="106"/>
      <c r="AH593" s="106"/>
      <c r="AI593" s="106"/>
      <c r="AJ593" s="106"/>
      <c r="AK593" s="106"/>
    </row>
    <row r="594" spans="2:37" ht="15.75" thickBot="1">
      <c r="R594" s="116"/>
      <c r="S594" s="176"/>
      <c r="T594" s="3263"/>
      <c r="U594" s="3263"/>
      <c r="V594" s="3263"/>
      <c r="W594" s="3263"/>
      <c r="X594" s="3263"/>
      <c r="Y594" s="3263"/>
      <c r="Z594" s="3263"/>
      <c r="AA594" s="3263"/>
      <c r="AB594" s="106"/>
      <c r="AC594" s="329"/>
      <c r="AD594" s="329"/>
      <c r="AE594" s="329"/>
      <c r="AF594" s="329"/>
      <c r="AG594" s="106"/>
      <c r="AH594" s="106"/>
      <c r="AI594" s="106"/>
      <c r="AJ594" s="106"/>
      <c r="AK594" s="106"/>
    </row>
    <row r="595" spans="2:37">
      <c r="B595" s="637"/>
      <c r="C595" s="42" t="s">
        <v>239</v>
      </c>
      <c r="D595" s="43"/>
      <c r="E595" s="146">
        <f t="shared" ref="E595:P595" si="172">E570+E582</f>
        <v>52.539400000000001</v>
      </c>
      <c r="F595" s="235">
        <f t="shared" si="172"/>
        <v>57.5124</v>
      </c>
      <c r="G595" s="235">
        <f t="shared" si="172"/>
        <v>241.1266</v>
      </c>
      <c r="H595" s="235">
        <f t="shared" si="172"/>
        <v>1677.7676999999999</v>
      </c>
      <c r="I595" s="235">
        <f t="shared" si="172"/>
        <v>50.534799999999997</v>
      </c>
      <c r="J595" s="235">
        <f t="shared" si="172"/>
        <v>0.89380000000000004</v>
      </c>
      <c r="K595" s="235">
        <f t="shared" si="172"/>
        <v>0.78950000000000009</v>
      </c>
      <c r="L595" s="683">
        <f t="shared" si="172"/>
        <v>698.88099999999997</v>
      </c>
      <c r="M595" s="683">
        <f t="shared" si="172"/>
        <v>696.0915</v>
      </c>
      <c r="N595" s="683">
        <f t="shared" si="172"/>
        <v>736.78669999999988</v>
      </c>
      <c r="O595" s="683">
        <f t="shared" si="172"/>
        <v>164.65470000000002</v>
      </c>
      <c r="P595" s="638">
        <f t="shared" si="172"/>
        <v>12.0108</v>
      </c>
      <c r="R595" s="106"/>
      <c r="S595" s="106"/>
      <c r="T595" s="346"/>
      <c r="U595" s="346"/>
      <c r="V595" s="346"/>
      <c r="W595" s="346"/>
      <c r="X595" s="346"/>
      <c r="Y595" s="346"/>
      <c r="Z595" s="346"/>
      <c r="AA595" s="346"/>
      <c r="AB595" s="106"/>
      <c r="AC595" s="329"/>
      <c r="AD595" s="329"/>
      <c r="AE595" s="329"/>
      <c r="AF595" s="179"/>
      <c r="AG595" s="106"/>
      <c r="AH595" s="106"/>
      <c r="AI595" s="106"/>
      <c r="AJ595" s="106"/>
      <c r="AK595" s="106"/>
    </row>
    <row r="596" spans="2:37">
      <c r="B596" s="386"/>
      <c r="C596" s="660" t="s">
        <v>11</v>
      </c>
      <c r="D596" s="1127">
        <v>0.6</v>
      </c>
      <c r="E596" s="1889">
        <f t="shared" ref="E596:P596" si="173">E633</f>
        <v>54</v>
      </c>
      <c r="F596" s="1886">
        <f t="shared" si="173"/>
        <v>55.2</v>
      </c>
      <c r="G596" s="1886">
        <f t="shared" si="173"/>
        <v>229.8</v>
      </c>
      <c r="H596" s="1886">
        <f t="shared" si="173"/>
        <v>1632</v>
      </c>
      <c r="I596" s="1886">
        <f t="shared" si="173"/>
        <v>42</v>
      </c>
      <c r="J596" s="1886">
        <f t="shared" si="173"/>
        <v>0.84</v>
      </c>
      <c r="K596" s="1886">
        <f t="shared" si="173"/>
        <v>0.96</v>
      </c>
      <c r="L596" s="1886">
        <f t="shared" si="173"/>
        <v>540</v>
      </c>
      <c r="M596" s="1887">
        <f t="shared" si="173"/>
        <v>720</v>
      </c>
      <c r="N596" s="1887">
        <f t="shared" si="173"/>
        <v>720</v>
      </c>
      <c r="O596" s="1887">
        <f t="shared" si="173"/>
        <v>180</v>
      </c>
      <c r="P596" s="1888">
        <f t="shared" si="173"/>
        <v>10.8</v>
      </c>
      <c r="R596" s="106"/>
      <c r="S596" s="106"/>
      <c r="T596" s="101"/>
      <c r="U596" s="106"/>
      <c r="V596" s="116"/>
      <c r="W596" s="179"/>
      <c r="X596" s="522"/>
      <c r="Y596" s="521"/>
      <c r="Z596" s="121"/>
      <c r="AA596" s="106"/>
      <c r="AB596" s="106"/>
      <c r="AC596" s="501"/>
      <c r="AD596" s="501"/>
      <c r="AE596" s="501"/>
      <c r="AF596" s="501"/>
      <c r="AG596" s="106"/>
      <c r="AH596" s="106"/>
      <c r="AI596" s="106"/>
      <c r="AJ596" s="106"/>
      <c r="AK596" s="106"/>
    </row>
    <row r="597" spans="2:37" ht="15.75" thickBot="1">
      <c r="B597" s="229"/>
      <c r="C597" s="710" t="s">
        <v>349</v>
      </c>
      <c r="D597" s="733"/>
      <c r="E597" s="721">
        <f t="shared" ref="E597:P597" si="174">(E595*100/E679)-60</f>
        <v>-1.6228888888888804</v>
      </c>
      <c r="F597" s="722">
        <f t="shared" si="174"/>
        <v>2.5134782608695616</v>
      </c>
      <c r="G597" s="722">
        <f t="shared" si="174"/>
        <v>2.9573368146214065</v>
      </c>
      <c r="H597" s="722">
        <f t="shared" si="174"/>
        <v>1.6826360294117606</v>
      </c>
      <c r="I597" s="722">
        <f t="shared" si="174"/>
        <v>12.192571428571426</v>
      </c>
      <c r="J597" s="722">
        <f t="shared" si="174"/>
        <v>3.8428571428571558</v>
      </c>
      <c r="K597" s="722">
        <f t="shared" si="174"/>
        <v>-10.65625</v>
      </c>
      <c r="L597" s="722">
        <f t="shared" si="174"/>
        <v>17.653444444444432</v>
      </c>
      <c r="M597" s="722">
        <f t="shared" si="174"/>
        <v>-1.9923750000000027</v>
      </c>
      <c r="N597" s="722">
        <f t="shared" si="174"/>
        <v>1.3988916666666498</v>
      </c>
      <c r="O597" s="722">
        <f t="shared" si="174"/>
        <v>-5.1150999999999982</v>
      </c>
      <c r="P597" s="727">
        <f t="shared" si="174"/>
        <v>6.7266666666666595</v>
      </c>
      <c r="Q597" s="288"/>
      <c r="R597" s="106"/>
      <c r="S597" s="115"/>
      <c r="T597" s="2999"/>
      <c r="U597" s="96"/>
      <c r="V597" s="568"/>
      <c r="W597" s="569"/>
      <c r="X597" s="204"/>
      <c r="Y597" s="216"/>
      <c r="Z597" s="121"/>
      <c r="AA597" s="106"/>
      <c r="AB597" s="106"/>
      <c r="AC597" s="3300"/>
      <c r="AD597" s="3300"/>
      <c r="AE597" s="3300"/>
      <c r="AF597" s="3300"/>
      <c r="AG597" s="106"/>
      <c r="AH597" s="106"/>
      <c r="AI597" s="106"/>
      <c r="AJ597" s="106"/>
      <c r="AK597" s="106"/>
    </row>
    <row r="598" spans="2:37" ht="15.75" thickBot="1">
      <c r="E598" s="1896"/>
      <c r="F598" s="1896"/>
      <c r="G598" s="1896"/>
      <c r="H598" s="1896"/>
      <c r="I598" s="1896"/>
      <c r="J598" s="1896"/>
      <c r="K598" s="1896"/>
      <c r="L598" s="1896"/>
      <c r="M598" s="1896"/>
      <c r="N598" s="1896"/>
      <c r="O598" s="1896"/>
      <c r="P598" s="1896"/>
      <c r="Q598" s="288"/>
      <c r="R598" s="106"/>
      <c r="S598" s="2994"/>
      <c r="T598" s="101"/>
      <c r="U598" s="98"/>
      <c r="V598" s="106"/>
      <c r="W598" s="106"/>
      <c r="X598" s="106"/>
      <c r="Y598" s="106"/>
      <c r="Z598" s="106"/>
      <c r="AA598" s="106"/>
      <c r="AB598" s="106"/>
      <c r="AC598" s="151"/>
      <c r="AD598" s="151"/>
      <c r="AE598" s="151"/>
      <c r="AF598" s="151"/>
      <c r="AG598" s="106"/>
      <c r="AH598" s="106"/>
      <c r="AI598" s="106"/>
      <c r="AJ598" s="106"/>
      <c r="AK598" s="106"/>
    </row>
    <row r="599" spans="2:37">
      <c r="B599" s="637"/>
      <c r="C599" s="42" t="s">
        <v>238</v>
      </c>
      <c r="D599" s="43"/>
      <c r="E599" s="146">
        <f t="shared" ref="E599:P599" si="175">E582+E590</f>
        <v>36.823189999999997</v>
      </c>
      <c r="F599" s="235">
        <f t="shared" si="175"/>
        <v>38.19462</v>
      </c>
      <c r="G599" s="235">
        <f t="shared" si="175"/>
        <v>185.55240000000001</v>
      </c>
      <c r="H599" s="235">
        <f t="shared" si="175"/>
        <v>1219.2257999999999</v>
      </c>
      <c r="I599" s="235">
        <f t="shared" si="175"/>
        <v>50.130400000000002</v>
      </c>
      <c r="J599" s="235">
        <f t="shared" si="175"/>
        <v>0.63830000000000009</v>
      </c>
      <c r="K599" s="235">
        <f t="shared" si="175"/>
        <v>0.90340000000000009</v>
      </c>
      <c r="L599" s="235">
        <f t="shared" si="175"/>
        <v>704.1662</v>
      </c>
      <c r="M599" s="683">
        <f t="shared" si="175"/>
        <v>581.53009999999995</v>
      </c>
      <c r="N599" s="683">
        <f t="shared" si="175"/>
        <v>618.88369999999998</v>
      </c>
      <c r="O599" s="683">
        <f t="shared" si="175"/>
        <v>129.709</v>
      </c>
      <c r="P599" s="638">
        <f t="shared" si="175"/>
        <v>11.1204</v>
      </c>
      <c r="Q599" s="288"/>
      <c r="R599" s="125"/>
      <c r="S599" s="2994"/>
      <c r="T599" s="3410"/>
      <c r="U599" s="98"/>
      <c r="V599" s="106"/>
      <c r="W599" s="106"/>
      <c r="X599" s="106"/>
      <c r="Y599" s="106"/>
      <c r="Z599" s="106"/>
      <c r="AA599" s="106"/>
      <c r="AB599" s="106"/>
      <c r="AC599" s="283"/>
      <c r="AD599" s="283"/>
      <c r="AE599" s="283"/>
      <c r="AF599" s="283"/>
      <c r="AG599" s="106"/>
      <c r="AH599" s="106"/>
      <c r="AI599" s="106"/>
      <c r="AJ599" s="106"/>
      <c r="AK599" s="106"/>
    </row>
    <row r="600" spans="2:37">
      <c r="B600" s="386"/>
      <c r="C600" s="660" t="s">
        <v>11</v>
      </c>
      <c r="D600" s="1127">
        <v>0.45</v>
      </c>
      <c r="E600" s="1889">
        <f t="shared" ref="E600:P600" si="176">E637</f>
        <v>40.5</v>
      </c>
      <c r="F600" s="1886">
        <f t="shared" si="176"/>
        <v>41.4</v>
      </c>
      <c r="G600" s="1886">
        <f t="shared" si="176"/>
        <v>172.35</v>
      </c>
      <c r="H600" s="1886">
        <f t="shared" si="176"/>
        <v>1224</v>
      </c>
      <c r="I600" s="1886">
        <f t="shared" si="176"/>
        <v>31.5</v>
      </c>
      <c r="J600" s="1886">
        <f t="shared" si="176"/>
        <v>0.63</v>
      </c>
      <c r="K600" s="1886">
        <f t="shared" si="176"/>
        <v>0.72</v>
      </c>
      <c r="L600" s="1886">
        <f t="shared" si="176"/>
        <v>405</v>
      </c>
      <c r="M600" s="1887">
        <f t="shared" si="176"/>
        <v>540</v>
      </c>
      <c r="N600" s="1887">
        <f t="shared" si="176"/>
        <v>540</v>
      </c>
      <c r="O600" s="1887">
        <f t="shared" si="176"/>
        <v>135</v>
      </c>
      <c r="P600" s="1888">
        <f t="shared" si="176"/>
        <v>8.1</v>
      </c>
      <c r="Q600" s="288"/>
      <c r="R600" s="115"/>
      <c r="S600" s="106"/>
      <c r="T600" s="106"/>
      <c r="U600" s="106"/>
      <c r="V600" s="106"/>
      <c r="W600" s="106"/>
      <c r="X600" s="106"/>
      <c r="Y600" s="106"/>
      <c r="Z600" s="106"/>
      <c r="AA600" s="106"/>
      <c r="AB600" s="106"/>
      <c r="AC600" s="501"/>
      <c r="AD600" s="501"/>
      <c r="AE600" s="501"/>
      <c r="AF600" s="502"/>
      <c r="AG600" s="106"/>
      <c r="AH600" s="106"/>
      <c r="AI600" s="106"/>
      <c r="AJ600" s="106"/>
      <c r="AK600" s="106"/>
    </row>
    <row r="601" spans="2:37" ht="15.75" thickBot="1">
      <c r="B601" s="229"/>
      <c r="C601" s="710" t="s">
        <v>349</v>
      </c>
      <c r="D601" s="733"/>
      <c r="E601" s="721">
        <f t="shared" ref="E601:P601" si="177">(E599*100/E679)-45</f>
        <v>-4.085344444444452</v>
      </c>
      <c r="F601" s="722">
        <f t="shared" si="177"/>
        <v>-3.484108695652175</v>
      </c>
      <c r="G601" s="722">
        <f t="shared" si="177"/>
        <v>3.4471018276762422</v>
      </c>
      <c r="H601" s="722">
        <f t="shared" si="177"/>
        <v>-0.17552205882353178</v>
      </c>
      <c r="I601" s="722">
        <f t="shared" si="177"/>
        <v>26.614857142857147</v>
      </c>
      <c r="J601" s="722">
        <f t="shared" si="177"/>
        <v>0.59285714285715585</v>
      </c>
      <c r="K601" s="722">
        <f t="shared" si="177"/>
        <v>11.462499999999999</v>
      </c>
      <c r="L601" s="722">
        <f t="shared" si="177"/>
        <v>33.240688888888883</v>
      </c>
      <c r="M601" s="722">
        <f t="shared" si="177"/>
        <v>3.4608416666666599</v>
      </c>
      <c r="N601" s="722">
        <f t="shared" si="177"/>
        <v>6.5736416666666599</v>
      </c>
      <c r="O601" s="722">
        <f t="shared" si="177"/>
        <v>-1.7636666666666656</v>
      </c>
      <c r="P601" s="727">
        <f t="shared" si="177"/>
        <v>16.78</v>
      </c>
      <c r="Q601" s="288"/>
      <c r="R601" s="104"/>
      <c r="S601" s="106"/>
      <c r="T601" s="106"/>
      <c r="U601" s="106"/>
      <c r="V601" s="106"/>
      <c r="W601" s="106"/>
      <c r="X601" s="106"/>
      <c r="Y601" s="106"/>
      <c r="Z601" s="106"/>
      <c r="AA601" s="106"/>
      <c r="AB601" s="106"/>
      <c r="AC601" s="3300"/>
      <c r="AD601" s="3300"/>
      <c r="AE601" s="3300"/>
      <c r="AF601" s="3300"/>
      <c r="AG601" s="106"/>
      <c r="AH601" s="106"/>
      <c r="AI601" s="106"/>
      <c r="AJ601" s="106"/>
      <c r="AK601" s="106"/>
    </row>
    <row r="602" spans="2:37" ht="15.75" thickBot="1">
      <c r="E602" s="1896"/>
      <c r="F602" s="1896"/>
      <c r="G602" s="1896"/>
      <c r="H602" s="1896"/>
      <c r="I602" s="1896"/>
      <c r="J602" s="1896"/>
      <c r="K602" s="1896"/>
      <c r="L602" s="1896"/>
      <c r="M602" s="1896"/>
      <c r="N602" s="1896"/>
      <c r="O602" s="1896"/>
      <c r="P602" s="1896"/>
      <c r="Q602" s="288"/>
      <c r="S602" s="106"/>
      <c r="T602" s="106"/>
      <c r="U602" s="106"/>
      <c r="V602" s="106"/>
      <c r="W602" s="106"/>
      <c r="X602" s="106"/>
      <c r="Y602" s="106"/>
      <c r="Z602" s="106"/>
      <c r="AA602" s="106"/>
      <c r="AB602" s="106"/>
      <c r="AC602" s="151"/>
      <c r="AD602" s="151"/>
      <c r="AE602" s="151"/>
      <c r="AF602" s="151"/>
      <c r="AG602" s="106"/>
      <c r="AH602" s="106"/>
      <c r="AI602" s="106"/>
      <c r="AJ602" s="106"/>
      <c r="AK602" s="106"/>
    </row>
    <row r="603" spans="2:37">
      <c r="B603" s="711" t="s">
        <v>267</v>
      </c>
      <c r="C603" s="69"/>
      <c r="D603" s="43"/>
      <c r="E603" s="695">
        <f t="shared" ref="E603:P603" si="178">E570+E582+E590</f>
        <v>61.642790000000005</v>
      </c>
      <c r="F603" s="696">
        <f t="shared" si="178"/>
        <v>69.177620000000005</v>
      </c>
      <c r="G603" s="696">
        <f t="shared" si="178"/>
        <v>274.74939999999998</v>
      </c>
      <c r="H603" s="696">
        <f t="shared" si="178"/>
        <v>1953.8352</v>
      </c>
      <c r="I603" s="696">
        <f t="shared" si="178"/>
        <v>51.790399999999998</v>
      </c>
      <c r="J603" s="696">
        <f t="shared" si="178"/>
        <v>1.0403</v>
      </c>
      <c r="K603" s="696">
        <f t="shared" si="178"/>
        <v>1.1229</v>
      </c>
      <c r="L603" s="1282">
        <f t="shared" si="178"/>
        <v>788.26620000000003</v>
      </c>
      <c r="M603" s="1372">
        <f t="shared" si="178"/>
        <v>984.06410000000005</v>
      </c>
      <c r="N603" s="1372">
        <f t="shared" si="178"/>
        <v>981.14769999999987</v>
      </c>
      <c r="O603" s="1282">
        <f t="shared" si="178"/>
        <v>202.40900000000002</v>
      </c>
      <c r="P603" s="731">
        <f t="shared" si="178"/>
        <v>14.2264</v>
      </c>
      <c r="Q603" s="288"/>
      <c r="S603" s="106"/>
      <c r="T603" s="106"/>
      <c r="U603" s="106"/>
      <c r="V603" s="106"/>
      <c r="W603" s="106"/>
      <c r="X603" s="106"/>
      <c r="Y603" s="106"/>
      <c r="Z603" s="106"/>
      <c r="AA603" s="106"/>
      <c r="AB603" s="106"/>
      <c r="AC603" s="283"/>
      <c r="AD603" s="283"/>
      <c r="AE603" s="283"/>
      <c r="AF603" s="283"/>
      <c r="AG603" s="106"/>
      <c r="AH603" s="106"/>
      <c r="AI603" s="106"/>
      <c r="AJ603" s="106"/>
      <c r="AK603" s="106"/>
    </row>
    <row r="604" spans="2:37">
      <c r="B604" s="712"/>
      <c r="C604" s="713" t="s">
        <v>11</v>
      </c>
      <c r="D604" s="1127">
        <v>0.7</v>
      </c>
      <c r="E604" s="1889">
        <f t="shared" ref="E604:P604" si="179">E641</f>
        <v>63</v>
      </c>
      <c r="F604" s="1886">
        <f t="shared" si="179"/>
        <v>64.400000000000006</v>
      </c>
      <c r="G604" s="1886">
        <f t="shared" si="179"/>
        <v>268.10000000000002</v>
      </c>
      <c r="H604" s="1886">
        <f t="shared" si="179"/>
        <v>1904</v>
      </c>
      <c r="I604" s="1886">
        <f t="shared" si="179"/>
        <v>49</v>
      </c>
      <c r="J604" s="1886">
        <f t="shared" si="179"/>
        <v>0.98</v>
      </c>
      <c r="K604" s="1886">
        <f t="shared" si="179"/>
        <v>1.1200000000000001</v>
      </c>
      <c r="L604" s="1886">
        <f t="shared" si="179"/>
        <v>630</v>
      </c>
      <c r="M604" s="1887">
        <f t="shared" si="179"/>
        <v>840</v>
      </c>
      <c r="N604" s="1887">
        <f t="shared" si="179"/>
        <v>840</v>
      </c>
      <c r="O604" s="1887">
        <f t="shared" si="179"/>
        <v>210</v>
      </c>
      <c r="P604" s="1888">
        <f t="shared" si="179"/>
        <v>12.6</v>
      </c>
      <c r="Q604" s="288"/>
      <c r="S604" s="115"/>
      <c r="T604" s="101"/>
      <c r="U604" s="98"/>
      <c r="V604" s="106"/>
      <c r="W604" s="106"/>
      <c r="X604" s="106"/>
      <c r="Y604" s="106"/>
      <c r="Z604" s="106"/>
      <c r="AA604" s="106"/>
      <c r="AB604" s="106"/>
      <c r="AC604" s="501"/>
      <c r="AD604" s="501"/>
      <c r="AE604" s="501"/>
      <c r="AF604" s="501"/>
      <c r="AG604" s="106"/>
      <c r="AH604" s="106"/>
      <c r="AI604" s="106"/>
      <c r="AJ604" s="106"/>
      <c r="AK604" s="106"/>
    </row>
    <row r="605" spans="2:37" ht="15.75" thickBot="1">
      <c r="B605" s="229"/>
      <c r="C605" s="710" t="s">
        <v>349</v>
      </c>
      <c r="D605" s="733"/>
      <c r="E605" s="721">
        <f t="shared" ref="E605:P605" si="180">(E603*100/E679)-70</f>
        <v>-1.5080111111111023</v>
      </c>
      <c r="F605" s="722">
        <f t="shared" si="180"/>
        <v>5.1930652173913074</v>
      </c>
      <c r="G605" s="722">
        <f t="shared" si="180"/>
        <v>1.7361357702349807</v>
      </c>
      <c r="H605" s="722">
        <f t="shared" si="180"/>
        <v>1.8321764705882373</v>
      </c>
      <c r="I605" s="722">
        <f t="shared" si="180"/>
        <v>3.9862857142857138</v>
      </c>
      <c r="J605" s="722">
        <f t="shared" si="180"/>
        <v>4.307142857142864</v>
      </c>
      <c r="K605" s="722">
        <f t="shared" si="180"/>
        <v>0.18125000000000568</v>
      </c>
      <c r="L605" s="722">
        <f t="shared" si="180"/>
        <v>17.585133333333332</v>
      </c>
      <c r="M605" s="722">
        <f t="shared" si="180"/>
        <v>12.005341666666666</v>
      </c>
      <c r="N605" s="722">
        <f t="shared" si="180"/>
        <v>11.762308333333323</v>
      </c>
      <c r="O605" s="722">
        <f t="shared" si="180"/>
        <v>-2.5303333333333313</v>
      </c>
      <c r="P605" s="727">
        <f t="shared" si="180"/>
        <v>9.0355555555555611</v>
      </c>
      <c r="Q605" s="288"/>
      <c r="S605" s="125"/>
      <c r="T605" s="2992"/>
      <c r="U605" s="328"/>
      <c r="V605" s="106"/>
      <c r="W605" s="106"/>
      <c r="X605" s="106"/>
      <c r="Y605" s="106"/>
      <c r="Z605" s="106"/>
      <c r="AA605" s="106"/>
      <c r="AB605" s="106"/>
      <c r="AC605" s="3300"/>
      <c r="AD605" s="3300"/>
      <c r="AE605" s="3300"/>
      <c r="AF605" s="3300"/>
      <c r="AG605" s="106"/>
      <c r="AH605" s="106"/>
      <c r="AI605" s="106"/>
      <c r="AJ605" s="106"/>
      <c r="AK605" s="106"/>
    </row>
    <row r="606" spans="2:37">
      <c r="Q606" s="288"/>
      <c r="S606" s="115"/>
      <c r="T606" s="101"/>
      <c r="U606" s="98"/>
      <c r="V606" s="106"/>
      <c r="W606" s="106"/>
      <c r="X606" s="106"/>
      <c r="Y606" s="106"/>
      <c r="Z606" s="106"/>
      <c r="AA606" s="106"/>
      <c r="AB606" s="106"/>
      <c r="AC606" s="151"/>
      <c r="AD606" s="151"/>
      <c r="AE606" s="151"/>
      <c r="AF606" s="151"/>
      <c r="AG606" s="106"/>
      <c r="AH606" s="106"/>
      <c r="AI606" s="106"/>
      <c r="AJ606" s="106"/>
      <c r="AK606" s="106"/>
    </row>
    <row r="607" spans="2:37">
      <c r="Q607" s="288"/>
      <c r="S607" s="106"/>
      <c r="T607" s="114"/>
      <c r="U607" s="106"/>
      <c r="V607" s="106"/>
      <c r="W607" s="106"/>
      <c r="X607" s="106"/>
      <c r="Y607" s="106"/>
      <c r="Z607" s="106"/>
      <c r="AA607" s="106"/>
      <c r="AB607" s="106"/>
      <c r="AC607" s="283"/>
      <c r="AD607" s="283"/>
      <c r="AE607" s="283"/>
      <c r="AF607" s="283"/>
      <c r="AG607" s="106"/>
      <c r="AH607" s="106"/>
      <c r="AI607" s="106"/>
      <c r="AJ607" s="106"/>
      <c r="AK607" s="106"/>
    </row>
    <row r="608" spans="2:37">
      <c r="Q608" s="288"/>
      <c r="S608" s="125"/>
      <c r="T608" s="126"/>
      <c r="U608" s="106"/>
      <c r="V608" s="106"/>
      <c r="W608" s="106"/>
      <c r="X608" s="106"/>
      <c r="Y608" s="106"/>
      <c r="Z608" s="106"/>
      <c r="AA608" s="106"/>
      <c r="AB608" s="106"/>
      <c r="AC608" s="3395"/>
      <c r="AD608" s="3395"/>
      <c r="AE608" s="3395"/>
      <c r="AF608" s="3396"/>
      <c r="AG608" s="106"/>
      <c r="AH608" s="106"/>
      <c r="AI608" s="106"/>
      <c r="AJ608" s="106"/>
      <c r="AK608" s="106"/>
    </row>
    <row r="609" spans="2:37">
      <c r="S609" s="125"/>
      <c r="T609" s="126"/>
      <c r="U609" s="106"/>
      <c r="V609" s="106"/>
      <c r="W609" s="106"/>
      <c r="X609" s="106"/>
      <c r="Y609" s="106"/>
      <c r="Z609" s="106"/>
      <c r="AA609" s="106"/>
      <c r="AB609" s="106"/>
      <c r="AC609" s="3300"/>
      <c r="AD609" s="3300"/>
      <c r="AE609" s="3300"/>
      <c r="AF609" s="3300"/>
      <c r="AG609" s="106"/>
      <c r="AH609" s="106"/>
      <c r="AI609" s="106"/>
      <c r="AJ609" s="106"/>
      <c r="AK609" s="106"/>
    </row>
    <row r="610" spans="2:37">
      <c r="C610" s="662"/>
      <c r="D610" s="12" t="s">
        <v>174</v>
      </c>
      <c r="E610" s="290"/>
      <c r="S610" s="106"/>
      <c r="T610" s="106"/>
      <c r="U610" s="106"/>
      <c r="V610" s="106"/>
      <c r="W610" s="106"/>
      <c r="X610" s="106"/>
      <c r="Y610" s="106"/>
      <c r="Z610" s="106"/>
      <c r="AA610" s="106"/>
      <c r="AB610" s="106"/>
      <c r="AC610" s="151"/>
      <c r="AD610" s="151"/>
      <c r="AE610" s="151"/>
      <c r="AF610" s="151"/>
      <c r="AG610" s="106"/>
      <c r="AH610" s="106"/>
      <c r="AI610" s="106"/>
      <c r="AJ610" s="106"/>
      <c r="AK610" s="106"/>
    </row>
    <row r="611" spans="2:37">
      <c r="C611" s="13" t="s">
        <v>412</v>
      </c>
      <c r="D611" s="148"/>
      <c r="E611" s="2"/>
      <c r="F611"/>
      <c r="I611"/>
      <c r="J611"/>
      <c r="K611" s="26"/>
      <c r="L611" s="26"/>
      <c r="M611"/>
      <c r="N611"/>
      <c r="O611"/>
      <c r="P611"/>
      <c r="S611" s="106"/>
      <c r="T611" s="106"/>
      <c r="U611" s="106"/>
      <c r="V611" s="106"/>
      <c r="W611" s="106"/>
      <c r="X611" s="106"/>
      <c r="Y611" s="106"/>
      <c r="Z611" s="106"/>
      <c r="AA611" s="106"/>
      <c r="AB611" s="106"/>
      <c r="AC611" s="106"/>
      <c r="AD611" s="106"/>
      <c r="AE611" s="106"/>
      <c r="AF611" s="106"/>
      <c r="AG611" s="106"/>
      <c r="AH611" s="106"/>
      <c r="AI611" s="106"/>
      <c r="AJ611" s="106"/>
      <c r="AK611" s="106"/>
    </row>
    <row r="612" spans="2:37">
      <c r="C612" s="25" t="s">
        <v>273</v>
      </c>
      <c r="I612" s="297" t="s">
        <v>455</v>
      </c>
      <c r="N612" s="5"/>
      <c r="S612" s="106"/>
      <c r="T612" s="106"/>
      <c r="U612" s="106"/>
      <c r="V612" s="106"/>
      <c r="W612" s="106"/>
      <c r="X612" s="106"/>
      <c r="Y612" s="106"/>
      <c r="Z612" s="106"/>
      <c r="AA612" s="106"/>
      <c r="AB612" s="106"/>
      <c r="AC612" s="106"/>
      <c r="AD612" s="106"/>
      <c r="AE612" s="106"/>
      <c r="AF612" s="106"/>
      <c r="AG612" s="106"/>
      <c r="AH612" s="106"/>
      <c r="AI612" s="106"/>
      <c r="AJ612" s="106"/>
      <c r="AK612" s="106"/>
    </row>
    <row r="613" spans="2:37">
      <c r="C613" s="662" t="s">
        <v>413</v>
      </c>
      <c r="S613" s="106"/>
      <c r="T613" s="106"/>
      <c r="U613" s="106"/>
      <c r="V613" s="106"/>
      <c r="W613" s="106"/>
      <c r="X613" s="106"/>
      <c r="Y613" s="106"/>
      <c r="Z613" s="106"/>
      <c r="AA613" s="106"/>
      <c r="AB613" s="106"/>
      <c r="AC613" s="106"/>
      <c r="AD613" s="106"/>
      <c r="AE613" s="106"/>
      <c r="AF613" s="106"/>
      <c r="AG613" s="106"/>
      <c r="AH613" s="106"/>
      <c r="AI613" s="106"/>
      <c r="AJ613" s="106"/>
      <c r="AK613" s="106"/>
    </row>
    <row r="614" spans="2:37" ht="21">
      <c r="B614" s="2" t="s">
        <v>450</v>
      </c>
      <c r="C614" s="26"/>
      <c r="D614"/>
      <c r="F614" s="32" t="s">
        <v>411</v>
      </c>
      <c r="I614" s="29" t="s">
        <v>0</v>
      </c>
      <c r="J614"/>
      <c r="K614" s="2" t="s">
        <v>857</v>
      </c>
      <c r="L614" s="26"/>
      <c r="M614" s="26"/>
      <c r="N614" s="33"/>
      <c r="P614" s="119"/>
      <c r="S614" s="106"/>
      <c r="T614" s="106"/>
      <c r="U614" s="106"/>
      <c r="V614" s="106"/>
      <c r="W614" s="106"/>
      <c r="X614" s="106"/>
      <c r="Y614" s="106"/>
      <c r="Z614" s="106"/>
      <c r="AA614" s="106"/>
      <c r="AB614" s="106"/>
      <c r="AC614" s="106"/>
      <c r="AD614" s="106"/>
      <c r="AE614" s="106"/>
      <c r="AF614" s="106"/>
      <c r="AG614" s="106"/>
      <c r="AH614" s="106"/>
      <c r="AI614" s="106"/>
      <c r="AJ614" s="106"/>
      <c r="AK614" s="106"/>
    </row>
    <row r="615" spans="2:37" ht="10.5" customHeight="1" thickBot="1">
      <c r="S615" s="106"/>
      <c r="T615" s="106"/>
      <c r="U615" s="106"/>
      <c r="V615" s="106"/>
      <c r="W615" s="106"/>
      <c r="X615" s="106"/>
      <c r="Y615" s="106"/>
      <c r="Z615" s="106"/>
      <c r="AA615" s="106"/>
      <c r="AB615" s="106"/>
      <c r="AC615" s="106"/>
      <c r="AD615" s="106"/>
      <c r="AE615" s="106"/>
      <c r="AF615" s="106"/>
      <c r="AG615" s="106"/>
      <c r="AH615" s="106"/>
      <c r="AI615" s="106"/>
      <c r="AJ615" s="106"/>
      <c r="AK615" s="106"/>
    </row>
    <row r="616" spans="2:37" ht="15.75" thickBot="1">
      <c r="B616" s="80" t="s">
        <v>445</v>
      </c>
      <c r="C616" s="61"/>
      <c r="D616" s="446"/>
      <c r="E616" s="788" t="s">
        <v>426</v>
      </c>
      <c r="F616" s="332"/>
      <c r="G616" s="332"/>
      <c r="H616" s="1230" t="s">
        <v>392</v>
      </c>
      <c r="I616" s="542" t="s">
        <v>249</v>
      </c>
      <c r="J616" s="1274"/>
      <c r="K616" s="1274"/>
      <c r="L616" s="1275"/>
      <c r="M616" s="670" t="s">
        <v>250</v>
      </c>
      <c r="N616" s="39"/>
      <c r="O616" s="671"/>
      <c r="P616" s="447"/>
      <c r="S616" s="106"/>
      <c r="T616" s="106"/>
      <c r="U616" s="106"/>
      <c r="V616" s="106"/>
      <c r="W616" s="106"/>
      <c r="X616" s="106"/>
      <c r="Y616" s="106"/>
      <c r="Z616" s="106"/>
      <c r="AA616" s="106"/>
      <c r="AB616" s="106"/>
      <c r="AC616" s="106"/>
      <c r="AD616" s="106"/>
      <c r="AE616" s="106"/>
      <c r="AF616" s="106"/>
      <c r="AG616" s="106"/>
      <c r="AH616" s="106"/>
      <c r="AI616" s="106"/>
      <c r="AJ616" s="106"/>
      <c r="AK616" s="106"/>
    </row>
    <row r="617" spans="2:37">
      <c r="B617" s="62"/>
      <c r="C617" s="706" t="s">
        <v>237</v>
      </c>
      <c r="D617" s="448"/>
      <c r="E617" s="775" t="s">
        <v>152</v>
      </c>
      <c r="F617" s="775" t="s">
        <v>55</v>
      </c>
      <c r="G617" s="1272" t="s">
        <v>56</v>
      </c>
      <c r="H617" s="1273" t="s">
        <v>155</v>
      </c>
      <c r="I617" s="573"/>
      <c r="J617" s="1241"/>
      <c r="K617" s="39"/>
      <c r="L617" s="1241"/>
      <c r="M617" s="1276" t="s">
        <v>261</v>
      </c>
      <c r="N617" s="1277" t="s">
        <v>262</v>
      </c>
      <c r="O617" s="1276" t="s">
        <v>263</v>
      </c>
      <c r="P617" s="1278" t="s">
        <v>264</v>
      </c>
      <c r="S617" s="106"/>
      <c r="T617" s="106"/>
      <c r="U617" s="106"/>
      <c r="V617" s="106"/>
      <c r="W617" s="106"/>
      <c r="X617" s="106"/>
      <c r="Y617" s="106"/>
      <c r="Z617" s="106"/>
      <c r="AA617" s="106"/>
      <c r="AB617" s="106"/>
      <c r="AC617" s="106"/>
      <c r="AD617" s="106"/>
      <c r="AE617" s="106"/>
      <c r="AF617" s="106"/>
      <c r="AG617" s="106"/>
      <c r="AH617" s="106"/>
      <c r="AI617" s="106"/>
      <c r="AJ617" s="106"/>
      <c r="AK617" s="106"/>
    </row>
    <row r="618" spans="2:37" ht="16.5" thickBot="1">
      <c r="B618" s="60"/>
      <c r="C618" s="572" t="s">
        <v>197</v>
      </c>
      <c r="D618" s="430"/>
      <c r="E618" s="640" t="s">
        <v>6</v>
      </c>
      <c r="F618" s="640" t="s">
        <v>7</v>
      </c>
      <c r="G618" s="640" t="s">
        <v>8</v>
      </c>
      <c r="H618" s="1298" t="s">
        <v>344</v>
      </c>
      <c r="I618" s="672" t="s">
        <v>252</v>
      </c>
      <c r="J618" s="673" t="s">
        <v>253</v>
      </c>
      <c r="K618" s="553" t="s">
        <v>254</v>
      </c>
      <c r="L618" s="674" t="s">
        <v>255</v>
      </c>
      <c r="M618" s="770" t="s">
        <v>256</v>
      </c>
      <c r="N618" s="674" t="s">
        <v>257</v>
      </c>
      <c r="O618" s="770" t="s">
        <v>258</v>
      </c>
      <c r="P618" s="776" t="s">
        <v>259</v>
      </c>
      <c r="S618" s="106"/>
      <c r="T618" s="106"/>
      <c r="U618" s="106"/>
      <c r="V618" s="106"/>
      <c r="W618" s="106"/>
      <c r="X618" s="106"/>
      <c r="Y618" s="106"/>
      <c r="Z618" s="106"/>
      <c r="AA618" s="106"/>
      <c r="AB618" s="106"/>
      <c r="AC618" s="106"/>
      <c r="AD618" s="106"/>
      <c r="AE618" s="106"/>
      <c r="AF618" s="106"/>
      <c r="AG618" s="106"/>
      <c r="AH618" s="106"/>
      <c r="AI618" s="106"/>
      <c r="AJ618" s="106"/>
      <c r="AK618" s="106"/>
    </row>
    <row r="619" spans="2:37">
      <c r="B619" s="82"/>
      <c r="C619" s="632" t="s">
        <v>94</v>
      </c>
      <c r="D619" s="633">
        <v>1</v>
      </c>
      <c r="E619" s="1978">
        <f>'12-18л. МЕНЮ '!E613</f>
        <v>90</v>
      </c>
      <c r="F619" s="3176">
        <f>'12-18л. МЕНЮ '!F613</f>
        <v>92</v>
      </c>
      <c r="G619" s="1980">
        <f>'12-18л. МЕНЮ '!G613</f>
        <v>383</v>
      </c>
      <c r="H619" s="3176">
        <f>'12-18л. МЕНЮ '!H613</f>
        <v>2720</v>
      </c>
      <c r="I619" s="1980">
        <v>70</v>
      </c>
      <c r="J619" s="1929">
        <v>1.4</v>
      </c>
      <c r="K619" s="1981">
        <v>1.6</v>
      </c>
      <c r="L619" s="1979">
        <v>900</v>
      </c>
      <c r="M619" s="1982">
        <v>1200</v>
      </c>
      <c r="N619" s="1983">
        <v>1200</v>
      </c>
      <c r="O619" s="1982">
        <v>300</v>
      </c>
      <c r="P619" s="1984">
        <v>18</v>
      </c>
      <c r="S619" s="106"/>
      <c r="T619" s="106"/>
      <c r="U619" s="106"/>
      <c r="V619" s="106"/>
      <c r="W619" s="106"/>
      <c r="X619" s="106"/>
      <c r="Y619" s="106"/>
      <c r="Z619" s="106"/>
      <c r="AA619" s="106"/>
      <c r="AB619" s="106"/>
      <c r="AC619" s="106"/>
      <c r="AD619" s="106"/>
      <c r="AE619" s="106"/>
      <c r="AF619" s="106"/>
      <c r="AG619" s="106"/>
      <c r="AH619" s="106"/>
      <c r="AI619" s="106"/>
      <c r="AJ619" s="106"/>
      <c r="AK619" s="106"/>
    </row>
    <row r="620" spans="2:37" ht="12" customHeight="1" thickBot="1">
      <c r="B620" s="62"/>
      <c r="C620" s="534" t="s">
        <v>105</v>
      </c>
      <c r="D620" s="634"/>
      <c r="E620" s="3680"/>
      <c r="F620" s="3681"/>
      <c r="G620" s="3682"/>
      <c r="H620" s="3681"/>
      <c r="I620" s="3682"/>
      <c r="J620" s="3681"/>
      <c r="K620" s="3682"/>
      <c r="L620" s="3681"/>
      <c r="M620" s="3682"/>
      <c r="N620" s="3681"/>
      <c r="O620" s="3682"/>
      <c r="P620" s="3683"/>
      <c r="S620" s="106"/>
      <c r="T620" s="106"/>
      <c r="U620" s="106"/>
      <c r="V620" s="106"/>
      <c r="W620" s="106"/>
      <c r="X620" s="106"/>
      <c r="Y620" s="106"/>
      <c r="Z620" s="106"/>
      <c r="AA620" s="106"/>
      <c r="AB620" s="106"/>
      <c r="AC620" s="106"/>
      <c r="AD620" s="106"/>
      <c r="AE620" s="106"/>
      <c r="AF620" s="106"/>
      <c r="AG620" s="106"/>
      <c r="AH620" s="106"/>
      <c r="AI620" s="106"/>
      <c r="AJ620" s="106"/>
      <c r="AK620" s="106"/>
    </row>
    <row r="621" spans="2:37">
      <c r="B621" s="1939" t="s">
        <v>266</v>
      </c>
      <c r="C621" s="1832" t="s">
        <v>235</v>
      </c>
      <c r="D621" s="1833">
        <v>0.25</v>
      </c>
      <c r="E621" s="1944">
        <f>'12-18л. МЕНЮ '!E615</f>
        <v>22.5</v>
      </c>
      <c r="F621" s="1940">
        <f>'12-18л. МЕНЮ '!F615</f>
        <v>23</v>
      </c>
      <c r="G621" s="1940">
        <f>'12-18л. МЕНЮ '!G615</f>
        <v>95.75</v>
      </c>
      <c r="H621" s="1940">
        <f>'12-18л. МЕНЮ '!H615</f>
        <v>680</v>
      </c>
      <c r="I621" s="3684">
        <v>17.5</v>
      </c>
      <c r="J621" s="3684">
        <v>0.35</v>
      </c>
      <c r="K621" s="3684">
        <v>0.4</v>
      </c>
      <c r="L621" s="3684">
        <v>225</v>
      </c>
      <c r="M621" s="3685">
        <v>300</v>
      </c>
      <c r="N621" s="3685">
        <v>300</v>
      </c>
      <c r="O621" s="3684">
        <v>75</v>
      </c>
      <c r="P621" s="3686">
        <v>4.5</v>
      </c>
      <c r="S621" s="106"/>
      <c r="T621" s="113"/>
      <c r="U621" s="98"/>
      <c r="V621" s="116"/>
      <c r="W621" s="116"/>
      <c r="X621" s="116"/>
      <c r="Y621" s="3366"/>
      <c r="Z621" s="522"/>
      <c r="AA621" s="533"/>
      <c r="AB621" s="106"/>
      <c r="AC621" s="106"/>
      <c r="AD621" s="106"/>
      <c r="AE621" s="106"/>
      <c r="AF621" s="106"/>
      <c r="AG621" s="106"/>
      <c r="AH621" s="106"/>
      <c r="AI621" s="106"/>
      <c r="AJ621" s="106"/>
      <c r="AK621" s="106"/>
    </row>
    <row r="622" spans="2:37">
      <c r="B622" s="1840"/>
      <c r="C622" s="1841" t="s">
        <v>234</v>
      </c>
      <c r="D622" s="1842"/>
      <c r="E622" s="1952">
        <f t="shared" ref="E622:P622" si="181">(E73+E129+E183+E239+E292)/5</f>
        <v>23.00938</v>
      </c>
      <c r="F622" s="1953">
        <f t="shared" si="181"/>
        <v>21.672684</v>
      </c>
      <c r="G622" s="1953">
        <f t="shared" si="181"/>
        <v>98.226939999999999</v>
      </c>
      <c r="H622" s="1953">
        <f t="shared" si="181"/>
        <v>666.30043999999998</v>
      </c>
      <c r="I622" s="1953">
        <f t="shared" si="181"/>
        <v>15.789186000000001</v>
      </c>
      <c r="J622" s="1953">
        <f t="shared" si="181"/>
        <v>0.31229999999999997</v>
      </c>
      <c r="K622" s="1953">
        <f t="shared" si="181"/>
        <v>0.27210199999999996</v>
      </c>
      <c r="L622" s="1954">
        <f t="shared" si="181"/>
        <v>286.96596</v>
      </c>
      <c r="M622" s="1954">
        <f t="shared" si="181"/>
        <v>223.61403999999999</v>
      </c>
      <c r="N622" s="1954">
        <f t="shared" si="181"/>
        <v>209.39122200000003</v>
      </c>
      <c r="O622" s="1953">
        <f t="shared" si="181"/>
        <v>61.423661999999993</v>
      </c>
      <c r="P622" s="1955">
        <f t="shared" si="181"/>
        <v>3.9123819999999996</v>
      </c>
      <c r="S622" s="181"/>
      <c r="T622" s="469"/>
      <c r="U622" s="98"/>
      <c r="V622" s="482"/>
      <c r="W622" s="482"/>
      <c r="X622" s="482"/>
      <c r="Y622" s="3409"/>
      <c r="Z622" s="761"/>
      <c r="AA622" s="106"/>
      <c r="AB622" s="106"/>
      <c r="AC622" s="106"/>
      <c r="AD622" s="106"/>
      <c r="AE622" s="106"/>
      <c r="AF622" s="106"/>
      <c r="AG622" s="106"/>
      <c r="AH622" s="106"/>
      <c r="AI622" s="106"/>
      <c r="AJ622" s="106"/>
      <c r="AK622" s="106"/>
    </row>
    <row r="623" spans="2:37" ht="15.75" thickBot="1">
      <c r="B623" s="229"/>
      <c r="C623" s="710" t="s">
        <v>349</v>
      </c>
      <c r="D623" s="733"/>
      <c r="E623" s="721">
        <f t="shared" ref="E623:P623" si="182">(E622*100/E619)-25</f>
        <v>0.56597777777777836</v>
      </c>
      <c r="F623" s="722">
        <f t="shared" si="182"/>
        <v>-1.4427347826086958</v>
      </c>
      <c r="G623" s="722">
        <f t="shared" si="182"/>
        <v>0.64672062663185415</v>
      </c>
      <c r="H623" s="722">
        <f t="shared" si="182"/>
        <v>-0.50366029411764757</v>
      </c>
      <c r="I623" s="722">
        <f t="shared" si="182"/>
        <v>-2.4440200000000019</v>
      </c>
      <c r="J623" s="722">
        <f t="shared" si="182"/>
        <v>-2.6928571428571431</v>
      </c>
      <c r="K623" s="722">
        <f t="shared" si="182"/>
        <v>-7.9936250000000015</v>
      </c>
      <c r="L623" s="722">
        <f t="shared" si="182"/>
        <v>6.8851066666666654</v>
      </c>
      <c r="M623" s="722">
        <f t="shared" si="182"/>
        <v>-6.3654966666666688</v>
      </c>
      <c r="N623" s="722">
        <f t="shared" si="182"/>
        <v>-7.5507314999999977</v>
      </c>
      <c r="O623" s="722">
        <f t="shared" si="182"/>
        <v>-4.5254460000000023</v>
      </c>
      <c r="P623" s="727">
        <f t="shared" si="182"/>
        <v>-3.2645444444444465</v>
      </c>
      <c r="S623" s="106"/>
      <c r="T623" s="106"/>
      <c r="U623" s="106"/>
      <c r="V623" s="106"/>
      <c r="W623" s="106"/>
      <c r="X623" s="106"/>
      <c r="Y623" s="106"/>
      <c r="Z623" s="106"/>
      <c r="AA623" s="106"/>
      <c r="AB623" s="106"/>
      <c r="AC623" s="106"/>
      <c r="AD623" s="106"/>
      <c r="AE623" s="106"/>
      <c r="AF623" s="106"/>
      <c r="AG623" s="106"/>
      <c r="AH623" s="106"/>
      <c r="AI623" s="106"/>
      <c r="AJ623" s="106"/>
      <c r="AK623" s="106"/>
    </row>
    <row r="624" spans="2:37" ht="9.75" customHeight="1" thickBot="1">
      <c r="E624" s="1903"/>
      <c r="F624" s="1903"/>
      <c r="G624" s="1903"/>
      <c r="H624" s="1903"/>
      <c r="I624" s="1903"/>
      <c r="J624" s="1903"/>
      <c r="K624" s="1903"/>
      <c r="L624" s="1903"/>
      <c r="M624" s="1903"/>
      <c r="N624" s="1903"/>
      <c r="O624" s="1903"/>
      <c r="P624" s="1903"/>
      <c r="S624" s="106"/>
      <c r="T624" s="106"/>
      <c r="U624" s="106"/>
      <c r="V624" s="106"/>
      <c r="W624" s="106"/>
      <c r="X624" s="106"/>
      <c r="Y624" s="106"/>
      <c r="Z624" s="106"/>
      <c r="AA624" s="106"/>
      <c r="AB624" s="106"/>
      <c r="AC624" s="106"/>
      <c r="AD624" s="106"/>
      <c r="AE624" s="106"/>
      <c r="AF624" s="106"/>
      <c r="AG624" s="106"/>
      <c r="AH624" s="106"/>
      <c r="AI624" s="106"/>
      <c r="AJ624" s="106"/>
      <c r="AK624" s="106"/>
    </row>
    <row r="625" spans="1:37">
      <c r="B625" s="1939" t="s">
        <v>266</v>
      </c>
      <c r="C625" s="1832" t="s">
        <v>236</v>
      </c>
      <c r="D625" s="1833">
        <v>0.35</v>
      </c>
      <c r="E625" s="1944">
        <f>'12-18л. МЕНЮ '!E619</f>
        <v>31.5</v>
      </c>
      <c r="F625" s="1940">
        <f>'12-18л. МЕНЮ '!F619</f>
        <v>32.200000000000003</v>
      </c>
      <c r="G625" s="1940">
        <f>'12-18л. МЕНЮ '!G619</f>
        <v>134.05000000000001</v>
      </c>
      <c r="H625" s="1940">
        <f>'12-18л. МЕНЮ '!H619</f>
        <v>952</v>
      </c>
      <c r="I625" s="3684">
        <v>24.5</v>
      </c>
      <c r="J625" s="3684">
        <v>0.49</v>
      </c>
      <c r="K625" s="3684">
        <v>0.56000000000000005</v>
      </c>
      <c r="L625" s="3684">
        <v>315</v>
      </c>
      <c r="M625" s="3685">
        <v>420</v>
      </c>
      <c r="N625" s="3685">
        <v>420</v>
      </c>
      <c r="O625" s="3685">
        <v>105</v>
      </c>
      <c r="P625" s="3687">
        <v>6.3</v>
      </c>
      <c r="S625" s="106"/>
      <c r="T625" s="101"/>
      <c r="U625" s="98"/>
      <c r="V625" s="116"/>
      <c r="W625" s="116"/>
      <c r="X625" s="116"/>
      <c r="Y625" s="554"/>
      <c r="Z625" s="560"/>
      <c r="AA625" s="521"/>
      <c r="AB625" s="106"/>
      <c r="AC625" s="106"/>
      <c r="AD625" s="106"/>
      <c r="AE625" s="106"/>
      <c r="AF625" s="106"/>
      <c r="AG625" s="106"/>
      <c r="AH625" s="106"/>
      <c r="AI625" s="106"/>
      <c r="AJ625" s="106"/>
      <c r="AK625" s="106"/>
    </row>
    <row r="626" spans="1:37">
      <c r="B626" s="1840"/>
      <c r="C626" s="1841" t="s">
        <v>234</v>
      </c>
      <c r="D626" s="1842"/>
      <c r="E626" s="1956">
        <f t="shared" ref="E626:P626" si="183">(E85+E140+E194+E251+E303)/5</f>
        <v>34.318605999999996</v>
      </c>
      <c r="F626" s="1957">
        <f t="shared" si="183"/>
        <v>33.428938000000002</v>
      </c>
      <c r="G626" s="1957">
        <f t="shared" si="183"/>
        <v>124.45870399999998</v>
      </c>
      <c r="H626" s="1957">
        <f t="shared" si="183"/>
        <v>935.02776599999993</v>
      </c>
      <c r="I626" s="1957">
        <f t="shared" si="183"/>
        <v>24.302810000000001</v>
      </c>
      <c r="J626" s="1957">
        <f t="shared" si="183"/>
        <v>0.45233999999999996</v>
      </c>
      <c r="K626" s="1957">
        <f t="shared" si="183"/>
        <v>0.60216000000000014</v>
      </c>
      <c r="L626" s="1958">
        <f t="shared" si="183"/>
        <v>203.68674000000001</v>
      </c>
      <c r="M626" s="1958">
        <f t="shared" si="183"/>
        <v>417.1696</v>
      </c>
      <c r="N626" s="1958">
        <f t="shared" si="183"/>
        <v>463.9751</v>
      </c>
      <c r="O626" s="1958">
        <f t="shared" si="183"/>
        <v>115.13932</v>
      </c>
      <c r="P626" s="1959">
        <f t="shared" si="183"/>
        <v>5.8357200000000002</v>
      </c>
      <c r="S626" s="176"/>
      <c r="T626" s="106"/>
      <c r="U626" s="3411"/>
      <c r="V626" s="501"/>
      <c r="W626" s="789"/>
      <c r="X626" s="3368"/>
      <c r="Y626" s="3369"/>
      <c r="Z626" s="213"/>
      <c r="AA626" s="356"/>
      <c r="AB626" s="106"/>
      <c r="AC626" s="106"/>
      <c r="AD626" s="106"/>
      <c r="AE626" s="106"/>
      <c r="AF626" s="106"/>
      <c r="AG626" s="106"/>
      <c r="AH626" s="106"/>
      <c r="AI626" s="106"/>
      <c r="AJ626" s="106"/>
      <c r="AK626" s="106"/>
    </row>
    <row r="627" spans="1:37" ht="15.75" thickBot="1">
      <c r="B627" s="1652"/>
      <c r="C627" s="1809" t="s">
        <v>349</v>
      </c>
      <c r="D627" s="1828"/>
      <c r="E627" s="1945">
        <f t="shared" ref="E627:P627" si="184">(E626*100/E619)-35</f>
        <v>3.1317844444444418</v>
      </c>
      <c r="F627" s="1942">
        <f t="shared" si="184"/>
        <v>1.335802173913045</v>
      </c>
      <c r="G627" s="1942">
        <f t="shared" si="184"/>
        <v>-2.5042548302872092</v>
      </c>
      <c r="H627" s="1942">
        <f t="shared" si="184"/>
        <v>-0.62397919117647405</v>
      </c>
      <c r="I627" s="1942">
        <f t="shared" si="184"/>
        <v>-0.28170000000000073</v>
      </c>
      <c r="J627" s="1942">
        <f t="shared" si="184"/>
        <v>-2.6900000000000048</v>
      </c>
      <c r="K627" s="1942">
        <f t="shared" si="184"/>
        <v>2.6350000000000051</v>
      </c>
      <c r="L627" s="1942">
        <f t="shared" si="184"/>
        <v>-12.368139999999997</v>
      </c>
      <c r="M627" s="1942">
        <f t="shared" si="184"/>
        <v>-0.23586666666666645</v>
      </c>
      <c r="N627" s="1942">
        <f t="shared" si="184"/>
        <v>3.6645916666666665</v>
      </c>
      <c r="O627" s="1942">
        <f t="shared" si="184"/>
        <v>3.3797733333333326</v>
      </c>
      <c r="P627" s="1943">
        <f t="shared" si="184"/>
        <v>-2.5793333333333308</v>
      </c>
      <c r="S627" s="101"/>
      <c r="T627" s="351"/>
      <c r="U627" s="3383"/>
      <c r="V627" s="3301"/>
      <c r="W627" s="3301"/>
      <c r="X627" s="3301"/>
      <c r="Y627" s="3301"/>
      <c r="Z627" s="3302"/>
      <c r="AA627" s="121"/>
      <c r="AB627" s="106"/>
      <c r="AC627" s="106"/>
      <c r="AD627" s="106"/>
      <c r="AE627" s="106"/>
      <c r="AF627" s="106"/>
      <c r="AG627" s="106"/>
      <c r="AH627" s="106"/>
      <c r="AI627" s="106"/>
      <c r="AJ627" s="106"/>
      <c r="AK627" s="106"/>
    </row>
    <row r="628" spans="1:37" ht="10.5" customHeight="1" thickBot="1">
      <c r="E628" s="1903"/>
      <c r="F628" s="1903"/>
      <c r="G628" s="1903"/>
      <c r="H628" s="1903"/>
      <c r="I628" s="1903"/>
      <c r="J628" s="1903"/>
      <c r="K628" s="1903"/>
      <c r="L628" s="1903"/>
      <c r="M628" s="1903"/>
      <c r="N628" s="1903"/>
      <c r="O628" s="1903"/>
      <c r="P628" s="1903"/>
      <c r="S628" s="101"/>
      <c r="T628" s="213"/>
      <c r="U628" s="116"/>
      <c r="V628" s="482"/>
      <c r="W628" s="482"/>
      <c r="X628" s="482"/>
      <c r="Y628" s="482"/>
      <c r="Z628" s="121"/>
      <c r="AA628" s="121"/>
      <c r="AB628" s="106"/>
      <c r="AC628" s="106"/>
      <c r="AD628" s="106"/>
      <c r="AE628" s="106"/>
      <c r="AF628" s="106"/>
      <c r="AG628" s="106"/>
      <c r="AH628" s="106"/>
      <c r="AI628" s="106"/>
      <c r="AJ628" s="106"/>
      <c r="AK628" s="106"/>
    </row>
    <row r="629" spans="1:37">
      <c r="B629" s="1939" t="s">
        <v>266</v>
      </c>
      <c r="C629" s="1832" t="s">
        <v>231</v>
      </c>
      <c r="D629" s="1833">
        <v>0.1</v>
      </c>
      <c r="E629" s="1944">
        <f>'12-18л. МЕНЮ '!E623</f>
        <v>9</v>
      </c>
      <c r="F629" s="1940">
        <f>'12-18л. МЕНЮ '!F623</f>
        <v>9.1999999999999993</v>
      </c>
      <c r="G629" s="1940">
        <f>'12-18л. МЕНЮ '!G623</f>
        <v>38.299999999999997</v>
      </c>
      <c r="H629" s="1940">
        <f>'12-18л. МЕНЮ '!H623</f>
        <v>272</v>
      </c>
      <c r="I629" s="3684">
        <v>7</v>
      </c>
      <c r="J629" s="3684">
        <v>0.14000000000000001</v>
      </c>
      <c r="K629" s="3684">
        <v>0.16</v>
      </c>
      <c r="L629" s="3684">
        <v>90</v>
      </c>
      <c r="M629" s="3685">
        <v>120</v>
      </c>
      <c r="N629" s="3685">
        <v>120</v>
      </c>
      <c r="O629" s="3684">
        <v>30</v>
      </c>
      <c r="P629" s="3687">
        <v>1.8</v>
      </c>
      <c r="S629" s="101"/>
      <c r="T629" s="176"/>
      <c r="U629" s="106"/>
      <c r="V629" s="121"/>
      <c r="W629" s="121"/>
      <c r="X629" s="121"/>
      <c r="Y629" s="121"/>
      <c r="Z629" s="121"/>
      <c r="AA629" s="114"/>
      <c r="AB629" s="106"/>
      <c r="AC629" s="106"/>
      <c r="AD629" s="106"/>
      <c r="AE629" s="106"/>
      <c r="AF629" s="106"/>
      <c r="AG629" s="106"/>
      <c r="AH629" s="106"/>
      <c r="AI629" s="106"/>
      <c r="AJ629" s="106"/>
      <c r="AK629" s="106"/>
    </row>
    <row r="630" spans="1:37">
      <c r="B630" s="1960"/>
      <c r="C630" s="1961" t="s">
        <v>234</v>
      </c>
      <c r="D630" s="1962"/>
      <c r="E630" s="1952">
        <f t="shared" ref="E630:P630" si="185">(E92+E148+E202+E259+E310)/5</f>
        <v>7.1620000000000008</v>
      </c>
      <c r="F630" s="1957">
        <f t="shared" si="185"/>
        <v>9.5338999999999992</v>
      </c>
      <c r="G630" s="1957">
        <f t="shared" si="185"/>
        <v>39.545160000000003</v>
      </c>
      <c r="H630" s="1957">
        <f t="shared" si="185"/>
        <v>274.72267999999997</v>
      </c>
      <c r="I630" s="1957">
        <f t="shared" si="185"/>
        <v>2.3686259999999999</v>
      </c>
      <c r="J630" s="1957">
        <f t="shared" si="185"/>
        <v>0.14557999999999999</v>
      </c>
      <c r="K630" s="1957">
        <f t="shared" si="185"/>
        <v>0.2529228</v>
      </c>
      <c r="L630" s="1957">
        <f t="shared" si="185"/>
        <v>108.00986</v>
      </c>
      <c r="M630" s="1958">
        <f t="shared" si="185"/>
        <v>126.21352000000002</v>
      </c>
      <c r="N630" s="1958">
        <f t="shared" si="185"/>
        <v>119.20594999999999</v>
      </c>
      <c r="O630" s="1957">
        <f t="shared" si="185"/>
        <v>37.073220000000006</v>
      </c>
      <c r="P630" s="1959">
        <f t="shared" si="185"/>
        <v>2.41744</v>
      </c>
      <c r="S630" s="101"/>
      <c r="T630" s="101"/>
      <c r="U630" s="98"/>
      <c r="V630" s="116"/>
      <c r="W630" s="116"/>
      <c r="X630" s="116"/>
      <c r="Y630" s="554"/>
      <c r="Z630" s="522"/>
      <c r="AA630" s="106"/>
      <c r="AB630" s="106"/>
      <c r="AC630" s="106"/>
      <c r="AD630" s="106"/>
      <c r="AE630" s="106"/>
      <c r="AF630" s="106"/>
      <c r="AG630" s="106"/>
      <c r="AH630" s="106"/>
      <c r="AI630" s="106"/>
      <c r="AJ630" s="106"/>
      <c r="AK630" s="106"/>
    </row>
    <row r="631" spans="1:37" ht="15.75" thickBot="1">
      <c r="B631" s="1203"/>
      <c r="C631" s="1937" t="s">
        <v>349</v>
      </c>
      <c r="D631" s="1938"/>
      <c r="E631" s="1945">
        <f t="shared" ref="E631:P631" si="186">(E630*100/E619)-10</f>
        <v>-2.0422222222222217</v>
      </c>
      <c r="F631" s="1942">
        <f t="shared" si="186"/>
        <v>0.3629347826086935</v>
      </c>
      <c r="G631" s="1942">
        <f t="shared" si="186"/>
        <v>0.32510704960835568</v>
      </c>
      <c r="H631" s="1942">
        <f t="shared" si="186"/>
        <v>0.10009852941176334</v>
      </c>
      <c r="I631" s="1942">
        <f t="shared" si="186"/>
        <v>-6.6162485714285717</v>
      </c>
      <c r="J631" s="1942">
        <f t="shared" si="186"/>
        <v>0.39857142857142769</v>
      </c>
      <c r="K631" s="1942">
        <f t="shared" si="186"/>
        <v>5.8076749999999997</v>
      </c>
      <c r="L631" s="1942">
        <f t="shared" si="186"/>
        <v>2.0010955555555565</v>
      </c>
      <c r="M631" s="1942">
        <f t="shared" si="186"/>
        <v>0.51779333333333533</v>
      </c>
      <c r="N631" s="1942">
        <f t="shared" si="186"/>
        <v>-6.61708333333344E-2</v>
      </c>
      <c r="O631" s="1942">
        <f t="shared" si="186"/>
        <v>2.3577400000000015</v>
      </c>
      <c r="P631" s="1943">
        <f t="shared" si="186"/>
        <v>3.4302222222222216</v>
      </c>
      <c r="S631" s="101"/>
      <c r="T631" s="101"/>
      <c r="U631" s="96"/>
      <c r="V631" s="116"/>
      <c r="W631" s="116"/>
      <c r="X631" s="482"/>
      <c r="Y631" s="554"/>
      <c r="Z631" s="522"/>
      <c r="AA631" s="106"/>
      <c r="AB631" s="106"/>
      <c r="AC631" s="106"/>
      <c r="AD631" s="106"/>
      <c r="AE631" s="106"/>
      <c r="AF631" s="106"/>
      <c r="AG631" s="106"/>
      <c r="AH631" s="106"/>
      <c r="AI631" s="106"/>
      <c r="AJ631" s="106"/>
      <c r="AK631" s="106"/>
    </row>
    <row r="632" spans="1:37" ht="9.75" customHeight="1" thickBot="1">
      <c r="B632" s="11"/>
      <c r="C632" s="1370"/>
      <c r="D632" s="538"/>
      <c r="E632" s="1946"/>
      <c r="F632" s="1947"/>
      <c r="G632" s="1948"/>
      <c r="H632" s="1948"/>
      <c r="I632" s="1946"/>
      <c r="J632" s="1947"/>
      <c r="K632" s="1947"/>
      <c r="L632" s="1948"/>
      <c r="M632" s="1949"/>
      <c r="N632" s="1949"/>
      <c r="O632" s="1949"/>
      <c r="P632" s="1949"/>
      <c r="S632" s="106"/>
      <c r="T632" s="2990"/>
      <c r="U632" s="116"/>
      <c r="V632" s="178"/>
      <c r="W632" s="178"/>
      <c r="X632" s="178"/>
      <c r="Y632" s="554"/>
      <c r="Z632" s="159"/>
      <c r="AA632" s="106"/>
      <c r="AB632" s="106"/>
      <c r="AC632" s="106"/>
      <c r="AD632" s="106"/>
      <c r="AE632" s="106"/>
      <c r="AF632" s="106"/>
      <c r="AG632" s="106"/>
      <c r="AH632" s="106"/>
      <c r="AI632" s="106"/>
      <c r="AJ632" s="106"/>
      <c r="AK632" s="106"/>
    </row>
    <row r="633" spans="1:37">
      <c r="B633" s="1939" t="s">
        <v>266</v>
      </c>
      <c r="C633" s="1832" t="s">
        <v>173</v>
      </c>
      <c r="D633" s="1833">
        <v>0.6</v>
      </c>
      <c r="E633" s="1944">
        <f>'12-18л. МЕНЮ '!E627</f>
        <v>54</v>
      </c>
      <c r="F633" s="1940">
        <f>'12-18л. МЕНЮ '!F627</f>
        <v>55.2</v>
      </c>
      <c r="G633" s="1940">
        <f>'12-18л. МЕНЮ '!G627</f>
        <v>229.8</v>
      </c>
      <c r="H633" s="1940">
        <f>'12-18л. МЕНЮ '!H627</f>
        <v>1632</v>
      </c>
      <c r="I633" s="3684">
        <v>42</v>
      </c>
      <c r="J633" s="3684">
        <v>0.84</v>
      </c>
      <c r="K633" s="3684">
        <v>0.96</v>
      </c>
      <c r="L633" s="3684">
        <v>540</v>
      </c>
      <c r="M633" s="3685">
        <v>720</v>
      </c>
      <c r="N633" s="3685">
        <v>720</v>
      </c>
      <c r="O633" s="3685">
        <v>180</v>
      </c>
      <c r="P633" s="3687">
        <v>10.8</v>
      </c>
      <c r="R633" s="115"/>
      <c r="S633" s="351"/>
      <c r="T633" s="111"/>
      <c r="U633" s="96"/>
      <c r="V633" s="116"/>
      <c r="W633" s="327"/>
      <c r="X633" s="327"/>
      <c r="Y633" s="3409"/>
      <c r="Z633" s="522"/>
      <c r="AA633" s="106"/>
      <c r="AB633" s="106"/>
      <c r="AC633" s="106"/>
      <c r="AD633" s="106"/>
      <c r="AE633" s="106"/>
      <c r="AF633" s="106"/>
      <c r="AG633" s="106"/>
      <c r="AH633" s="106"/>
      <c r="AI633" s="106"/>
      <c r="AJ633" s="106"/>
      <c r="AK633" s="106"/>
    </row>
    <row r="634" spans="1:37">
      <c r="B634" s="1840"/>
      <c r="C634" s="1841" t="s">
        <v>234</v>
      </c>
      <c r="D634" s="1842"/>
      <c r="E634" s="1952">
        <f t="shared" ref="E634:P634" si="187">(E96+E152+E208+E263+E314)/5</f>
        <v>57.327985999999996</v>
      </c>
      <c r="F634" s="1953">
        <f t="shared" si="187"/>
        <v>55.101621999999999</v>
      </c>
      <c r="G634" s="1953">
        <f t="shared" si="187"/>
        <v>222.685644</v>
      </c>
      <c r="H634" s="1954">
        <f t="shared" si="187"/>
        <v>1601.3282059999997</v>
      </c>
      <c r="I634" s="1953">
        <f t="shared" si="187"/>
        <v>40.091996000000002</v>
      </c>
      <c r="J634" s="1953">
        <f t="shared" si="187"/>
        <v>0.76463999999999999</v>
      </c>
      <c r="K634" s="1953">
        <f t="shared" si="187"/>
        <v>0.87426200000000009</v>
      </c>
      <c r="L634" s="1954">
        <f t="shared" si="187"/>
        <v>490.65269999999998</v>
      </c>
      <c r="M634" s="1954">
        <f t="shared" si="187"/>
        <v>640.78363999999988</v>
      </c>
      <c r="N634" s="1954">
        <f t="shared" si="187"/>
        <v>673.36632199999997</v>
      </c>
      <c r="O634" s="1954">
        <f t="shared" si="187"/>
        <v>176.56298200000001</v>
      </c>
      <c r="P634" s="1955">
        <f t="shared" si="187"/>
        <v>9.7481019999999994</v>
      </c>
      <c r="R634" s="106"/>
      <c r="S634" s="176"/>
      <c r="T634" s="101"/>
      <c r="U634" s="98"/>
      <c r="V634" s="116"/>
      <c r="W634" s="116"/>
      <c r="X634" s="116"/>
      <c r="Y634" s="554"/>
      <c r="Z634" s="159"/>
      <c r="AA634" s="106"/>
      <c r="AB634" s="106"/>
      <c r="AC634" s="106"/>
      <c r="AD634" s="106"/>
      <c r="AE634" s="106"/>
      <c r="AF634" s="106"/>
      <c r="AG634" s="106"/>
      <c r="AH634" s="106"/>
      <c r="AI634" s="106"/>
      <c r="AJ634" s="106"/>
      <c r="AK634" s="106"/>
    </row>
    <row r="635" spans="1:37" ht="15.75" thickBot="1">
      <c r="B635" s="1652"/>
      <c r="C635" s="1809" t="s">
        <v>349</v>
      </c>
      <c r="D635" s="1828"/>
      <c r="E635" s="1945">
        <f t="shared" ref="E635:P635" si="188">(E634*100/E619)-60</f>
        <v>3.6977622222222095</v>
      </c>
      <c r="F635" s="1942">
        <f t="shared" si="188"/>
        <v>-0.1069326086956579</v>
      </c>
      <c r="G635" s="1942">
        <f t="shared" si="188"/>
        <v>-1.857534203655355</v>
      </c>
      <c r="H635" s="1942">
        <f t="shared" si="188"/>
        <v>-1.1276394852941252</v>
      </c>
      <c r="I635" s="1942">
        <f t="shared" si="188"/>
        <v>-2.7257199999999955</v>
      </c>
      <c r="J635" s="1942">
        <f t="shared" si="188"/>
        <v>-5.3828571428571408</v>
      </c>
      <c r="K635" s="1942">
        <f t="shared" si="188"/>
        <v>-5.3586249999999964</v>
      </c>
      <c r="L635" s="1942">
        <f t="shared" si="188"/>
        <v>-5.4830333333333385</v>
      </c>
      <c r="M635" s="1942">
        <f t="shared" si="188"/>
        <v>-6.6013633333333459</v>
      </c>
      <c r="N635" s="1942">
        <f t="shared" si="188"/>
        <v>-3.8861398333333383</v>
      </c>
      <c r="O635" s="1942">
        <f t="shared" si="188"/>
        <v>-1.1456726666666626</v>
      </c>
      <c r="P635" s="1943">
        <f t="shared" si="188"/>
        <v>-5.8438777777777844</v>
      </c>
      <c r="R635" s="106"/>
      <c r="S635" s="101"/>
      <c r="T635" s="101"/>
      <c r="U635" s="98"/>
      <c r="V635" s="116"/>
      <c r="W635" s="116"/>
      <c r="X635" s="116"/>
      <c r="Y635" s="3409"/>
      <c r="Z635" s="522"/>
      <c r="AA635" s="106"/>
      <c r="AB635" s="106"/>
      <c r="AC635" s="106"/>
      <c r="AD635" s="106"/>
      <c r="AE635" s="106"/>
      <c r="AF635" s="106"/>
      <c r="AG635" s="106"/>
      <c r="AH635" s="106"/>
      <c r="AI635" s="106"/>
      <c r="AJ635" s="106"/>
      <c r="AK635" s="106"/>
    </row>
    <row r="636" spans="1:37" ht="9.75" customHeight="1" thickBot="1">
      <c r="E636" s="1903"/>
      <c r="F636" s="1903"/>
      <c r="G636" s="1903"/>
      <c r="H636" s="1903"/>
      <c r="I636" s="1903"/>
      <c r="J636" s="1903"/>
      <c r="K636" s="1903"/>
      <c r="L636" s="1903"/>
      <c r="M636" s="1903"/>
      <c r="N636" s="1903"/>
      <c r="O636" s="1903"/>
      <c r="P636" s="1903"/>
      <c r="R636" s="106"/>
      <c r="S636" s="101"/>
      <c r="T636" s="101"/>
      <c r="U636" s="98"/>
      <c r="V636" s="116"/>
      <c r="W636" s="116"/>
      <c r="X636" s="116"/>
      <c r="Y636" s="3409"/>
      <c r="Z636" s="522"/>
      <c r="AA636" s="106"/>
      <c r="AB636" s="106"/>
      <c r="AC636" s="106"/>
      <c r="AD636" s="106"/>
      <c r="AE636" s="106"/>
      <c r="AF636" s="106"/>
      <c r="AG636" s="106"/>
      <c r="AH636" s="106"/>
      <c r="AI636" s="106"/>
      <c r="AJ636" s="106"/>
      <c r="AK636" s="106"/>
    </row>
    <row r="637" spans="1:37">
      <c r="B637" s="1939" t="s">
        <v>266</v>
      </c>
      <c r="C637" s="1986" t="s">
        <v>232</v>
      </c>
      <c r="D637" s="1833">
        <v>0.45</v>
      </c>
      <c r="E637" s="1944">
        <f>'12-18л. МЕНЮ '!E631</f>
        <v>40.5</v>
      </c>
      <c r="F637" s="1940">
        <f>'12-18л. МЕНЮ '!F631</f>
        <v>41.4</v>
      </c>
      <c r="G637" s="1940">
        <f>'12-18л. МЕНЮ '!G631</f>
        <v>172.35</v>
      </c>
      <c r="H637" s="1940">
        <f>'12-18л. МЕНЮ '!H631</f>
        <v>1224</v>
      </c>
      <c r="I637" s="3684">
        <v>31.5</v>
      </c>
      <c r="J637" s="3684">
        <v>0.63</v>
      </c>
      <c r="K637" s="3684">
        <v>0.72</v>
      </c>
      <c r="L637" s="3684">
        <v>405</v>
      </c>
      <c r="M637" s="3685">
        <v>540</v>
      </c>
      <c r="N637" s="3685">
        <v>540</v>
      </c>
      <c r="O637" s="3685">
        <v>135</v>
      </c>
      <c r="P637" s="3687">
        <v>8.1</v>
      </c>
      <c r="R637" s="125"/>
      <c r="S637" s="101"/>
      <c r="T637" s="106"/>
      <c r="U637" s="106"/>
      <c r="V637" s="106"/>
      <c r="W637" s="106"/>
      <c r="X637" s="106"/>
      <c r="Y637" s="106"/>
      <c r="Z637" s="106"/>
      <c r="AA637" s="106"/>
      <c r="AB637" s="106"/>
      <c r="AC637" s="106"/>
      <c r="AD637" s="106"/>
      <c r="AE637" s="106"/>
      <c r="AF637" s="106"/>
      <c r="AG637" s="106"/>
      <c r="AH637" s="106"/>
      <c r="AI637" s="106"/>
      <c r="AJ637" s="106"/>
      <c r="AK637" s="106"/>
    </row>
    <row r="638" spans="1:37">
      <c r="A638">
        <v>7</v>
      </c>
      <c r="B638" s="1840"/>
      <c r="C638" s="1841" t="s">
        <v>234</v>
      </c>
      <c r="D638" s="1842"/>
      <c r="E638" s="1952">
        <f t="shared" ref="E638:P638" si="189">(E100+E156+E212+E267+E318)/5</f>
        <v>41.480606000000002</v>
      </c>
      <c r="F638" s="1953">
        <f t="shared" si="189"/>
        <v>42.962838000000005</v>
      </c>
      <c r="G638" s="1953">
        <f t="shared" si="189"/>
        <v>164.00386399999999</v>
      </c>
      <c r="H638" s="1953">
        <f t="shared" si="189"/>
        <v>1209.7504459999998</v>
      </c>
      <c r="I638" s="1953">
        <f t="shared" si="189"/>
        <v>26.671436000000007</v>
      </c>
      <c r="J638" s="1953">
        <f t="shared" si="189"/>
        <v>0.59792000000000001</v>
      </c>
      <c r="K638" s="1953">
        <f t="shared" si="189"/>
        <v>0.85508279999999992</v>
      </c>
      <c r="L638" s="1954">
        <f t="shared" si="189"/>
        <v>311.69659999999999</v>
      </c>
      <c r="M638" s="1954">
        <f t="shared" si="189"/>
        <v>543.38312000000008</v>
      </c>
      <c r="N638" s="1954">
        <f t="shared" si="189"/>
        <v>583.18104999999991</v>
      </c>
      <c r="O638" s="1954">
        <f t="shared" si="189"/>
        <v>152.21253999999999</v>
      </c>
      <c r="P638" s="1955">
        <f t="shared" si="189"/>
        <v>8.2531599999999994</v>
      </c>
      <c r="R638" s="740"/>
      <c r="S638" s="111"/>
      <c r="T638" s="106"/>
      <c r="U638" s="106"/>
      <c r="V638" s="106"/>
      <c r="W638" s="106"/>
      <c r="X638" s="106"/>
      <c r="Y638" s="106"/>
      <c r="Z638" s="106"/>
      <c r="AA638" s="106"/>
      <c r="AB638" s="106"/>
      <c r="AC638" s="106"/>
      <c r="AD638" s="106"/>
      <c r="AE638" s="106"/>
      <c r="AF638" s="106"/>
      <c r="AG638" s="106"/>
      <c r="AH638" s="106"/>
      <c r="AI638" s="106"/>
      <c r="AJ638" s="106"/>
      <c r="AK638" s="106"/>
    </row>
    <row r="639" spans="1:37" ht="15.75" thickBot="1">
      <c r="B639" s="1652"/>
      <c r="C639" s="1809" t="s">
        <v>349</v>
      </c>
      <c r="D639" s="1828"/>
      <c r="E639" s="1945">
        <f t="shared" ref="E639:P639" si="190">(E638*100/E619)-45</f>
        <v>1.0895622222222201</v>
      </c>
      <c r="F639" s="1942">
        <f t="shared" si="190"/>
        <v>1.6987369565217421</v>
      </c>
      <c r="G639" s="1942">
        <f t="shared" si="190"/>
        <v>-2.1791477806788535</v>
      </c>
      <c r="H639" s="1942">
        <f t="shared" si="190"/>
        <v>-0.52388066176471426</v>
      </c>
      <c r="I639" s="1942">
        <f t="shared" si="190"/>
        <v>-6.8979485714285573</v>
      </c>
      <c r="J639" s="1942">
        <f t="shared" si="190"/>
        <v>-2.2914285714285683</v>
      </c>
      <c r="K639" s="1942">
        <f t="shared" si="190"/>
        <v>8.4426749999999871</v>
      </c>
      <c r="L639" s="1942">
        <f t="shared" si="190"/>
        <v>-10.367044444444446</v>
      </c>
      <c r="M639" s="1942">
        <f t="shared" si="190"/>
        <v>0.28192666666667066</v>
      </c>
      <c r="N639" s="1942">
        <f t="shared" si="190"/>
        <v>3.5984208333333214</v>
      </c>
      <c r="O639" s="1942">
        <f t="shared" si="190"/>
        <v>5.7375133333333324</v>
      </c>
      <c r="P639" s="1943">
        <f t="shared" si="190"/>
        <v>0.85088888888888192</v>
      </c>
      <c r="R639" s="124"/>
      <c r="S639" s="3410"/>
      <c r="T639" s="106"/>
      <c r="U639" s="106"/>
      <c r="V639" s="106"/>
      <c r="W639" s="106"/>
      <c r="X639" s="106"/>
      <c r="Y639" s="106"/>
      <c r="Z639" s="106"/>
      <c r="AA639" s="106"/>
      <c r="AB639" s="106"/>
      <c r="AC639" s="106"/>
      <c r="AD639" s="106"/>
      <c r="AE639" s="106"/>
      <c r="AF639" s="106"/>
      <c r="AG639" s="106"/>
      <c r="AH639" s="106"/>
      <c r="AI639" s="106"/>
      <c r="AJ639" s="106"/>
      <c r="AK639" s="106"/>
    </row>
    <row r="640" spans="1:37" ht="8.25" customHeight="1" thickBot="1">
      <c r="B640" s="11"/>
      <c r="C640" s="1370"/>
      <c r="D640" s="538"/>
      <c r="E640" s="1946"/>
      <c r="F640" s="1947"/>
      <c r="G640" s="1948"/>
      <c r="H640" s="1948"/>
      <c r="I640" s="1946"/>
      <c r="J640" s="1947"/>
      <c r="K640" s="1947"/>
      <c r="L640" s="1948"/>
      <c r="M640" s="1949"/>
      <c r="N640" s="1949"/>
      <c r="O640" s="1949"/>
      <c r="P640" s="1949"/>
      <c r="R640" s="106"/>
      <c r="S640" s="101"/>
      <c r="T640" s="106"/>
      <c r="U640" s="106"/>
      <c r="V640" s="106"/>
      <c r="W640" s="106"/>
      <c r="X640" s="106"/>
      <c r="Y640" s="106"/>
      <c r="Z640" s="106"/>
      <c r="AA640" s="106"/>
      <c r="AB640" s="106"/>
      <c r="AC640" s="106"/>
      <c r="AD640" s="106"/>
      <c r="AE640" s="106"/>
      <c r="AF640" s="106"/>
      <c r="AG640" s="106"/>
      <c r="AH640" s="106"/>
      <c r="AI640" s="106"/>
      <c r="AJ640" s="106"/>
      <c r="AK640" s="106"/>
    </row>
    <row r="641" spans="2:37">
      <c r="B641" s="1939" t="s">
        <v>266</v>
      </c>
      <c r="C641" s="1940" t="s">
        <v>449</v>
      </c>
      <c r="D641" s="1833">
        <v>0.7</v>
      </c>
      <c r="E641" s="1944">
        <f>'12-18л. МЕНЮ '!E635</f>
        <v>63</v>
      </c>
      <c r="F641" s="1940">
        <f>'12-18л. МЕНЮ '!F635</f>
        <v>64.400000000000006</v>
      </c>
      <c r="G641" s="1940">
        <f>'12-18л. МЕНЮ '!G635</f>
        <v>268.10000000000002</v>
      </c>
      <c r="H641" s="1940">
        <f>'12-18л. МЕНЮ '!H635</f>
        <v>1904</v>
      </c>
      <c r="I641" s="3684">
        <v>49</v>
      </c>
      <c r="J641" s="3684">
        <v>0.98</v>
      </c>
      <c r="K641" s="3684">
        <v>1.1200000000000001</v>
      </c>
      <c r="L641" s="3684">
        <v>630</v>
      </c>
      <c r="M641" s="3685">
        <v>840</v>
      </c>
      <c r="N641" s="3685">
        <v>840</v>
      </c>
      <c r="O641" s="3685">
        <v>210</v>
      </c>
      <c r="P641" s="3687">
        <v>12.6</v>
      </c>
      <c r="R641" s="115"/>
      <c r="S641" s="101"/>
      <c r="T641" s="106"/>
      <c r="U641" s="106"/>
      <c r="V641" s="106"/>
      <c r="W641" s="106"/>
      <c r="X641" s="106"/>
      <c r="Y641" s="106"/>
      <c r="Z641" s="106"/>
      <c r="AA641" s="106"/>
      <c r="AB641" s="106"/>
      <c r="AC641" s="106"/>
      <c r="AD641" s="106"/>
      <c r="AE641" s="106"/>
      <c r="AF641" s="106"/>
      <c r="AG641" s="106"/>
      <c r="AH641" s="106"/>
      <c r="AI641" s="106"/>
      <c r="AJ641" s="106"/>
      <c r="AK641" s="106"/>
    </row>
    <row r="642" spans="2:37">
      <c r="B642" s="1840"/>
      <c r="C642" s="1841" t="s">
        <v>234</v>
      </c>
      <c r="D642" s="1842"/>
      <c r="E642" s="1963">
        <f t="shared" ref="E642:P642" si="191">(E104+E160+E216+E271+E322)/5</f>
        <v>64.489986000000002</v>
      </c>
      <c r="F642" s="1953">
        <f t="shared" si="191"/>
        <v>64.635522000000009</v>
      </c>
      <c r="G642" s="1953">
        <f t="shared" si="191"/>
        <v>262.23080399999998</v>
      </c>
      <c r="H642" s="1954">
        <f t="shared" si="191"/>
        <v>1876.0508859999998</v>
      </c>
      <c r="I642" s="1953">
        <f t="shared" si="191"/>
        <v>42.460622000000001</v>
      </c>
      <c r="J642" s="1953">
        <f t="shared" si="191"/>
        <v>0.91022000000000003</v>
      </c>
      <c r="K642" s="1953">
        <f t="shared" si="191"/>
        <v>1.1271847999999998</v>
      </c>
      <c r="L642" s="1954">
        <f t="shared" si="191"/>
        <v>598.66255999999998</v>
      </c>
      <c r="M642" s="1954">
        <f t="shared" si="191"/>
        <v>766.99716000000001</v>
      </c>
      <c r="N642" s="1964">
        <f t="shared" si="191"/>
        <v>792.572272</v>
      </c>
      <c r="O642" s="1964">
        <f t="shared" si="191"/>
        <v>213.636202</v>
      </c>
      <c r="P642" s="1955">
        <f t="shared" si="191"/>
        <v>12.165542</v>
      </c>
      <c r="R642" s="115"/>
      <c r="S642" s="101"/>
      <c r="T642" s="106"/>
      <c r="U642" s="106"/>
      <c r="V642" s="106"/>
      <c r="W642" s="106"/>
      <c r="X642" s="106"/>
      <c r="Y642" s="106"/>
      <c r="Z642" s="106"/>
      <c r="AA642" s="106"/>
      <c r="AB642" s="106"/>
      <c r="AC642" s="106"/>
      <c r="AD642" s="106"/>
      <c r="AE642" s="106"/>
      <c r="AF642" s="106"/>
      <c r="AG642" s="106"/>
      <c r="AH642" s="106"/>
      <c r="AI642" s="106"/>
      <c r="AJ642" s="106"/>
      <c r="AK642" s="106"/>
    </row>
    <row r="643" spans="2:37" ht="15.75" thickBot="1">
      <c r="B643" s="1652"/>
      <c r="C643" s="1809" t="s">
        <v>349</v>
      </c>
      <c r="D643" s="1828"/>
      <c r="E643" s="1945">
        <f t="shared" ref="E643:P643" si="192">(E642*100/E619)-70</f>
        <v>1.655540000000002</v>
      </c>
      <c r="F643" s="1942">
        <f t="shared" si="192"/>
        <v>0.25600217391306046</v>
      </c>
      <c r="G643" s="1942">
        <f t="shared" si="192"/>
        <v>-1.5324271540469994</v>
      </c>
      <c r="H643" s="1942">
        <f t="shared" si="192"/>
        <v>-1.0275409558823583</v>
      </c>
      <c r="I643" s="1942">
        <f t="shared" si="192"/>
        <v>-9.3419685714285663</v>
      </c>
      <c r="J643" s="1942">
        <f t="shared" si="192"/>
        <v>-4.9842857142857042</v>
      </c>
      <c r="K643" s="1942">
        <f t="shared" si="192"/>
        <v>0.44904999999997131</v>
      </c>
      <c r="L643" s="1942">
        <f t="shared" si="192"/>
        <v>-3.4819377777777731</v>
      </c>
      <c r="M643" s="1942">
        <f t="shared" si="192"/>
        <v>-6.0835700000000017</v>
      </c>
      <c r="N643" s="1942">
        <f t="shared" si="192"/>
        <v>-3.9523106666666763</v>
      </c>
      <c r="O643" s="1942">
        <f t="shared" si="192"/>
        <v>1.2120673333333372</v>
      </c>
      <c r="P643" s="1943">
        <f t="shared" si="192"/>
        <v>-2.4136555555555503</v>
      </c>
      <c r="R643" s="117"/>
      <c r="S643" s="348"/>
      <c r="T643" s="106"/>
      <c r="U643" s="106"/>
      <c r="V643" s="106"/>
      <c r="W643" s="106"/>
      <c r="X643" s="106"/>
      <c r="Y643" s="106"/>
      <c r="Z643" s="106"/>
      <c r="AA643" s="106"/>
      <c r="AB643" s="106"/>
      <c r="AC643" s="106"/>
      <c r="AD643" s="106"/>
      <c r="AE643" s="106"/>
      <c r="AF643" s="106"/>
      <c r="AG643" s="106"/>
      <c r="AH643" s="106"/>
      <c r="AI643" s="106"/>
      <c r="AJ643" s="106"/>
      <c r="AK643" s="106"/>
    </row>
    <row r="644" spans="2:37" ht="9" customHeight="1">
      <c r="R644" s="106"/>
      <c r="S644" s="351"/>
      <c r="T644" s="106"/>
      <c r="U644" s="106"/>
      <c r="V644" s="106"/>
      <c r="W644" s="106"/>
      <c r="X644" s="106"/>
      <c r="Y644" s="106"/>
      <c r="Z644" s="106"/>
      <c r="AA644" s="106"/>
      <c r="AB644" s="106"/>
      <c r="AC644" s="106"/>
      <c r="AD644" s="106"/>
      <c r="AE644" s="106"/>
      <c r="AF644" s="106"/>
      <c r="AG644" s="106"/>
      <c r="AH644" s="106"/>
      <c r="AI644" s="106"/>
      <c r="AJ644" s="106"/>
      <c r="AK644" s="106"/>
    </row>
    <row r="645" spans="2:37" ht="18" customHeight="1" thickBot="1">
      <c r="G645" s="32" t="s">
        <v>425</v>
      </c>
      <c r="S645" s="176"/>
      <c r="T645" s="106"/>
      <c r="U645" s="106"/>
      <c r="V645" s="106"/>
      <c r="W645" s="106"/>
      <c r="X645" s="106"/>
      <c r="Y645" s="106"/>
      <c r="Z645" s="106"/>
      <c r="AA645" s="106"/>
      <c r="AB645" s="106"/>
      <c r="AC645" s="106"/>
      <c r="AD645" s="106"/>
      <c r="AE645" s="106"/>
      <c r="AF645" s="106"/>
      <c r="AG645" s="106"/>
      <c r="AH645" s="106"/>
      <c r="AI645" s="106"/>
      <c r="AJ645" s="106"/>
      <c r="AK645" s="106"/>
    </row>
    <row r="646" spans="2:37">
      <c r="B646" s="1939" t="s">
        <v>266</v>
      </c>
      <c r="C646" s="1832" t="s">
        <v>235</v>
      </c>
      <c r="D646" s="1833">
        <v>0.25</v>
      </c>
      <c r="E646" s="1944">
        <f t="shared" ref="E646:P646" si="193">E621</f>
        <v>22.5</v>
      </c>
      <c r="F646" s="1940">
        <f t="shared" si="193"/>
        <v>23</v>
      </c>
      <c r="G646" s="1940">
        <f t="shared" si="193"/>
        <v>95.75</v>
      </c>
      <c r="H646" s="1940">
        <f t="shared" si="193"/>
        <v>680</v>
      </c>
      <c r="I646" s="1940">
        <f t="shared" si="193"/>
        <v>17.5</v>
      </c>
      <c r="J646" s="1940">
        <f t="shared" si="193"/>
        <v>0.35</v>
      </c>
      <c r="K646" s="1940">
        <f t="shared" si="193"/>
        <v>0.4</v>
      </c>
      <c r="L646" s="1940">
        <f t="shared" si="193"/>
        <v>225</v>
      </c>
      <c r="M646" s="1950">
        <f t="shared" si="193"/>
        <v>300</v>
      </c>
      <c r="N646" s="1950">
        <f t="shared" si="193"/>
        <v>300</v>
      </c>
      <c r="O646" s="1940">
        <f t="shared" si="193"/>
        <v>75</v>
      </c>
      <c r="P646" s="1941">
        <f t="shared" si="193"/>
        <v>4.5</v>
      </c>
      <c r="S646" s="101"/>
      <c r="T646" s="106"/>
      <c r="U646" s="106"/>
      <c r="V646" s="106"/>
      <c r="W646" s="106"/>
      <c r="X646" s="106"/>
      <c r="Y646" s="106"/>
      <c r="Z646" s="106"/>
      <c r="AA646" s="106"/>
      <c r="AB646" s="106"/>
      <c r="AC646" s="106"/>
      <c r="AD646" s="106"/>
      <c r="AE646" s="106"/>
      <c r="AF646" s="106"/>
      <c r="AG646" s="106"/>
      <c r="AH646" s="106"/>
      <c r="AI646" s="106"/>
      <c r="AJ646" s="106"/>
      <c r="AK646" s="106"/>
    </row>
    <row r="647" spans="2:37">
      <c r="B647" s="1969"/>
      <c r="C647" s="1970" t="s">
        <v>211</v>
      </c>
      <c r="D647" s="1971"/>
      <c r="E647" s="1972">
        <f t="shared" ref="E647:P647" si="194">(E349+E407+E463+E516+E570)/5</f>
        <v>21.990638000000001</v>
      </c>
      <c r="F647" s="1973">
        <f t="shared" si="194"/>
        <v>24.327340000000003</v>
      </c>
      <c r="G647" s="1973">
        <f t="shared" si="194"/>
        <v>93.273032000000015</v>
      </c>
      <c r="H647" s="1973">
        <f t="shared" si="194"/>
        <v>693.69951999999989</v>
      </c>
      <c r="I647" s="1973">
        <f t="shared" si="194"/>
        <v>12.805779999999999</v>
      </c>
      <c r="J647" s="1973">
        <f t="shared" si="194"/>
        <v>0.32838000000000001</v>
      </c>
      <c r="K647" s="1973">
        <f t="shared" si="194"/>
        <v>0.39340000000000003</v>
      </c>
      <c r="L647" s="1973">
        <f t="shared" si="194"/>
        <v>158.09356</v>
      </c>
      <c r="M647" s="1974">
        <f t="shared" si="194"/>
        <v>342.57574400000004</v>
      </c>
      <c r="N647" s="1974">
        <f t="shared" si="194"/>
        <v>326.12210000000005</v>
      </c>
      <c r="O647" s="1973">
        <f t="shared" si="194"/>
        <v>75.200459999999993</v>
      </c>
      <c r="P647" s="1975">
        <f t="shared" si="194"/>
        <v>3.7414799999999993</v>
      </c>
      <c r="S647" s="101"/>
      <c r="T647" s="106"/>
      <c r="U647" s="106"/>
      <c r="V647" s="106"/>
      <c r="W647" s="106"/>
      <c r="X647" s="106"/>
      <c r="Y647" s="106"/>
      <c r="Z647" s="106"/>
      <c r="AA647" s="106"/>
      <c r="AB647" s="106"/>
      <c r="AC647" s="106"/>
      <c r="AD647" s="106"/>
      <c r="AE647" s="106"/>
      <c r="AF647" s="106"/>
      <c r="AG647" s="106"/>
      <c r="AH647" s="106"/>
      <c r="AI647" s="106"/>
      <c r="AJ647" s="106"/>
      <c r="AK647" s="106"/>
    </row>
    <row r="648" spans="2:37" ht="15.75" thickBot="1">
      <c r="B648" s="229"/>
      <c r="C648" s="710" t="s">
        <v>349</v>
      </c>
      <c r="D648" s="733"/>
      <c r="E648" s="721">
        <f t="shared" ref="E648:P648" si="195">(E647*100/E679)-25</f>
        <v>-0.56595777777777911</v>
      </c>
      <c r="F648" s="722">
        <f t="shared" si="195"/>
        <v>1.4427608695652232</v>
      </c>
      <c r="G648" s="722">
        <f t="shared" si="195"/>
        <v>-0.64672793733680933</v>
      </c>
      <c r="H648" s="722">
        <f t="shared" si="195"/>
        <v>0.50365882352940972</v>
      </c>
      <c r="I648" s="722">
        <f t="shared" si="195"/>
        <v>-6.7060285714285719</v>
      </c>
      <c r="J648" s="722">
        <f t="shared" si="195"/>
        <v>-1.5442857142857136</v>
      </c>
      <c r="K648" s="722">
        <f t="shared" si="195"/>
        <v>-0.41249999999999787</v>
      </c>
      <c r="L648" s="722">
        <f t="shared" si="195"/>
        <v>-7.4340488888888885</v>
      </c>
      <c r="M648" s="722">
        <f t="shared" si="195"/>
        <v>3.5479786666666691</v>
      </c>
      <c r="N648" s="722">
        <f t="shared" si="195"/>
        <v>2.1768416666666717</v>
      </c>
      <c r="O648" s="722">
        <f t="shared" si="195"/>
        <v>6.6819999999996327E-2</v>
      </c>
      <c r="P648" s="727">
        <f t="shared" si="195"/>
        <v>-4.2140000000000057</v>
      </c>
      <c r="S648" s="106"/>
      <c r="T648" s="106"/>
      <c r="U648" s="106"/>
      <c r="V648" s="106"/>
      <c r="W648" s="106"/>
      <c r="X648" s="106"/>
      <c r="Y648" s="106"/>
      <c r="Z648" s="106"/>
      <c r="AA648" s="106"/>
      <c r="AB648" s="106"/>
      <c r="AC648" s="106"/>
      <c r="AD648" s="106"/>
      <c r="AE648" s="106"/>
      <c r="AF648" s="106"/>
      <c r="AG648" s="106"/>
      <c r="AH648" s="106"/>
      <c r="AI648" s="106"/>
      <c r="AJ648" s="106"/>
      <c r="AK648" s="106"/>
    </row>
    <row r="649" spans="2:37" ht="11.25" customHeight="1" thickBot="1">
      <c r="E649" s="1903"/>
      <c r="F649" s="1903"/>
      <c r="G649" s="1903"/>
      <c r="H649" s="1903"/>
      <c r="I649" s="1903"/>
      <c r="J649" s="1903"/>
      <c r="K649" s="1903"/>
      <c r="L649" s="1903"/>
      <c r="M649" s="1903"/>
      <c r="N649" s="1903"/>
      <c r="O649" s="1903"/>
      <c r="P649" s="1903"/>
      <c r="S649" s="3412"/>
      <c r="T649" s="106"/>
      <c r="U649" s="106"/>
      <c r="V649" s="106"/>
      <c r="W649" s="106"/>
      <c r="X649" s="106"/>
      <c r="Y649" s="106"/>
      <c r="Z649" s="106"/>
      <c r="AA649" s="106"/>
      <c r="AB649" s="106"/>
      <c r="AC649" s="106"/>
      <c r="AD649" s="106"/>
      <c r="AE649" s="106"/>
      <c r="AF649" s="106"/>
      <c r="AG649" s="106"/>
      <c r="AH649" s="106"/>
      <c r="AI649" s="106"/>
      <c r="AJ649" s="106"/>
      <c r="AK649" s="106"/>
    </row>
    <row r="650" spans="2:37">
      <c r="B650" s="1939" t="s">
        <v>266</v>
      </c>
      <c r="C650" s="1832" t="s">
        <v>236</v>
      </c>
      <c r="D650" s="1833">
        <v>0.35</v>
      </c>
      <c r="E650" s="1944">
        <f t="shared" ref="E650:P650" si="196">E625</f>
        <v>31.5</v>
      </c>
      <c r="F650" s="1940">
        <f t="shared" si="196"/>
        <v>32.200000000000003</v>
      </c>
      <c r="G650" s="1940">
        <f t="shared" si="196"/>
        <v>134.05000000000001</v>
      </c>
      <c r="H650" s="1940">
        <f t="shared" si="196"/>
        <v>952</v>
      </c>
      <c r="I650" s="1940">
        <f t="shared" si="196"/>
        <v>24.5</v>
      </c>
      <c r="J650" s="1940">
        <f t="shared" si="196"/>
        <v>0.49</v>
      </c>
      <c r="K650" s="1940">
        <f t="shared" si="196"/>
        <v>0.56000000000000005</v>
      </c>
      <c r="L650" s="1940">
        <f t="shared" si="196"/>
        <v>315</v>
      </c>
      <c r="M650" s="1950">
        <f t="shared" si="196"/>
        <v>420</v>
      </c>
      <c r="N650" s="1950">
        <f t="shared" si="196"/>
        <v>420</v>
      </c>
      <c r="O650" s="1950">
        <f t="shared" si="196"/>
        <v>105</v>
      </c>
      <c r="P650" s="1941">
        <f t="shared" si="196"/>
        <v>6.3</v>
      </c>
      <c r="S650" s="114"/>
      <c r="T650" s="106"/>
      <c r="U650" s="106"/>
      <c r="V650" s="106"/>
      <c r="W650" s="106"/>
      <c r="X650" s="106"/>
      <c r="Y650" s="106"/>
      <c r="Z650" s="106"/>
      <c r="AA650" s="106"/>
      <c r="AB650" s="106"/>
      <c r="AC650" s="106"/>
      <c r="AD650" s="106"/>
      <c r="AE650" s="106"/>
      <c r="AF650" s="106"/>
      <c r="AG650" s="106"/>
      <c r="AH650" s="106"/>
      <c r="AI650" s="106"/>
      <c r="AJ650" s="106"/>
      <c r="AK650" s="106"/>
    </row>
    <row r="651" spans="2:37">
      <c r="B651" s="1840"/>
      <c r="C651" s="1841" t="s">
        <v>211</v>
      </c>
      <c r="D651" s="1842"/>
      <c r="E651" s="1952">
        <f t="shared" ref="E651:P651" si="197">(E361+E419+E474+E528+E582)/5</f>
        <v>28.681420000000003</v>
      </c>
      <c r="F651" s="1953">
        <f t="shared" si="197"/>
        <v>30.971088000000002</v>
      </c>
      <c r="G651" s="1953">
        <f t="shared" si="197"/>
        <v>143.64137599999998</v>
      </c>
      <c r="H651" s="1977">
        <f t="shared" si="197"/>
        <v>968.97225999999989</v>
      </c>
      <c r="I651" s="1957">
        <f t="shared" si="197"/>
        <v>37.517200000000003</v>
      </c>
      <c r="J651" s="1957">
        <f t="shared" si="197"/>
        <v>0.57007999999999992</v>
      </c>
      <c r="K651" s="1957">
        <f t="shared" si="197"/>
        <v>0.53536000000000006</v>
      </c>
      <c r="L651" s="1957">
        <f t="shared" si="197"/>
        <v>411.01561999999996</v>
      </c>
      <c r="M651" s="1958">
        <f t="shared" si="197"/>
        <v>322.90170000000001</v>
      </c>
      <c r="N651" s="1954">
        <f t="shared" si="197"/>
        <v>383.84381999999994</v>
      </c>
      <c r="O651" s="1954">
        <f t="shared" si="197"/>
        <v>99.838339999999988</v>
      </c>
      <c r="P651" s="1955">
        <f t="shared" si="197"/>
        <v>7.3756399999999998</v>
      </c>
      <c r="S651" s="114"/>
      <c r="T651" s="106"/>
      <c r="U651" s="106"/>
      <c r="V651" s="106"/>
      <c r="W651" s="106"/>
      <c r="X651" s="106"/>
      <c r="Y651" s="106"/>
      <c r="Z651" s="106"/>
      <c r="AA651" s="106"/>
      <c r="AB651" s="106"/>
      <c r="AC651" s="106"/>
      <c r="AD651" s="106"/>
      <c r="AE651" s="106"/>
      <c r="AF651" s="106"/>
      <c r="AG651" s="106"/>
      <c r="AH651" s="106"/>
      <c r="AI651" s="106"/>
      <c r="AJ651" s="106"/>
      <c r="AK651" s="106"/>
    </row>
    <row r="652" spans="2:37" ht="15.75" thickBot="1">
      <c r="B652" s="1652"/>
      <c r="C652" s="1809" t="s">
        <v>349</v>
      </c>
      <c r="D652" s="1828"/>
      <c r="E652" s="1945">
        <f t="shared" ref="E652:P652" si="198">(E651*100/E679)-35</f>
        <v>-3.1317555555555536</v>
      </c>
      <c r="F652" s="1942">
        <f t="shared" si="198"/>
        <v>-1.3357739130434751</v>
      </c>
      <c r="G652" s="1942">
        <f t="shared" si="198"/>
        <v>2.5042757180156627</v>
      </c>
      <c r="H652" s="1942">
        <f t="shared" si="198"/>
        <v>0.62398014705882332</v>
      </c>
      <c r="I652" s="1942">
        <f t="shared" si="198"/>
        <v>18.596000000000004</v>
      </c>
      <c r="J652" s="1942">
        <f t="shared" si="198"/>
        <v>5.7199999999999989</v>
      </c>
      <c r="K652" s="1942">
        <f t="shared" si="198"/>
        <v>-1.5399999999999991</v>
      </c>
      <c r="L652" s="1942">
        <f t="shared" si="198"/>
        <v>10.66840222222222</v>
      </c>
      <c r="M652" s="1942">
        <f t="shared" si="198"/>
        <v>-8.0915249999999972</v>
      </c>
      <c r="N652" s="1942">
        <f t="shared" si="198"/>
        <v>-3.0130150000000064</v>
      </c>
      <c r="O652" s="1942">
        <f t="shared" si="198"/>
        <v>-1.7205533333333349</v>
      </c>
      <c r="P652" s="1943">
        <f t="shared" si="198"/>
        <v>5.975777777777779</v>
      </c>
      <c r="S652" s="106"/>
      <c r="T652" s="106"/>
      <c r="U652" s="106"/>
      <c r="V652" s="106"/>
      <c r="W652" s="106"/>
      <c r="X652" s="106"/>
      <c r="Y652" s="106"/>
      <c r="Z652" s="106"/>
      <c r="AA652" s="106"/>
      <c r="AB652" s="106"/>
      <c r="AC652" s="106"/>
      <c r="AD652" s="106"/>
      <c r="AE652" s="106"/>
      <c r="AF652" s="106"/>
      <c r="AG652" s="106"/>
      <c r="AH652" s="106"/>
      <c r="AI652" s="106"/>
      <c r="AJ652" s="106"/>
      <c r="AK652" s="106"/>
    </row>
    <row r="653" spans="2:37" ht="6.75" customHeight="1" thickBot="1">
      <c r="B653" s="11"/>
      <c r="C653" s="1370"/>
      <c r="D653" s="538"/>
      <c r="E653" s="1946"/>
      <c r="F653" s="1947"/>
      <c r="G653" s="1948"/>
      <c r="H653" s="1948"/>
      <c r="I653" s="1946"/>
      <c r="J653" s="1947"/>
      <c r="K653" s="1947"/>
      <c r="L653" s="1948"/>
      <c r="M653" s="1949"/>
      <c r="N653" s="1949"/>
      <c r="O653" s="1949"/>
      <c r="P653" s="1949"/>
      <c r="S653" s="106"/>
      <c r="T653" s="106"/>
      <c r="U653" s="106"/>
      <c r="V653" s="106"/>
      <c r="W653" s="106"/>
      <c r="X653" s="106"/>
      <c r="Y653" s="106"/>
      <c r="Z653" s="106"/>
      <c r="AA653" s="106"/>
      <c r="AB653" s="106"/>
      <c r="AC653" s="106"/>
      <c r="AD653" s="106"/>
      <c r="AE653" s="106"/>
      <c r="AF653" s="106"/>
      <c r="AG653" s="106"/>
      <c r="AH653" s="106"/>
      <c r="AI653" s="106"/>
      <c r="AJ653" s="106"/>
      <c r="AK653" s="106"/>
    </row>
    <row r="654" spans="2:37">
      <c r="B654" s="1939" t="s">
        <v>266</v>
      </c>
      <c r="C654" s="1832" t="s">
        <v>231</v>
      </c>
      <c r="D654" s="1833">
        <v>0.1</v>
      </c>
      <c r="E654" s="1944">
        <f t="shared" ref="E654:P654" si="199">E629</f>
        <v>9</v>
      </c>
      <c r="F654" s="1940">
        <f t="shared" si="199"/>
        <v>9.1999999999999993</v>
      </c>
      <c r="G654" s="1940">
        <f t="shared" si="199"/>
        <v>38.299999999999997</v>
      </c>
      <c r="H654" s="1940">
        <f t="shared" si="199"/>
        <v>272</v>
      </c>
      <c r="I654" s="1940">
        <f t="shared" si="199"/>
        <v>7</v>
      </c>
      <c r="J654" s="1940">
        <f t="shared" si="199"/>
        <v>0.14000000000000001</v>
      </c>
      <c r="K654" s="1940">
        <f t="shared" si="199"/>
        <v>0.16</v>
      </c>
      <c r="L654" s="1940">
        <f t="shared" si="199"/>
        <v>90</v>
      </c>
      <c r="M654" s="1950">
        <f t="shared" si="199"/>
        <v>120</v>
      </c>
      <c r="N654" s="1950">
        <f t="shared" si="199"/>
        <v>120</v>
      </c>
      <c r="O654" s="1940">
        <f t="shared" si="199"/>
        <v>30</v>
      </c>
      <c r="P654" s="1941">
        <f t="shared" si="199"/>
        <v>1.8</v>
      </c>
      <c r="S654" s="106"/>
      <c r="T654" s="106"/>
      <c r="U654" s="106"/>
      <c r="V654" s="106"/>
      <c r="W654" s="106"/>
      <c r="X654" s="106"/>
      <c r="Y654" s="106"/>
      <c r="Z654" s="106"/>
      <c r="AA654" s="106"/>
      <c r="AB654" s="106"/>
      <c r="AC654" s="106"/>
      <c r="AD654" s="106"/>
      <c r="AE654" s="106"/>
      <c r="AF654" s="106"/>
      <c r="AG654" s="106"/>
      <c r="AH654" s="106"/>
      <c r="AI654" s="106"/>
      <c r="AJ654" s="106"/>
      <c r="AK654" s="106"/>
    </row>
    <row r="655" spans="2:37">
      <c r="B655" s="1960"/>
      <c r="C655" s="1961" t="s">
        <v>211</v>
      </c>
      <c r="D655" s="1962"/>
      <c r="E655" s="1956">
        <f t="shared" ref="E655:P655" si="200">(E370+E427+E482+E536+E590)/5</f>
        <v>10.838658000000001</v>
      </c>
      <c r="F655" s="1957">
        <f t="shared" si="200"/>
        <v>8.8661239999999992</v>
      </c>
      <c r="G655" s="1957">
        <f t="shared" si="200"/>
        <v>37.054819999999999</v>
      </c>
      <c r="H655" s="1957">
        <f t="shared" si="200"/>
        <v>269.27730000000003</v>
      </c>
      <c r="I655" s="1957">
        <f t="shared" si="200"/>
        <v>5.85792</v>
      </c>
      <c r="J655" s="1957">
        <f t="shared" si="200"/>
        <v>0.1527</v>
      </c>
      <c r="K655" s="1957">
        <f t="shared" si="200"/>
        <v>0.1842</v>
      </c>
      <c r="L655" s="1957">
        <f t="shared" si="200"/>
        <v>92.229740000000007</v>
      </c>
      <c r="M655" s="1958">
        <f t="shared" si="200"/>
        <v>247.55707999999998</v>
      </c>
      <c r="N655" s="1958">
        <f t="shared" si="200"/>
        <v>179.19163199999997</v>
      </c>
      <c r="O655" s="1957">
        <f t="shared" si="200"/>
        <v>31.32208</v>
      </c>
      <c r="P655" s="1959">
        <f t="shared" si="200"/>
        <v>1.9194399999999998</v>
      </c>
      <c r="S655" s="106"/>
      <c r="T655" s="106"/>
      <c r="U655" s="106"/>
      <c r="V655" s="106"/>
      <c r="W655" s="106"/>
      <c r="X655" s="106"/>
      <c r="Y655" s="106"/>
      <c r="Z655" s="106"/>
      <c r="AA655" s="106"/>
      <c r="AB655" s="106"/>
      <c r="AC655" s="106"/>
      <c r="AD655" s="106"/>
      <c r="AE655" s="106"/>
      <c r="AF655" s="106"/>
      <c r="AG655" s="106"/>
      <c r="AH655" s="106"/>
      <c r="AI655" s="106"/>
      <c r="AJ655" s="106"/>
      <c r="AK655" s="106"/>
    </row>
    <row r="656" spans="2:37" ht="15.75" thickBot="1">
      <c r="B656" s="1203"/>
      <c r="C656" s="1937" t="s">
        <v>349</v>
      </c>
      <c r="D656" s="1938"/>
      <c r="E656" s="1945">
        <f t="shared" ref="E656:P656" si="201">(E655*100/E679)-10</f>
        <v>2.0429533333333332</v>
      </c>
      <c r="F656" s="1942">
        <f t="shared" si="201"/>
        <v>-0.36290869565217498</v>
      </c>
      <c r="G656" s="1942">
        <f t="shared" si="201"/>
        <v>-0.32511227154047084</v>
      </c>
      <c r="H656" s="1942">
        <f t="shared" si="201"/>
        <v>-0.10009926470588049</v>
      </c>
      <c r="I656" s="1942">
        <f t="shared" si="201"/>
        <v>-1.6315428571428559</v>
      </c>
      <c r="J656" s="1942">
        <f t="shared" si="201"/>
        <v>0.90714285714285836</v>
      </c>
      <c r="K656" s="1942">
        <f t="shared" si="201"/>
        <v>1.5125000000000011</v>
      </c>
      <c r="L656" s="1942">
        <f t="shared" si="201"/>
        <v>0.24774888888888924</v>
      </c>
      <c r="M656" s="1942">
        <f t="shared" si="201"/>
        <v>10.629756666666665</v>
      </c>
      <c r="N656" s="1942">
        <f t="shared" si="201"/>
        <v>4.9326359999999969</v>
      </c>
      <c r="O656" s="1942">
        <f t="shared" si="201"/>
        <v>0.44069333333333383</v>
      </c>
      <c r="P656" s="1943">
        <f t="shared" si="201"/>
        <v>0.66355555555555412</v>
      </c>
      <c r="R656" s="115"/>
      <c r="S656" s="106"/>
      <c r="T656" s="106"/>
      <c r="U656" s="106"/>
      <c r="V656" s="106"/>
      <c r="W656" s="106"/>
      <c r="X656" s="106"/>
      <c r="Y656" s="106"/>
      <c r="Z656" s="106"/>
      <c r="AA656" s="106"/>
      <c r="AB656" s="106"/>
      <c r="AC656" s="106"/>
      <c r="AD656" s="106"/>
      <c r="AE656" s="106"/>
      <c r="AF656" s="106"/>
      <c r="AG656" s="106"/>
      <c r="AH656" s="106"/>
      <c r="AI656" s="106"/>
      <c r="AJ656" s="106"/>
      <c r="AK656" s="106"/>
    </row>
    <row r="657" spans="2:37" ht="7.5" customHeight="1" thickBot="1">
      <c r="E657" s="1903"/>
      <c r="F657" s="1903"/>
      <c r="G657" s="1903"/>
      <c r="H657" s="1903"/>
      <c r="I657" s="1903"/>
      <c r="J657" s="1903"/>
      <c r="K657" s="1903"/>
      <c r="L657" s="1903"/>
      <c r="M657" s="1903"/>
      <c r="N657" s="1903"/>
      <c r="O657" s="1903"/>
      <c r="P657" s="1903"/>
      <c r="R657" s="115"/>
      <c r="S657" s="106"/>
      <c r="T657" s="106"/>
      <c r="U657" s="106"/>
      <c r="V657" s="106"/>
      <c r="W657" s="106"/>
      <c r="X657" s="106"/>
      <c r="Y657" s="106"/>
      <c r="Z657" s="106"/>
      <c r="AA657" s="106"/>
      <c r="AB657" s="106"/>
      <c r="AC657" s="106"/>
      <c r="AD657" s="106"/>
      <c r="AE657" s="106"/>
      <c r="AF657" s="106"/>
      <c r="AG657" s="106"/>
      <c r="AH657" s="106"/>
      <c r="AI657" s="106"/>
      <c r="AJ657" s="106"/>
      <c r="AK657" s="106"/>
    </row>
    <row r="658" spans="2:37">
      <c r="B658" s="1939" t="s">
        <v>266</v>
      </c>
      <c r="C658" s="1832" t="s">
        <v>173</v>
      </c>
      <c r="D658" s="1833">
        <v>0.6</v>
      </c>
      <c r="E658" s="1944">
        <f t="shared" ref="E658:P658" si="202">E633</f>
        <v>54</v>
      </c>
      <c r="F658" s="1940">
        <f t="shared" si="202"/>
        <v>55.2</v>
      </c>
      <c r="G658" s="1940">
        <f t="shared" si="202"/>
        <v>229.8</v>
      </c>
      <c r="H658" s="1940">
        <f t="shared" si="202"/>
        <v>1632</v>
      </c>
      <c r="I658" s="1940">
        <f t="shared" si="202"/>
        <v>42</v>
      </c>
      <c r="J658" s="1940">
        <f t="shared" si="202"/>
        <v>0.84</v>
      </c>
      <c r="K658" s="1940">
        <f t="shared" si="202"/>
        <v>0.96</v>
      </c>
      <c r="L658" s="1940">
        <f t="shared" si="202"/>
        <v>540</v>
      </c>
      <c r="M658" s="1950">
        <f t="shared" si="202"/>
        <v>720</v>
      </c>
      <c r="N658" s="1950">
        <f t="shared" si="202"/>
        <v>720</v>
      </c>
      <c r="O658" s="1950">
        <f t="shared" si="202"/>
        <v>180</v>
      </c>
      <c r="P658" s="1941">
        <f t="shared" si="202"/>
        <v>10.8</v>
      </c>
      <c r="R658" s="106"/>
      <c r="S658" s="106"/>
      <c r="T658" s="106"/>
      <c r="U658" s="106"/>
      <c r="V658" s="106"/>
      <c r="W658" s="106"/>
      <c r="X658" s="106"/>
      <c r="Y658" s="106"/>
      <c r="Z658" s="106"/>
      <c r="AA658" s="106"/>
      <c r="AB658" s="106"/>
      <c r="AC658" s="106"/>
      <c r="AD658" s="106"/>
      <c r="AE658" s="106"/>
      <c r="AF658" s="106"/>
      <c r="AG658" s="106"/>
      <c r="AH658" s="106"/>
      <c r="AI658" s="106"/>
      <c r="AJ658" s="106"/>
      <c r="AK658" s="106"/>
    </row>
    <row r="659" spans="2:37" ht="13.5" customHeight="1">
      <c r="B659" s="1840"/>
      <c r="C659" s="1961" t="s">
        <v>211</v>
      </c>
      <c r="D659" s="1962"/>
      <c r="E659" s="1956">
        <f t="shared" ref="E659:P659" si="203">(E374+E431+E486+E540+E595)/5</f>
        <v>50.672058000000007</v>
      </c>
      <c r="F659" s="1957">
        <f t="shared" si="203"/>
        <v>55.298428000000001</v>
      </c>
      <c r="G659" s="1957">
        <f t="shared" si="203"/>
        <v>236.91440800000001</v>
      </c>
      <c r="H659" s="1957">
        <f t="shared" si="203"/>
        <v>1662.6717799999999</v>
      </c>
      <c r="I659" s="1957">
        <f t="shared" si="203"/>
        <v>50.322980000000001</v>
      </c>
      <c r="J659" s="1957">
        <f t="shared" si="203"/>
        <v>0.89846000000000004</v>
      </c>
      <c r="K659" s="1957">
        <f t="shared" si="203"/>
        <v>0.92876000000000014</v>
      </c>
      <c r="L659" s="1957">
        <f t="shared" si="203"/>
        <v>569.10917999999992</v>
      </c>
      <c r="M659" s="1958">
        <f t="shared" si="203"/>
        <v>665.47744399999999</v>
      </c>
      <c r="N659" s="1958">
        <f t="shared" si="203"/>
        <v>709.96591999999998</v>
      </c>
      <c r="O659" s="1958">
        <f t="shared" si="203"/>
        <v>175.03880000000001</v>
      </c>
      <c r="P659" s="1959">
        <f t="shared" si="203"/>
        <v>11.11712</v>
      </c>
      <c r="R659" s="106"/>
      <c r="S659" s="106"/>
      <c r="T659" s="106"/>
      <c r="U659" s="106"/>
      <c r="V659" s="106"/>
      <c r="W659" s="106"/>
      <c r="X659" s="106"/>
      <c r="Y659" s="106"/>
      <c r="Z659" s="106"/>
      <c r="AA659" s="106"/>
      <c r="AB659" s="106"/>
      <c r="AC659" s="106"/>
      <c r="AD659" s="106"/>
      <c r="AE659" s="106"/>
      <c r="AF659" s="106"/>
      <c r="AG659" s="106"/>
      <c r="AH659" s="106"/>
      <c r="AI659" s="106"/>
      <c r="AJ659" s="106"/>
      <c r="AK659" s="106"/>
    </row>
    <row r="660" spans="2:37" ht="12" customHeight="1" thickBot="1">
      <c r="B660" s="1652"/>
      <c r="C660" s="1937" t="s">
        <v>349</v>
      </c>
      <c r="D660" s="1828"/>
      <c r="E660" s="1945">
        <f t="shared" ref="E660:P660" si="204">(E659*100/E679)-60</f>
        <v>-3.6977133333333256</v>
      </c>
      <c r="F660" s="1942">
        <f t="shared" si="204"/>
        <v>0.1069869565217445</v>
      </c>
      <c r="G660" s="1942">
        <f t="shared" si="204"/>
        <v>1.8575477806788498</v>
      </c>
      <c r="H660" s="1942">
        <f t="shared" si="204"/>
        <v>1.1276389705882295</v>
      </c>
      <c r="I660" s="1942">
        <f t="shared" si="204"/>
        <v>11.889971428571428</v>
      </c>
      <c r="J660" s="1942">
        <f t="shared" si="204"/>
        <v>4.1757142857142924</v>
      </c>
      <c r="K660" s="1942">
        <f t="shared" si="204"/>
        <v>-1.9524999999999935</v>
      </c>
      <c r="L660" s="1942">
        <f t="shared" si="204"/>
        <v>3.2343533333333241</v>
      </c>
      <c r="M660" s="1942">
        <f t="shared" si="204"/>
        <v>-4.5435463333333388</v>
      </c>
      <c r="N660" s="1942">
        <f t="shared" si="204"/>
        <v>-0.83617333333332766</v>
      </c>
      <c r="O660" s="1942">
        <f t="shared" si="204"/>
        <v>-1.6537333333333279</v>
      </c>
      <c r="P660" s="1943">
        <f t="shared" si="204"/>
        <v>1.7617777777777803</v>
      </c>
      <c r="S660" s="106"/>
      <c r="T660" s="106"/>
      <c r="U660" s="106"/>
      <c r="V660" s="106"/>
      <c r="W660" s="106"/>
      <c r="X660" s="106"/>
      <c r="Y660" s="106"/>
      <c r="Z660" s="106"/>
      <c r="AA660" s="106"/>
      <c r="AB660" s="106"/>
      <c r="AC660" s="106"/>
      <c r="AD660" s="106"/>
      <c r="AE660" s="106"/>
      <c r="AF660" s="106"/>
      <c r="AG660" s="106"/>
      <c r="AH660" s="106"/>
      <c r="AI660" s="106"/>
      <c r="AJ660" s="106"/>
      <c r="AK660" s="106"/>
    </row>
    <row r="661" spans="2:37" ht="11.25" customHeight="1" thickBot="1">
      <c r="B661" s="11"/>
      <c r="C661" s="557"/>
      <c r="D661" s="5"/>
      <c r="E661" s="1976"/>
      <c r="F661" s="1976"/>
      <c r="G661" s="1976"/>
      <c r="H661" s="552"/>
      <c r="I661" s="1976"/>
      <c r="J661" s="1976"/>
      <c r="K661" s="1976"/>
      <c r="L661" s="552"/>
      <c r="M661" s="552"/>
      <c r="N661" s="552"/>
      <c r="O661" s="552"/>
      <c r="P661" s="552"/>
      <c r="S661" s="106"/>
      <c r="T661" s="106"/>
      <c r="U661" s="106"/>
      <c r="V661" s="106"/>
      <c r="W661" s="106"/>
      <c r="X661" s="106"/>
      <c r="Y661" s="106"/>
      <c r="Z661" s="106"/>
      <c r="AA661" s="106"/>
      <c r="AB661" s="106"/>
      <c r="AC661" s="106"/>
      <c r="AD661" s="106"/>
      <c r="AE661" s="106"/>
      <c r="AF661" s="106"/>
      <c r="AG661" s="106"/>
      <c r="AH661" s="106"/>
      <c r="AI661" s="106"/>
      <c r="AJ661" s="106"/>
      <c r="AK661" s="106"/>
    </row>
    <row r="662" spans="2:37" ht="13.5" customHeight="1">
      <c r="B662" s="1939" t="s">
        <v>266</v>
      </c>
      <c r="C662" s="1940" t="s">
        <v>232</v>
      </c>
      <c r="D662" s="1833">
        <v>0.45</v>
      </c>
      <c r="E662" s="1944">
        <f t="shared" ref="E662:P662" si="205">E637</f>
        <v>40.5</v>
      </c>
      <c r="F662" s="1940">
        <f t="shared" si="205"/>
        <v>41.4</v>
      </c>
      <c r="G662" s="1940">
        <f t="shared" si="205"/>
        <v>172.35</v>
      </c>
      <c r="H662" s="1940">
        <f t="shared" si="205"/>
        <v>1224</v>
      </c>
      <c r="I662" s="1940">
        <f t="shared" si="205"/>
        <v>31.5</v>
      </c>
      <c r="J662" s="1940">
        <f t="shared" si="205"/>
        <v>0.63</v>
      </c>
      <c r="K662" s="1940">
        <f t="shared" si="205"/>
        <v>0.72</v>
      </c>
      <c r="L662" s="1940">
        <f t="shared" si="205"/>
        <v>405</v>
      </c>
      <c r="M662" s="1950">
        <f t="shared" si="205"/>
        <v>540</v>
      </c>
      <c r="N662" s="1950">
        <f t="shared" si="205"/>
        <v>540</v>
      </c>
      <c r="O662" s="1950">
        <f t="shared" si="205"/>
        <v>135</v>
      </c>
      <c r="P662" s="1941">
        <f t="shared" si="205"/>
        <v>8.1</v>
      </c>
      <c r="S662" s="106"/>
      <c r="T662" s="106"/>
      <c r="U662" s="106"/>
      <c r="V662" s="106"/>
      <c r="W662" s="106"/>
      <c r="X662" s="106"/>
      <c r="Y662" s="106"/>
      <c r="Z662" s="106"/>
      <c r="AA662" s="106"/>
      <c r="AB662" s="106"/>
      <c r="AC662" s="106"/>
      <c r="AD662" s="106"/>
      <c r="AE662" s="106"/>
      <c r="AF662" s="106"/>
      <c r="AG662" s="106"/>
      <c r="AH662" s="106"/>
      <c r="AI662" s="106"/>
      <c r="AJ662" s="106"/>
      <c r="AK662" s="106"/>
    </row>
    <row r="663" spans="2:37" ht="13.5" customHeight="1">
      <c r="B663" s="1840"/>
      <c r="C663" s="1961" t="s">
        <v>211</v>
      </c>
      <c r="D663" s="1842"/>
      <c r="E663" s="1956">
        <f t="shared" ref="E663:P663" si="206">(E378+E435+E490+E544+E599)/5</f>
        <v>39.520077999999998</v>
      </c>
      <c r="F663" s="1957">
        <f t="shared" si="206"/>
        <v>39.837212000000001</v>
      </c>
      <c r="G663" s="1957">
        <f t="shared" si="206"/>
        <v>180.69619600000001</v>
      </c>
      <c r="H663" s="1958">
        <f t="shared" si="206"/>
        <v>1238.24956</v>
      </c>
      <c r="I663" s="1957">
        <f t="shared" si="206"/>
        <v>43.375120000000003</v>
      </c>
      <c r="J663" s="1957">
        <f t="shared" si="206"/>
        <v>0.72277999999999998</v>
      </c>
      <c r="K663" s="1957">
        <f t="shared" si="206"/>
        <v>0.71956000000000009</v>
      </c>
      <c r="L663" s="1957">
        <f t="shared" si="206"/>
        <v>503.24536000000001</v>
      </c>
      <c r="M663" s="1958">
        <f t="shared" si="206"/>
        <v>570.45877999999993</v>
      </c>
      <c r="N663" s="1958">
        <f t="shared" si="206"/>
        <v>563.03545199999996</v>
      </c>
      <c r="O663" s="1958">
        <f t="shared" si="206"/>
        <v>131.16042000000002</v>
      </c>
      <c r="P663" s="1959">
        <f t="shared" si="206"/>
        <v>9.2950799999999987</v>
      </c>
      <c r="S663" s="106"/>
      <c r="T663" s="106"/>
      <c r="U663" s="106"/>
      <c r="V663" s="106"/>
      <c r="W663" s="106"/>
      <c r="X663" s="106"/>
      <c r="Y663" s="106"/>
      <c r="Z663" s="106"/>
      <c r="AA663" s="106"/>
      <c r="AB663" s="106"/>
      <c r="AC663" s="106"/>
      <c r="AD663" s="106"/>
      <c r="AE663" s="106"/>
      <c r="AF663" s="106"/>
      <c r="AG663" s="106"/>
      <c r="AH663" s="106"/>
      <c r="AI663" s="106"/>
      <c r="AJ663" s="106"/>
      <c r="AK663" s="106"/>
    </row>
    <row r="664" spans="2:37" ht="13.5" customHeight="1" thickBot="1">
      <c r="B664" s="1652"/>
      <c r="C664" s="1937" t="s">
        <v>349</v>
      </c>
      <c r="D664" s="1828"/>
      <c r="E664" s="1945">
        <f t="shared" ref="E664:P664" si="207">(E663*100/E679)-45</f>
        <v>-1.0888022222222205</v>
      </c>
      <c r="F664" s="1942">
        <f t="shared" si="207"/>
        <v>-1.6986826086956555</v>
      </c>
      <c r="G664" s="1942">
        <f t="shared" si="207"/>
        <v>2.1791634464752008</v>
      </c>
      <c r="H664" s="1942">
        <f t="shared" si="207"/>
        <v>0.52388088235294106</v>
      </c>
      <c r="I664" s="1942">
        <f t="shared" si="207"/>
        <v>16.96445714285715</v>
      </c>
      <c r="J664" s="1942">
        <f t="shared" si="207"/>
        <v>6.6271428571428572</v>
      </c>
      <c r="K664" s="1942">
        <f t="shared" si="207"/>
        <v>-2.7500000000003411E-2</v>
      </c>
      <c r="L664" s="1942">
        <f t="shared" si="207"/>
        <v>10.916151111111112</v>
      </c>
      <c r="M664" s="1942">
        <f t="shared" si="207"/>
        <v>2.5382316666666611</v>
      </c>
      <c r="N664" s="1942">
        <f t="shared" si="207"/>
        <v>1.9196209999999923</v>
      </c>
      <c r="O664" s="1942">
        <f t="shared" si="207"/>
        <v>-1.2798599999999922</v>
      </c>
      <c r="P664" s="1943">
        <f t="shared" si="207"/>
        <v>6.639333333333326</v>
      </c>
      <c r="S664" s="106"/>
      <c r="T664" s="106"/>
      <c r="U664" s="106"/>
      <c r="V664" s="106"/>
      <c r="W664" s="106"/>
      <c r="X664" s="106"/>
      <c r="Y664" s="106"/>
      <c r="Z664" s="106"/>
      <c r="AA664" s="106"/>
      <c r="AB664" s="106"/>
      <c r="AC664" s="106"/>
      <c r="AD664" s="106"/>
      <c r="AE664" s="106"/>
      <c r="AF664" s="106"/>
      <c r="AG664" s="106"/>
      <c r="AH664" s="106"/>
      <c r="AI664" s="106"/>
      <c r="AJ664" s="106"/>
      <c r="AK664" s="106"/>
    </row>
    <row r="665" spans="2:37" ht="9.75" customHeight="1" thickBot="1">
      <c r="B665" s="11"/>
      <c r="C665" s="1370"/>
      <c r="D665" s="538"/>
      <c r="E665" s="1946"/>
      <c r="F665" s="1947"/>
      <c r="G665" s="1948"/>
      <c r="H665" s="1948"/>
      <c r="I665" s="1946"/>
      <c r="J665" s="1947"/>
      <c r="K665" s="1947"/>
      <c r="L665" s="1948"/>
      <c r="M665" s="1949"/>
      <c r="N665" s="1949"/>
      <c r="O665" s="1949"/>
      <c r="P665" s="1949"/>
      <c r="S665" s="106"/>
      <c r="T665" s="106"/>
      <c r="U665" s="106"/>
      <c r="V665" s="106"/>
      <c r="W665" s="106"/>
      <c r="X665" s="106"/>
      <c r="Y665" s="106"/>
      <c r="Z665" s="106"/>
      <c r="AA665" s="106"/>
      <c r="AB665" s="106"/>
      <c r="AC665" s="106"/>
      <c r="AD665" s="106"/>
      <c r="AE665" s="106"/>
      <c r="AF665" s="106"/>
      <c r="AG665" s="106"/>
      <c r="AH665" s="106"/>
      <c r="AI665" s="106"/>
      <c r="AJ665" s="106"/>
      <c r="AK665" s="106"/>
    </row>
    <row r="666" spans="2:37" ht="13.5" customHeight="1">
      <c r="B666" s="1939" t="s">
        <v>266</v>
      </c>
      <c r="C666" s="1940" t="s">
        <v>449</v>
      </c>
      <c r="D666" s="1833">
        <v>0.7</v>
      </c>
      <c r="E666" s="1944">
        <f t="shared" ref="E666:P666" si="208">E641</f>
        <v>63</v>
      </c>
      <c r="F666" s="1940">
        <f t="shared" si="208"/>
        <v>64.400000000000006</v>
      </c>
      <c r="G666" s="1940">
        <f t="shared" si="208"/>
        <v>268.10000000000002</v>
      </c>
      <c r="H666" s="1940">
        <f t="shared" si="208"/>
        <v>1904</v>
      </c>
      <c r="I666" s="1940">
        <f t="shared" si="208"/>
        <v>49</v>
      </c>
      <c r="J666" s="1940">
        <f t="shared" si="208"/>
        <v>0.98</v>
      </c>
      <c r="K666" s="1940">
        <f t="shared" si="208"/>
        <v>1.1200000000000001</v>
      </c>
      <c r="L666" s="1940">
        <f t="shared" si="208"/>
        <v>630</v>
      </c>
      <c r="M666" s="1950">
        <f t="shared" si="208"/>
        <v>840</v>
      </c>
      <c r="N666" s="1950">
        <f t="shared" si="208"/>
        <v>840</v>
      </c>
      <c r="O666" s="1950">
        <f t="shared" si="208"/>
        <v>210</v>
      </c>
      <c r="P666" s="1941">
        <f t="shared" si="208"/>
        <v>12.6</v>
      </c>
      <c r="S666" s="106"/>
      <c r="T666" s="106"/>
      <c r="U666" s="106"/>
      <c r="V666" s="106"/>
      <c r="W666" s="106"/>
      <c r="X666" s="106"/>
      <c r="Y666" s="106"/>
      <c r="Z666" s="106"/>
      <c r="AA666" s="106"/>
      <c r="AB666" s="106"/>
      <c r="AC666" s="106"/>
      <c r="AD666" s="106"/>
      <c r="AE666" s="106"/>
      <c r="AF666" s="106"/>
      <c r="AG666" s="106"/>
      <c r="AH666" s="106"/>
      <c r="AI666" s="106"/>
      <c r="AJ666" s="106"/>
      <c r="AK666" s="106"/>
    </row>
    <row r="667" spans="2:37" ht="12" customHeight="1">
      <c r="B667" s="1840"/>
      <c r="C667" s="1841" t="s">
        <v>234</v>
      </c>
      <c r="D667" s="1842"/>
      <c r="E667" s="1956">
        <f t="shared" ref="E667:P667" si="209">(E382+E439+E494+E548+E603)/5</f>
        <v>61.510716000000002</v>
      </c>
      <c r="F667" s="1957">
        <f t="shared" si="209"/>
        <v>64.164552</v>
      </c>
      <c r="G667" s="1957">
        <f t="shared" si="209"/>
        <v>273.96922799999999</v>
      </c>
      <c r="H667" s="1958">
        <f t="shared" si="209"/>
        <v>1931.9490799999999</v>
      </c>
      <c r="I667" s="1957">
        <f t="shared" si="209"/>
        <v>56.180899999999994</v>
      </c>
      <c r="J667" s="1957">
        <f t="shared" si="209"/>
        <v>1.0511600000000001</v>
      </c>
      <c r="K667" s="1957">
        <f t="shared" si="209"/>
        <v>1.1129599999999999</v>
      </c>
      <c r="L667" s="1958">
        <f t="shared" si="209"/>
        <v>661.33892000000003</v>
      </c>
      <c r="M667" s="2878">
        <f t="shared" si="209"/>
        <v>913.03452399999992</v>
      </c>
      <c r="N667" s="1958">
        <f t="shared" si="209"/>
        <v>889.1575519999999</v>
      </c>
      <c r="O667" s="1958">
        <f t="shared" si="209"/>
        <v>206.36088000000001</v>
      </c>
      <c r="P667" s="1959">
        <f t="shared" si="209"/>
        <v>13.03656</v>
      </c>
      <c r="Q667" s="288"/>
      <c r="S667" s="106"/>
      <c r="T667" s="106"/>
      <c r="U667" s="106"/>
      <c r="V667" s="106"/>
      <c r="W667" s="106"/>
      <c r="X667" s="106"/>
      <c r="Y667" s="106"/>
      <c r="Z667" s="106"/>
      <c r="AA667" s="106"/>
      <c r="AB667" s="106"/>
      <c r="AC667" s="106"/>
      <c r="AD667" s="106"/>
      <c r="AE667" s="106"/>
      <c r="AF667" s="106"/>
      <c r="AG667" s="106"/>
      <c r="AH667" s="106"/>
      <c r="AI667" s="106"/>
      <c r="AJ667" s="106"/>
      <c r="AK667" s="106"/>
    </row>
    <row r="668" spans="2:37" ht="15.75" thickBot="1">
      <c r="B668" s="1652"/>
      <c r="C668" s="1809" t="s">
        <v>349</v>
      </c>
      <c r="D668" s="1828"/>
      <c r="E668" s="1945">
        <f t="shared" ref="E668:P668" si="210">(E667*100/E679)-70</f>
        <v>-1.654759999999996</v>
      </c>
      <c r="F668" s="1942">
        <f t="shared" si="210"/>
        <v>-0.2559217391304287</v>
      </c>
      <c r="G668" s="1942">
        <f t="shared" si="210"/>
        <v>1.5324355091383808</v>
      </c>
      <c r="H668" s="1942">
        <f t="shared" si="210"/>
        <v>1.0275397058823472</v>
      </c>
      <c r="I668" s="1942">
        <f t="shared" si="210"/>
        <v>10.258428571428567</v>
      </c>
      <c r="J668" s="1942">
        <f t="shared" si="210"/>
        <v>5.0828571428571507</v>
      </c>
      <c r="K668" s="1942">
        <f t="shared" si="210"/>
        <v>-0.44000000000001194</v>
      </c>
      <c r="L668" s="1942">
        <f t="shared" si="210"/>
        <v>3.482102222222224</v>
      </c>
      <c r="M668" s="1942">
        <f t="shared" si="210"/>
        <v>6.0862103333333266</v>
      </c>
      <c r="N668" s="1942">
        <f t="shared" si="210"/>
        <v>4.0964626666666533</v>
      </c>
      <c r="O668" s="1942">
        <f t="shared" si="210"/>
        <v>-1.2130400000000066</v>
      </c>
      <c r="P668" s="1943">
        <f t="shared" si="210"/>
        <v>2.4253333333333273</v>
      </c>
      <c r="S668" s="106"/>
      <c r="T668" s="106"/>
      <c r="U668" s="106"/>
      <c r="V668" s="106"/>
      <c r="W668" s="106"/>
      <c r="X668" s="106"/>
      <c r="Y668" s="106"/>
      <c r="Z668" s="106"/>
      <c r="AA668" s="106"/>
      <c r="AB668" s="106"/>
      <c r="AC668" s="106"/>
      <c r="AD668" s="106"/>
      <c r="AE668" s="106"/>
      <c r="AF668" s="106"/>
      <c r="AG668" s="106"/>
      <c r="AH668" s="106"/>
      <c r="AI668" s="106"/>
      <c r="AJ668" s="106"/>
      <c r="AK668" s="106"/>
    </row>
    <row r="669" spans="2:37">
      <c r="S669" s="106"/>
      <c r="T669" s="106"/>
      <c r="U669" s="106"/>
      <c r="V669" s="106"/>
      <c r="W669" s="106"/>
      <c r="X669" s="106"/>
      <c r="Y669" s="106"/>
      <c r="Z669" s="106"/>
      <c r="AA669" s="106"/>
      <c r="AB669" s="106"/>
      <c r="AC669" s="106"/>
      <c r="AD669" s="106"/>
      <c r="AE669" s="106"/>
      <c r="AF669" s="106"/>
      <c r="AG669" s="106"/>
      <c r="AH669" s="106"/>
      <c r="AI669" s="106"/>
      <c r="AJ669" s="106"/>
      <c r="AK669" s="106"/>
    </row>
    <row r="670" spans="2:37">
      <c r="C670" s="662"/>
      <c r="D670" s="12" t="s">
        <v>174</v>
      </c>
      <c r="E670" s="290"/>
      <c r="S670" s="106"/>
      <c r="T670" s="106"/>
      <c r="U670" s="106"/>
      <c r="V670" s="106"/>
      <c r="W670" s="106"/>
      <c r="X670" s="106"/>
      <c r="Y670" s="106"/>
      <c r="Z670" s="106"/>
      <c r="AA670" s="106"/>
      <c r="AB670" s="106"/>
      <c r="AC670" s="106"/>
      <c r="AD670" s="106"/>
      <c r="AE670" s="106"/>
      <c r="AF670" s="106"/>
      <c r="AG670" s="106"/>
      <c r="AH670" s="106"/>
      <c r="AI670" s="106"/>
      <c r="AJ670" s="106"/>
      <c r="AK670" s="106"/>
    </row>
    <row r="671" spans="2:37" ht="16.5" customHeight="1">
      <c r="C671" s="13" t="s">
        <v>412</v>
      </c>
      <c r="D671" s="148"/>
      <c r="E671" s="2"/>
      <c r="F671"/>
      <c r="I671"/>
      <c r="J671"/>
      <c r="K671" s="26"/>
      <c r="L671" s="26"/>
      <c r="M671"/>
      <c r="N671"/>
      <c r="O671"/>
      <c r="P671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  <c r="AA671" s="106"/>
      <c r="AB671" s="106"/>
      <c r="AC671" s="106"/>
      <c r="AD671" s="106"/>
      <c r="AE671" s="106"/>
      <c r="AF671" s="106"/>
      <c r="AG671" s="106"/>
      <c r="AH671" s="106"/>
      <c r="AI671" s="106"/>
      <c r="AJ671" s="106"/>
      <c r="AK671" s="106"/>
    </row>
    <row r="672" spans="2:37" ht="17.25" customHeight="1">
      <c r="C672" s="25" t="s">
        <v>273</v>
      </c>
      <c r="I672" s="315" t="s">
        <v>453</v>
      </c>
      <c r="N672" s="5"/>
      <c r="R672" s="783"/>
      <c r="S672" s="106"/>
      <c r="T672" s="106"/>
      <c r="U672" s="106"/>
      <c r="V672" s="106"/>
      <c r="W672" s="106"/>
      <c r="X672" s="106"/>
      <c r="Y672" s="106"/>
      <c r="Z672" s="106"/>
      <c r="AA672" s="106"/>
      <c r="AB672" s="106"/>
      <c r="AC672" s="106"/>
      <c r="AD672" s="106"/>
      <c r="AE672" s="106"/>
      <c r="AF672" s="106"/>
      <c r="AG672" s="106"/>
      <c r="AH672" s="106"/>
      <c r="AI672" s="106"/>
      <c r="AJ672" s="106"/>
      <c r="AK672" s="106"/>
    </row>
    <row r="673" spans="2:37">
      <c r="C673" s="662" t="s">
        <v>413</v>
      </c>
      <c r="R673" s="106"/>
      <c r="S673" s="106"/>
      <c r="T673" s="106"/>
      <c r="U673" s="106"/>
      <c r="V673" s="106"/>
      <c r="W673" s="106"/>
      <c r="X673" s="106"/>
      <c r="Y673" s="106"/>
      <c r="Z673" s="106"/>
      <c r="AA673" s="106"/>
      <c r="AB673" s="106"/>
      <c r="AC673" s="106"/>
      <c r="AD673" s="106"/>
      <c r="AE673" s="106"/>
      <c r="AF673" s="106"/>
      <c r="AG673" s="106"/>
      <c r="AH673" s="106"/>
      <c r="AI673" s="106"/>
      <c r="AJ673" s="106"/>
      <c r="AK673" s="106"/>
    </row>
    <row r="674" spans="2:37" ht="15" customHeight="1">
      <c r="B674" s="26" t="s">
        <v>452</v>
      </c>
      <c r="C674" s="26"/>
      <c r="D674"/>
      <c r="F674" s="32"/>
      <c r="I674" s="29" t="s">
        <v>0</v>
      </c>
      <c r="J674"/>
      <c r="K674" s="2" t="s">
        <v>857</v>
      </c>
      <c r="L674" s="26"/>
      <c r="M674" s="26"/>
      <c r="N674" s="33"/>
      <c r="P674" s="119"/>
      <c r="R674" s="106"/>
      <c r="S674" s="106"/>
      <c r="T674" s="106"/>
      <c r="U674" s="106"/>
      <c r="V674" s="106"/>
      <c r="W674" s="106"/>
      <c r="X674" s="106"/>
      <c r="Y674" s="106"/>
      <c r="Z674" s="106"/>
      <c r="AA674" s="106"/>
      <c r="AB674" s="106"/>
      <c r="AC674" s="106"/>
      <c r="AD674" s="106"/>
      <c r="AE674" s="106"/>
      <c r="AF674" s="106"/>
      <c r="AG674" s="106"/>
      <c r="AH674" s="106"/>
      <c r="AI674" s="106"/>
      <c r="AJ674" s="106"/>
      <c r="AK674" s="106"/>
    </row>
    <row r="675" spans="2:37" ht="16.5" customHeight="1" thickBot="1">
      <c r="E675" s="639" t="s">
        <v>274</v>
      </c>
      <c r="R675" s="106"/>
      <c r="S675" s="106"/>
      <c r="T675" s="106"/>
      <c r="U675" s="106"/>
      <c r="V675" s="106"/>
      <c r="W675" s="106"/>
      <c r="X675" s="106"/>
      <c r="Y675" s="106"/>
      <c r="Z675" s="106"/>
      <c r="AA675" s="106"/>
      <c r="AB675" s="106"/>
      <c r="AC675" s="106"/>
      <c r="AD675" s="106"/>
      <c r="AE675" s="106"/>
      <c r="AF675" s="106"/>
      <c r="AG675" s="106"/>
      <c r="AH675" s="106"/>
      <c r="AI675" s="106"/>
      <c r="AJ675" s="106"/>
      <c r="AK675" s="106"/>
    </row>
    <row r="676" spans="2:37" ht="14.25" customHeight="1" thickBot="1">
      <c r="B676" s="1299" t="s">
        <v>451</v>
      </c>
      <c r="C676" s="61"/>
      <c r="D676" s="787"/>
      <c r="E676" s="788" t="s">
        <v>426</v>
      </c>
      <c r="F676" s="332"/>
      <c r="G676" s="332"/>
      <c r="H676" s="1230" t="s">
        <v>392</v>
      </c>
      <c r="I676" s="542" t="s">
        <v>249</v>
      </c>
      <c r="J676" s="1274"/>
      <c r="K676" s="1274"/>
      <c r="L676" s="1275"/>
      <c r="M676" s="670" t="s">
        <v>250</v>
      </c>
      <c r="N676" s="39"/>
      <c r="O676" s="671"/>
      <c r="P676" s="447"/>
      <c r="Q676" s="536"/>
      <c r="R676" s="106"/>
      <c r="S676" s="106"/>
      <c r="T676" s="106"/>
      <c r="U676" s="106"/>
      <c r="V676" s="106"/>
      <c r="W676" s="106"/>
      <c r="X676" s="106"/>
      <c r="Y676" s="106"/>
      <c r="Z676" s="106"/>
      <c r="AA676" s="106"/>
      <c r="AB676" s="106"/>
      <c r="AC676" s="106"/>
      <c r="AD676" s="106"/>
      <c r="AE676" s="106"/>
      <c r="AF676" s="106"/>
      <c r="AG676" s="106"/>
      <c r="AH676" s="106"/>
      <c r="AI676" s="106"/>
      <c r="AJ676" s="106"/>
      <c r="AK676" s="106"/>
    </row>
    <row r="677" spans="2:37">
      <c r="B677" s="62"/>
      <c r="C677" s="706" t="s">
        <v>237</v>
      </c>
      <c r="D677" s="634"/>
      <c r="E677" s="775" t="s">
        <v>152</v>
      </c>
      <c r="F677" s="775" t="s">
        <v>55</v>
      </c>
      <c r="G677" s="1272" t="s">
        <v>56</v>
      </c>
      <c r="H677" s="1273" t="s">
        <v>155</v>
      </c>
      <c r="I677" s="573"/>
      <c r="J677" s="1241"/>
      <c r="K677" s="39"/>
      <c r="L677" s="1241"/>
      <c r="M677" s="1276" t="s">
        <v>261</v>
      </c>
      <c r="N677" s="1277" t="s">
        <v>262</v>
      </c>
      <c r="O677" s="1276" t="s">
        <v>263</v>
      </c>
      <c r="P677" s="1278" t="s">
        <v>264</v>
      </c>
      <c r="Q677" s="536"/>
      <c r="R677" s="106"/>
      <c r="S677" s="106"/>
      <c r="T677" s="106"/>
      <c r="U677" s="106"/>
      <c r="V677" s="106"/>
      <c r="W677" s="106"/>
      <c r="X677" s="106"/>
      <c r="Y677" s="106"/>
      <c r="Z677" s="106"/>
      <c r="AA677" s="106"/>
      <c r="AB677" s="106"/>
      <c r="AC677" s="106"/>
      <c r="AD677" s="106"/>
      <c r="AE677" s="106"/>
      <c r="AF677" s="106"/>
      <c r="AG677" s="106"/>
      <c r="AH677" s="106"/>
      <c r="AI677" s="106"/>
      <c r="AJ677" s="106"/>
      <c r="AK677" s="106"/>
    </row>
    <row r="678" spans="2:37" ht="14.25" customHeight="1" thickBot="1">
      <c r="B678" s="60"/>
      <c r="C678" s="572"/>
      <c r="D678" s="675"/>
      <c r="E678" s="640" t="s">
        <v>6</v>
      </c>
      <c r="F678" s="640" t="s">
        <v>7</v>
      </c>
      <c r="G678" s="640" t="s">
        <v>8</v>
      </c>
      <c r="H678" s="1298" t="s">
        <v>344</v>
      </c>
      <c r="I678" s="672" t="s">
        <v>252</v>
      </c>
      <c r="J678" s="673" t="s">
        <v>253</v>
      </c>
      <c r="K678" s="553" t="s">
        <v>254</v>
      </c>
      <c r="L678" s="674" t="s">
        <v>255</v>
      </c>
      <c r="M678" s="770" t="s">
        <v>256</v>
      </c>
      <c r="N678" s="674" t="s">
        <v>257</v>
      </c>
      <c r="O678" s="770" t="s">
        <v>258</v>
      </c>
      <c r="P678" s="776" t="s">
        <v>259</v>
      </c>
      <c r="Q678" s="536"/>
      <c r="R678" s="106"/>
      <c r="S678" s="106"/>
      <c r="T678" s="106"/>
      <c r="U678" s="106"/>
      <c r="V678" s="106"/>
      <c r="W678" s="106"/>
      <c r="X678" s="106"/>
      <c r="Y678" s="106"/>
      <c r="Z678" s="106"/>
      <c r="AA678" s="106"/>
      <c r="AB678" s="106"/>
      <c r="AC678" s="106"/>
      <c r="AD678" s="106"/>
      <c r="AE678" s="106"/>
      <c r="AF678" s="106"/>
      <c r="AG678" s="106"/>
      <c r="AH678" s="106"/>
      <c r="AI678" s="106"/>
      <c r="AJ678" s="106"/>
      <c r="AK678" s="106"/>
    </row>
    <row r="679" spans="2:37">
      <c r="B679" s="62"/>
      <c r="C679" s="698" t="s">
        <v>94</v>
      </c>
      <c r="D679" s="699">
        <v>1</v>
      </c>
      <c r="E679" s="1978">
        <f>E619</f>
        <v>90</v>
      </c>
      <c r="F679" s="3176">
        <f t="shared" ref="F679:O679" si="211">F619</f>
        <v>92</v>
      </c>
      <c r="G679" s="1980">
        <f t="shared" si="211"/>
        <v>383</v>
      </c>
      <c r="H679" s="3176">
        <f t="shared" si="211"/>
        <v>2720</v>
      </c>
      <c r="I679" s="1980">
        <f t="shared" si="211"/>
        <v>70</v>
      </c>
      <c r="J679" s="3176">
        <f t="shared" si="211"/>
        <v>1.4</v>
      </c>
      <c r="K679" s="1980">
        <f t="shared" si="211"/>
        <v>1.6</v>
      </c>
      <c r="L679" s="3176">
        <f t="shared" si="211"/>
        <v>900</v>
      </c>
      <c r="M679" s="1980">
        <f t="shared" si="211"/>
        <v>1200</v>
      </c>
      <c r="N679" s="3176">
        <f t="shared" si="211"/>
        <v>1200</v>
      </c>
      <c r="O679" s="1980">
        <f t="shared" si="211"/>
        <v>300</v>
      </c>
      <c r="P679" s="3177">
        <f>P619</f>
        <v>18</v>
      </c>
      <c r="Q679" s="536"/>
      <c r="R679" s="106"/>
      <c r="S679" s="106"/>
      <c r="T679" s="106"/>
      <c r="U679" s="106"/>
      <c r="V679" s="106"/>
      <c r="W679" s="106"/>
      <c r="X679" s="106"/>
      <c r="Y679" s="525"/>
      <c r="Z679" s="525"/>
      <c r="AA679" s="525"/>
      <c r="AB679" s="525"/>
      <c r="AC679" s="106"/>
      <c r="AD679" s="106"/>
      <c r="AE679" s="106"/>
      <c r="AF679" s="106"/>
      <c r="AG679" s="106"/>
      <c r="AH679" s="106"/>
      <c r="AI679" s="106"/>
      <c r="AJ679" s="106"/>
      <c r="AK679" s="106"/>
    </row>
    <row r="680" spans="2:37" ht="12.75" customHeight="1" thickBot="1">
      <c r="B680" s="62"/>
      <c r="C680" s="154" t="s">
        <v>105</v>
      </c>
      <c r="D680" s="453"/>
      <c r="E680" s="3178"/>
      <c r="F680" s="3179"/>
      <c r="G680" s="3180"/>
      <c r="H680" s="3179"/>
      <c r="I680" s="3180"/>
      <c r="J680" s="3179"/>
      <c r="K680" s="3180"/>
      <c r="L680" s="3179"/>
      <c r="M680" s="3180"/>
      <c r="N680" s="3179"/>
      <c r="O680" s="3180"/>
      <c r="P680" s="3181"/>
      <c r="Q680" s="536"/>
      <c r="R680" s="106"/>
      <c r="S680" s="106"/>
      <c r="T680" s="106"/>
      <c r="U680" s="106"/>
      <c r="V680" s="106"/>
      <c r="W680" s="106"/>
      <c r="X680" s="106"/>
      <c r="Y680" s="352"/>
      <c r="Z680" s="352"/>
      <c r="AA680" s="353"/>
      <c r="AB680" s="503"/>
      <c r="AC680" s="106"/>
      <c r="AD680" s="106"/>
      <c r="AE680" s="106"/>
      <c r="AF680" s="106"/>
      <c r="AG680" s="106"/>
      <c r="AH680" s="106"/>
      <c r="AI680" s="106"/>
      <c r="AJ680" s="106"/>
      <c r="AK680" s="106"/>
    </row>
    <row r="681" spans="2:37" ht="15.75" customHeight="1">
      <c r="B681" s="1939" t="s">
        <v>266</v>
      </c>
      <c r="C681" s="1832" t="s">
        <v>235</v>
      </c>
      <c r="D681" s="1833">
        <v>0.25</v>
      </c>
      <c r="E681" s="3175">
        <f t="shared" ref="E681:P681" si="212">E621</f>
        <v>22.5</v>
      </c>
      <c r="F681" s="3172">
        <f t="shared" si="212"/>
        <v>23</v>
      </c>
      <c r="G681" s="3172">
        <f t="shared" si="212"/>
        <v>95.75</v>
      </c>
      <c r="H681" s="3172">
        <f t="shared" si="212"/>
        <v>680</v>
      </c>
      <c r="I681" s="3172">
        <f t="shared" si="212"/>
        <v>17.5</v>
      </c>
      <c r="J681" s="3172">
        <f t="shared" si="212"/>
        <v>0.35</v>
      </c>
      <c r="K681" s="3172">
        <f t="shared" si="212"/>
        <v>0.4</v>
      </c>
      <c r="L681" s="3172">
        <f t="shared" si="212"/>
        <v>225</v>
      </c>
      <c r="M681" s="3173">
        <f t="shared" si="212"/>
        <v>300</v>
      </c>
      <c r="N681" s="3173">
        <f t="shared" si="212"/>
        <v>300</v>
      </c>
      <c r="O681" s="3172">
        <f t="shared" si="212"/>
        <v>75</v>
      </c>
      <c r="P681" s="3174">
        <f t="shared" si="212"/>
        <v>4.5</v>
      </c>
      <c r="Q681" s="536"/>
      <c r="R681" s="106"/>
      <c r="S681" s="106"/>
      <c r="T681" s="106"/>
      <c r="U681" s="106"/>
      <c r="V681" s="106"/>
      <c r="W681" s="106"/>
      <c r="X681" s="106"/>
      <c r="Y681" s="522"/>
      <c r="Z681" s="522"/>
      <c r="AA681" s="522"/>
      <c r="AB681" s="522"/>
      <c r="AC681" s="106"/>
      <c r="AD681" s="106"/>
      <c r="AE681" s="106"/>
      <c r="AF681" s="106"/>
      <c r="AG681" s="106"/>
      <c r="AH681" s="106"/>
      <c r="AI681" s="106"/>
      <c r="AJ681" s="106"/>
      <c r="AK681" s="106"/>
    </row>
    <row r="682" spans="2:37">
      <c r="B682" s="1840"/>
      <c r="C682" s="1841" t="s">
        <v>128</v>
      </c>
      <c r="D682" s="1842"/>
      <c r="E682" s="1956">
        <f t="shared" ref="E682:P682" si="213">(E73+E129+E183+E239+E292+E349+E407+E463+E516+E570)/10</f>
        <v>22.500009000000002</v>
      </c>
      <c r="F682" s="1957">
        <f t="shared" si="213"/>
        <v>23.000012000000002</v>
      </c>
      <c r="G682" s="1957">
        <f t="shared" si="213"/>
        <v>95.749985999999993</v>
      </c>
      <c r="H682" s="1957">
        <f t="shared" si="213"/>
        <v>679.99997999999994</v>
      </c>
      <c r="I682" s="1957">
        <f t="shared" si="213"/>
        <v>14.297483000000003</v>
      </c>
      <c r="J682" s="1957">
        <f t="shared" si="213"/>
        <v>0.32034000000000001</v>
      </c>
      <c r="K682" s="1957">
        <f t="shared" si="213"/>
        <v>0.33275100000000002</v>
      </c>
      <c r="L682" s="1957">
        <f t="shared" si="213"/>
        <v>222.52975999999998</v>
      </c>
      <c r="M682" s="1958">
        <f t="shared" si="213"/>
        <v>283.09489200000002</v>
      </c>
      <c r="N682" s="1958">
        <f t="shared" si="213"/>
        <v>267.75666100000001</v>
      </c>
      <c r="O682" s="1957">
        <f t="shared" si="213"/>
        <v>68.312061</v>
      </c>
      <c r="P682" s="1959">
        <f t="shared" si="213"/>
        <v>3.8269310000000005</v>
      </c>
      <c r="Q682" s="536"/>
      <c r="R682" s="106"/>
      <c r="S682" s="106"/>
      <c r="T682" s="106"/>
      <c r="U682" s="106"/>
      <c r="V682" s="106"/>
      <c r="W682" s="106"/>
      <c r="X682" s="106"/>
      <c r="Y682" s="527"/>
      <c r="Z682" s="523"/>
      <c r="AA682" s="527"/>
      <c r="AB682" s="527"/>
      <c r="AC682" s="106"/>
      <c r="AD682" s="106"/>
      <c r="AE682" s="106"/>
      <c r="AF682" s="106"/>
      <c r="AG682" s="106"/>
      <c r="AH682" s="106"/>
      <c r="AI682" s="106"/>
      <c r="AJ682" s="106"/>
      <c r="AK682" s="106"/>
    </row>
    <row r="683" spans="2:37" ht="15.75" thickBot="1">
      <c r="B683" s="1652"/>
      <c r="C683" s="1809" t="s">
        <v>349</v>
      </c>
      <c r="D683" s="1828"/>
      <c r="E683" s="1945">
        <f t="shared" ref="E683:P683" si="214">(E682*100/E679)-25</f>
        <v>9.9999999996214228E-6</v>
      </c>
      <c r="F683" s="1942">
        <f t="shared" si="214"/>
        <v>1.3043478261920427E-5</v>
      </c>
      <c r="G683" s="1942">
        <f t="shared" si="214"/>
        <v>-3.6553524829230355E-6</v>
      </c>
      <c r="H683" s="1942">
        <f t="shared" si="214"/>
        <v>-7.35294118925367E-7</v>
      </c>
      <c r="I683" s="1942">
        <f t="shared" si="214"/>
        <v>-4.575024285714278</v>
      </c>
      <c r="J683" s="1942">
        <f t="shared" si="214"/>
        <v>-2.1185714285714283</v>
      </c>
      <c r="K683" s="1942">
        <f t="shared" si="214"/>
        <v>-4.2030625000000015</v>
      </c>
      <c r="L683" s="1942">
        <f t="shared" si="214"/>
        <v>-0.27447111111111155</v>
      </c>
      <c r="M683" s="1942">
        <f t="shared" si="214"/>
        <v>-1.4087589999999999</v>
      </c>
      <c r="N683" s="1942">
        <f t="shared" si="214"/>
        <v>-2.6869449166666648</v>
      </c>
      <c r="O683" s="1942">
        <f t="shared" si="214"/>
        <v>-2.2293129999999977</v>
      </c>
      <c r="P683" s="1943">
        <f t="shared" si="214"/>
        <v>-3.739272222222219</v>
      </c>
      <c r="Q683" s="536"/>
      <c r="S683" s="213"/>
      <c r="T683" s="356"/>
      <c r="U683" s="151"/>
      <c r="V683" s="151"/>
      <c r="W683" s="151"/>
      <c r="X683" s="151"/>
      <c r="Y683" s="151"/>
      <c r="Z683" s="151"/>
      <c r="AA683" s="151"/>
      <c r="AB683" s="151"/>
      <c r="AC683" s="106"/>
      <c r="AD683" s="106"/>
      <c r="AE683" s="106"/>
      <c r="AF683" s="106"/>
      <c r="AG683" s="106"/>
      <c r="AH683" s="106"/>
      <c r="AI683" s="106"/>
      <c r="AJ683" s="106"/>
      <c r="AK683" s="106"/>
    </row>
    <row r="684" spans="2:37" ht="12.75" customHeight="1" thickBot="1">
      <c r="B684" s="11"/>
      <c r="C684" s="11"/>
      <c r="D684" s="5"/>
      <c r="E684" s="223"/>
      <c r="F684" s="223"/>
      <c r="G684" s="223"/>
      <c r="H684" s="223"/>
      <c r="I684" s="223"/>
      <c r="J684" s="223"/>
      <c r="K684" s="223"/>
      <c r="L684" s="223"/>
      <c r="M684" s="223"/>
      <c r="N684" s="223"/>
      <c r="O684" s="223"/>
      <c r="P684" s="88"/>
      <c r="Q684" s="536"/>
      <c r="S684" s="106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06"/>
      <c r="AD684" s="106"/>
      <c r="AE684" s="106"/>
      <c r="AF684" s="106"/>
      <c r="AG684" s="106"/>
      <c r="AH684" s="106"/>
      <c r="AI684" s="106"/>
      <c r="AJ684" s="106"/>
      <c r="AK684" s="106"/>
    </row>
    <row r="685" spans="2:37" ht="14.25" customHeight="1">
      <c r="B685" s="1939" t="s">
        <v>266</v>
      </c>
      <c r="C685" s="1832" t="s">
        <v>236</v>
      </c>
      <c r="D685" s="1833">
        <v>0.35</v>
      </c>
      <c r="E685" s="1944">
        <f t="shared" ref="E685:P685" si="215">E625</f>
        <v>31.5</v>
      </c>
      <c r="F685" s="1940">
        <f t="shared" si="215"/>
        <v>32.200000000000003</v>
      </c>
      <c r="G685" s="1940">
        <f t="shared" si="215"/>
        <v>134.05000000000001</v>
      </c>
      <c r="H685" s="1940">
        <f t="shared" si="215"/>
        <v>952</v>
      </c>
      <c r="I685" s="1940">
        <f t="shared" si="215"/>
        <v>24.5</v>
      </c>
      <c r="J685" s="1940">
        <f t="shared" si="215"/>
        <v>0.49</v>
      </c>
      <c r="K685" s="1940">
        <f t="shared" si="215"/>
        <v>0.56000000000000005</v>
      </c>
      <c r="L685" s="1940">
        <f t="shared" si="215"/>
        <v>315</v>
      </c>
      <c r="M685" s="1950">
        <f t="shared" si="215"/>
        <v>420</v>
      </c>
      <c r="N685" s="1950">
        <f t="shared" si="215"/>
        <v>420</v>
      </c>
      <c r="O685" s="1950">
        <f t="shared" si="215"/>
        <v>105</v>
      </c>
      <c r="P685" s="1941">
        <f t="shared" si="215"/>
        <v>6.3</v>
      </c>
      <c r="Q685" s="536"/>
      <c r="S685" s="3413"/>
      <c r="T685" s="779"/>
      <c r="U685" s="182"/>
      <c r="V685" s="182"/>
      <c r="W685" s="182"/>
      <c r="X685" s="559"/>
      <c r="Y685" s="591"/>
      <c r="Z685" s="121"/>
      <c r="AA685" s="115"/>
      <c r="AB685" s="121"/>
      <c r="AC685" s="106"/>
      <c r="AD685" s="106"/>
      <c r="AE685" s="106"/>
      <c r="AF685" s="106"/>
      <c r="AG685" s="106"/>
      <c r="AH685" s="106"/>
      <c r="AI685" s="106"/>
      <c r="AJ685" s="106"/>
      <c r="AK685" s="106"/>
    </row>
    <row r="686" spans="2:37">
      <c r="B686" s="1840"/>
      <c r="C686" s="1841" t="s">
        <v>128</v>
      </c>
      <c r="D686" s="1842"/>
      <c r="E686" s="1956">
        <f t="shared" ref="E686:P686" si="216">(E85+E140+E194+E251+E303+E361+E419+E474+E528+E582)/10</f>
        <v>31.500013000000003</v>
      </c>
      <c r="F686" s="1957">
        <f t="shared" si="216"/>
        <v>32.200012999999998</v>
      </c>
      <c r="G686" s="1957">
        <f t="shared" si="216"/>
        <v>134.05004</v>
      </c>
      <c r="H686" s="1957">
        <f t="shared" si="216"/>
        <v>952.00001299999985</v>
      </c>
      <c r="I686" s="1957">
        <f t="shared" si="216"/>
        <v>30.910005000000002</v>
      </c>
      <c r="J686" s="1957">
        <f t="shared" si="216"/>
        <v>0.51120999999999994</v>
      </c>
      <c r="K686" s="1957">
        <f t="shared" si="216"/>
        <v>0.56876000000000004</v>
      </c>
      <c r="L686" s="1957">
        <f t="shared" si="216"/>
        <v>307.35118</v>
      </c>
      <c r="M686" s="1958">
        <f t="shared" si="216"/>
        <v>370.03564999999998</v>
      </c>
      <c r="N686" s="1958">
        <f t="shared" si="216"/>
        <v>423.90946000000002</v>
      </c>
      <c r="O686" s="1958">
        <f t="shared" si="216"/>
        <v>107.48883000000001</v>
      </c>
      <c r="P686" s="1959">
        <f t="shared" si="216"/>
        <v>6.6056799999999996</v>
      </c>
      <c r="Q686" s="536"/>
      <c r="S686" s="3414"/>
      <c r="T686" s="779"/>
      <c r="U686" s="563"/>
      <c r="V686" s="563"/>
      <c r="W686" s="563"/>
      <c r="X686" s="346"/>
      <c r="Y686" s="346"/>
      <c r="Z686" s="346"/>
      <c r="AA686" s="346"/>
      <c r="AB686" s="346"/>
      <c r="AC686" s="106"/>
      <c r="AD686" s="106"/>
      <c r="AE686" s="106"/>
      <c r="AF686" s="106"/>
      <c r="AG686" s="106"/>
      <c r="AH686" s="106"/>
      <c r="AI686" s="106"/>
      <c r="AJ686" s="106"/>
      <c r="AK686" s="106"/>
    </row>
    <row r="687" spans="2:37" ht="16.5" thickBot="1">
      <c r="B687" s="1652"/>
      <c r="C687" s="1809" t="s">
        <v>349</v>
      </c>
      <c r="D687" s="1828"/>
      <c r="E687" s="1945">
        <f t="shared" ref="E687:P687" si="217">(E686*100/E679)-35</f>
        <v>1.4444444445871341E-5</v>
      </c>
      <c r="F687" s="1942">
        <f t="shared" si="217"/>
        <v>1.4130434784931367E-5</v>
      </c>
      <c r="G687" s="1942">
        <f t="shared" si="217"/>
        <v>1.0443864226772348E-5</v>
      </c>
      <c r="H687" s="1942">
        <f t="shared" si="217"/>
        <v>4.7794117108423961E-7</v>
      </c>
      <c r="I687" s="1942">
        <f t="shared" si="217"/>
        <v>9.1571500000000015</v>
      </c>
      <c r="J687" s="1942">
        <f t="shared" si="217"/>
        <v>1.5150000000000006</v>
      </c>
      <c r="K687" s="1942">
        <f t="shared" si="217"/>
        <v>0.54749999999999943</v>
      </c>
      <c r="L687" s="1942">
        <f t="shared" si="217"/>
        <v>-0.84986888888889212</v>
      </c>
      <c r="M687" s="1942">
        <f t="shared" si="217"/>
        <v>-4.1636958333333389</v>
      </c>
      <c r="N687" s="1942">
        <f t="shared" si="217"/>
        <v>0.32578833333333534</v>
      </c>
      <c r="O687" s="1942">
        <f t="shared" si="217"/>
        <v>0.8296100000000024</v>
      </c>
      <c r="P687" s="1943">
        <f t="shared" si="217"/>
        <v>1.6982222222222205</v>
      </c>
      <c r="Q687" s="536"/>
      <c r="S687" s="473"/>
      <c r="T687" s="121"/>
      <c r="U687" s="121"/>
      <c r="V687" s="121"/>
      <c r="W687" s="121"/>
      <c r="X687" s="121"/>
      <c r="Y687" s="124"/>
      <c r="Z687" s="124"/>
      <c r="AA687" s="3415"/>
      <c r="AB687" s="3415"/>
      <c r="AC687" s="106"/>
      <c r="AD687" s="106"/>
      <c r="AE687" s="106"/>
      <c r="AF687" s="106"/>
      <c r="AG687" s="106"/>
      <c r="AH687" s="106"/>
      <c r="AI687" s="106"/>
      <c r="AJ687" s="106"/>
      <c r="AK687" s="106"/>
    </row>
    <row r="688" spans="2:37" ht="15.75" thickBot="1">
      <c r="B688" s="11"/>
      <c r="C688" s="1370"/>
      <c r="D688" s="538"/>
      <c r="E688" s="1946"/>
      <c r="F688" s="1947"/>
      <c r="G688" s="1948"/>
      <c r="H688" s="1948"/>
      <c r="I688" s="1946"/>
      <c r="J688" s="1947"/>
      <c r="K688" s="1947"/>
      <c r="L688" s="1948"/>
      <c r="M688" s="1949"/>
      <c r="N688" s="1949"/>
      <c r="O688" s="1949"/>
      <c r="P688" s="1949"/>
      <c r="Q688" s="536"/>
      <c r="S688" s="780"/>
      <c r="T688" s="781"/>
      <c r="U688" s="782"/>
      <c r="V688" s="523"/>
      <c r="W688" s="523"/>
      <c r="X688" s="524"/>
      <c r="Y688" s="568"/>
      <c r="Z688" s="568"/>
      <c r="AA688" s="568"/>
      <c r="AB688" s="568"/>
      <c r="AC688" s="106"/>
      <c r="AD688" s="106"/>
      <c r="AE688" s="106"/>
      <c r="AF688" s="106"/>
      <c r="AG688" s="106"/>
      <c r="AH688" s="106"/>
      <c r="AI688" s="106"/>
      <c r="AJ688" s="106"/>
      <c r="AK688" s="106"/>
    </row>
    <row r="689" spans="2:37">
      <c r="B689" s="1939" t="s">
        <v>266</v>
      </c>
      <c r="C689" s="1832" t="s">
        <v>231</v>
      </c>
      <c r="D689" s="1833">
        <v>0.1</v>
      </c>
      <c r="E689" s="1944">
        <f t="shared" ref="E689:P689" si="218">E629</f>
        <v>9</v>
      </c>
      <c r="F689" s="1940">
        <f t="shared" si="218"/>
        <v>9.1999999999999993</v>
      </c>
      <c r="G689" s="1940">
        <f t="shared" si="218"/>
        <v>38.299999999999997</v>
      </c>
      <c r="H689" s="1940">
        <f t="shared" si="218"/>
        <v>272</v>
      </c>
      <c r="I689" s="1940">
        <f t="shared" si="218"/>
        <v>7</v>
      </c>
      <c r="J689" s="1940">
        <f t="shared" si="218"/>
        <v>0.14000000000000001</v>
      </c>
      <c r="K689" s="1940">
        <f t="shared" si="218"/>
        <v>0.16</v>
      </c>
      <c r="L689" s="1940">
        <f t="shared" si="218"/>
        <v>90</v>
      </c>
      <c r="M689" s="1950">
        <f t="shared" si="218"/>
        <v>120</v>
      </c>
      <c r="N689" s="1950">
        <f t="shared" si="218"/>
        <v>120</v>
      </c>
      <c r="O689" s="1940">
        <f t="shared" si="218"/>
        <v>30</v>
      </c>
      <c r="P689" s="1941">
        <f t="shared" si="218"/>
        <v>1.8</v>
      </c>
      <c r="Q689" s="536"/>
      <c r="S689" s="328"/>
      <c r="T689" s="779"/>
      <c r="U689" s="525"/>
      <c r="V689" s="525"/>
      <c r="W689" s="525"/>
      <c r="X689" s="525"/>
      <c r="Y689" s="525"/>
      <c r="Z689" s="525"/>
      <c r="AA689" s="525"/>
      <c r="AB689" s="525"/>
      <c r="AC689" s="106"/>
      <c r="AD689" s="106"/>
      <c r="AE689" s="106"/>
      <c r="AF689" s="106"/>
      <c r="AG689" s="106"/>
      <c r="AH689" s="106"/>
      <c r="AI689" s="106"/>
      <c r="AJ689" s="106"/>
      <c r="AK689" s="106"/>
    </row>
    <row r="690" spans="2:37" ht="12" customHeight="1">
      <c r="B690" s="1960"/>
      <c r="C690" s="1961" t="s">
        <v>128</v>
      </c>
      <c r="D690" s="1962"/>
      <c r="E690" s="1956">
        <f t="shared" ref="E690:P690" si="219">(E92+E148+E202+E259+E310+E370+E427+E482+E536+E590)/10</f>
        <v>9.0003290000000007</v>
      </c>
      <c r="F690" s="1957">
        <f t="shared" si="219"/>
        <v>9.200012000000001</v>
      </c>
      <c r="G690" s="1957">
        <f t="shared" si="219"/>
        <v>38.299989999999994</v>
      </c>
      <c r="H690" s="1957">
        <f t="shared" si="219"/>
        <v>271.99999000000003</v>
      </c>
      <c r="I690" s="1957">
        <f t="shared" si="219"/>
        <v>4.1132730000000004</v>
      </c>
      <c r="J690" s="1957">
        <f t="shared" si="219"/>
        <v>0.14913999999999999</v>
      </c>
      <c r="K690" s="1957">
        <f t="shared" si="219"/>
        <v>0.21856140000000002</v>
      </c>
      <c r="L690" s="1957">
        <f t="shared" si="219"/>
        <v>100.11980000000001</v>
      </c>
      <c r="M690" s="1958">
        <f t="shared" si="219"/>
        <v>186.8853</v>
      </c>
      <c r="N690" s="1958">
        <f t="shared" si="219"/>
        <v>149.19879099999997</v>
      </c>
      <c r="O690" s="1957">
        <f t="shared" si="219"/>
        <v>34.197649999999996</v>
      </c>
      <c r="P690" s="1959">
        <f t="shared" si="219"/>
        <v>2.1684399999999995</v>
      </c>
      <c r="Q690" s="536"/>
      <c r="S690" s="353"/>
      <c r="T690" s="784"/>
      <c r="U690" s="353"/>
      <c r="V690" s="503"/>
      <c r="W690" s="503"/>
      <c r="X690" s="352"/>
      <c r="Y690" s="352"/>
      <c r="Z690" s="352"/>
      <c r="AA690" s="352"/>
      <c r="AB690" s="353"/>
      <c r="AC690" s="106"/>
      <c r="AD690" s="106"/>
      <c r="AE690" s="106"/>
      <c r="AF690" s="106"/>
      <c r="AG690" s="106"/>
      <c r="AH690" s="106"/>
      <c r="AI690" s="106"/>
      <c r="AJ690" s="106"/>
      <c r="AK690" s="106"/>
    </row>
    <row r="691" spans="2:37" ht="15.75" thickBot="1">
      <c r="B691" s="1203"/>
      <c r="C691" s="1937" t="s">
        <v>349</v>
      </c>
      <c r="D691" s="1938"/>
      <c r="E691" s="1988">
        <f t="shared" ref="E691:P691" si="220">(E690*100/E679)-10</f>
        <v>3.6555555555572994E-4</v>
      </c>
      <c r="F691" s="1989">
        <f t="shared" si="220"/>
        <v>1.3043478261920427E-5</v>
      </c>
      <c r="G691" s="1989">
        <f t="shared" si="220"/>
        <v>-2.6109660584694439E-6</v>
      </c>
      <c r="H691" s="1989">
        <f t="shared" si="220"/>
        <v>-3.6764705768632666E-7</v>
      </c>
      <c r="I691" s="1989">
        <f t="shared" si="220"/>
        <v>-4.1238957142857133</v>
      </c>
      <c r="J691" s="1989">
        <f t="shared" si="220"/>
        <v>0.65285714285714391</v>
      </c>
      <c r="K691" s="1989">
        <f t="shared" si="220"/>
        <v>3.6600875000000013</v>
      </c>
      <c r="L691" s="1989">
        <f t="shared" si="220"/>
        <v>1.1244222222222238</v>
      </c>
      <c r="M691" s="1989">
        <f t="shared" si="220"/>
        <v>5.5737749999999995</v>
      </c>
      <c r="N691" s="1989">
        <f t="shared" si="220"/>
        <v>2.4332325833333304</v>
      </c>
      <c r="O691" s="1989">
        <f t="shared" si="220"/>
        <v>1.3992166666666641</v>
      </c>
      <c r="P691" s="1990">
        <f t="shared" si="220"/>
        <v>2.0468888888888852</v>
      </c>
      <c r="Q691" s="536"/>
      <c r="R691" s="106"/>
      <c r="S691" s="785"/>
      <c r="T691" s="3416"/>
      <c r="U691" s="527"/>
      <c r="V691" s="527"/>
      <c r="W691" s="523"/>
      <c r="X691" s="3385"/>
      <c r="Y691" s="527"/>
      <c r="Z691" s="523"/>
      <c r="AA691" s="527"/>
      <c r="AB691" s="527"/>
      <c r="AC691" s="106"/>
      <c r="AD691" s="106"/>
      <c r="AE691" s="106"/>
      <c r="AF691" s="106"/>
      <c r="AG691" s="106"/>
      <c r="AH691" s="106"/>
      <c r="AI691" s="106"/>
      <c r="AJ691" s="106"/>
      <c r="AK691" s="106"/>
    </row>
    <row r="692" spans="2:37" ht="13.5" customHeight="1" thickBot="1">
      <c r="E692" s="1903"/>
      <c r="F692" s="1903"/>
      <c r="G692" s="1903"/>
      <c r="H692" s="1903"/>
      <c r="I692" s="1903"/>
      <c r="J692" s="1903"/>
      <c r="K692" s="1903"/>
      <c r="L692" s="1903"/>
      <c r="M692" s="1903"/>
      <c r="N692" s="1903"/>
      <c r="O692" s="1903"/>
      <c r="P692" s="1903"/>
      <c r="Q692" s="536"/>
      <c r="R692" s="106"/>
      <c r="S692" s="213"/>
      <c r="T692" s="356"/>
      <c r="U692" s="151"/>
      <c r="V692" s="151"/>
      <c r="W692" s="151"/>
      <c r="X692" s="151"/>
      <c r="Y692" s="151"/>
      <c r="Z692" s="151"/>
      <c r="AA692" s="151"/>
      <c r="AB692" s="151"/>
      <c r="AC692" s="106"/>
      <c r="AD692" s="106"/>
      <c r="AE692" s="106"/>
      <c r="AF692" s="106"/>
      <c r="AG692" s="106"/>
      <c r="AH692" s="106"/>
      <c r="AI692" s="106"/>
      <c r="AJ692" s="106"/>
      <c r="AK692" s="106"/>
    </row>
    <row r="693" spans="2:37" ht="12.75" customHeight="1">
      <c r="B693" s="1939" t="s">
        <v>266</v>
      </c>
      <c r="C693" s="1832" t="s">
        <v>173</v>
      </c>
      <c r="D693" s="1833">
        <v>0.6</v>
      </c>
      <c r="E693" s="1944">
        <f t="shared" ref="E693:P693" si="221">E633</f>
        <v>54</v>
      </c>
      <c r="F693" s="1940">
        <f t="shared" si="221"/>
        <v>55.2</v>
      </c>
      <c r="G693" s="1940">
        <f t="shared" si="221"/>
        <v>229.8</v>
      </c>
      <c r="H693" s="1940">
        <f t="shared" si="221"/>
        <v>1632</v>
      </c>
      <c r="I693" s="1940">
        <f t="shared" si="221"/>
        <v>42</v>
      </c>
      <c r="J693" s="1940">
        <f t="shared" si="221"/>
        <v>0.84</v>
      </c>
      <c r="K693" s="1940">
        <f t="shared" si="221"/>
        <v>0.96</v>
      </c>
      <c r="L693" s="1940">
        <f t="shared" si="221"/>
        <v>540</v>
      </c>
      <c r="M693" s="1950">
        <f t="shared" si="221"/>
        <v>720</v>
      </c>
      <c r="N693" s="1950">
        <f t="shared" si="221"/>
        <v>720</v>
      </c>
      <c r="O693" s="1950">
        <f t="shared" si="221"/>
        <v>180</v>
      </c>
      <c r="P693" s="1941">
        <f t="shared" si="221"/>
        <v>10.8</v>
      </c>
      <c r="Q693" s="536"/>
      <c r="R693" s="106"/>
      <c r="S693" s="106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06"/>
      <c r="AD693" s="106"/>
      <c r="AE693" s="106"/>
      <c r="AF693" s="106"/>
      <c r="AG693" s="106"/>
      <c r="AH693" s="106"/>
      <c r="AI693" s="106"/>
      <c r="AJ693" s="106"/>
      <c r="AK693" s="106"/>
    </row>
    <row r="694" spans="2:37" ht="12.75" customHeight="1">
      <c r="B694" s="1840"/>
      <c r="C694" s="1841" t="s">
        <v>128</v>
      </c>
      <c r="D694" s="1842"/>
      <c r="E694" s="1956">
        <f t="shared" ref="E694:P694" si="222">(E96+E152+E208+E263+E314+E374+E431+E486+E540+E595)/10</f>
        <v>54.000022000000001</v>
      </c>
      <c r="F694" s="1957">
        <f t="shared" si="222"/>
        <v>55.200024999999997</v>
      </c>
      <c r="G694" s="1957">
        <f t="shared" si="222"/>
        <v>229.80002600000003</v>
      </c>
      <c r="H694" s="1957">
        <f t="shared" si="222"/>
        <v>1631.9999929999999</v>
      </c>
      <c r="I694" s="1957">
        <f t="shared" si="222"/>
        <v>45.207487999999998</v>
      </c>
      <c r="J694" s="1957">
        <f t="shared" si="222"/>
        <v>0.83155000000000001</v>
      </c>
      <c r="K694" s="1957">
        <f t="shared" si="222"/>
        <v>0.90151100000000017</v>
      </c>
      <c r="L694" s="1957">
        <f t="shared" si="222"/>
        <v>529.88094000000012</v>
      </c>
      <c r="M694" s="1958">
        <f t="shared" si="222"/>
        <v>653.1305420000001</v>
      </c>
      <c r="N694" s="1958">
        <f t="shared" si="222"/>
        <v>691.66612099999998</v>
      </c>
      <c r="O694" s="1958">
        <f t="shared" si="222"/>
        <v>175.80089100000001</v>
      </c>
      <c r="P694" s="1959">
        <f t="shared" si="222"/>
        <v>10.432610999999998</v>
      </c>
      <c r="Q694" s="536"/>
      <c r="S694" s="106"/>
      <c r="T694" s="106"/>
      <c r="U694" s="106"/>
      <c r="V694" s="106"/>
      <c r="W694" s="106"/>
      <c r="X694" s="106"/>
      <c r="Y694" s="106"/>
      <c r="Z694" s="106"/>
      <c r="AA694" s="115"/>
      <c r="AB694" s="121"/>
      <c r="AC694" s="106"/>
      <c r="AD694" s="106"/>
      <c r="AE694" s="106"/>
      <c r="AF694" s="106"/>
      <c r="AG694" s="106"/>
      <c r="AH694" s="106"/>
      <c r="AI694" s="106"/>
      <c r="AJ694" s="106"/>
      <c r="AK694" s="106"/>
    </row>
    <row r="695" spans="2:37" ht="15.75" thickBot="1">
      <c r="B695" s="1652"/>
      <c r="C695" s="1809" t="s">
        <v>349</v>
      </c>
      <c r="D695" s="1828"/>
      <c r="E695" s="1945">
        <f t="shared" ref="E695:P695" si="223">(E694*100/E679)-60</f>
        <v>2.444444444194005E-5</v>
      </c>
      <c r="F695" s="1942">
        <f t="shared" si="223"/>
        <v>2.7173913039746367E-5</v>
      </c>
      <c r="G695" s="1942">
        <f t="shared" si="223"/>
        <v>6.7885117616128809E-6</v>
      </c>
      <c r="H695" s="1942">
        <f t="shared" si="223"/>
        <v>-2.5735294428841371E-7</v>
      </c>
      <c r="I695" s="1942">
        <f t="shared" si="223"/>
        <v>4.5821257142857093</v>
      </c>
      <c r="J695" s="1942">
        <f t="shared" si="223"/>
        <v>-0.60357142857142065</v>
      </c>
      <c r="K695" s="1942">
        <f t="shared" si="223"/>
        <v>-3.6555624999999949</v>
      </c>
      <c r="L695" s="1942">
        <f t="shared" si="223"/>
        <v>-1.1243399999999895</v>
      </c>
      <c r="M695" s="1942">
        <f t="shared" si="223"/>
        <v>-5.5724548333333246</v>
      </c>
      <c r="N695" s="1942">
        <f t="shared" si="223"/>
        <v>-2.361156583333333</v>
      </c>
      <c r="O695" s="1942">
        <f t="shared" si="223"/>
        <v>-1.3997029999999953</v>
      </c>
      <c r="P695" s="1943">
        <f t="shared" si="223"/>
        <v>-2.0410500000000127</v>
      </c>
      <c r="Q695" s="536"/>
      <c r="S695" s="106"/>
      <c r="T695" s="106"/>
      <c r="U695" s="106"/>
      <c r="V695" s="106"/>
      <c r="W695" s="106"/>
      <c r="X695" s="106"/>
      <c r="Y695" s="106"/>
      <c r="Z695" s="106"/>
      <c r="AA695" s="346"/>
      <c r="AB695" s="346"/>
      <c r="AC695" s="106"/>
      <c r="AD695" s="106"/>
      <c r="AE695" s="106"/>
      <c r="AF695" s="106"/>
      <c r="AG695" s="106"/>
      <c r="AH695" s="106"/>
      <c r="AI695" s="106"/>
      <c r="AJ695" s="106"/>
      <c r="AK695" s="106"/>
    </row>
    <row r="696" spans="2:37" ht="14.25" customHeight="1" thickBot="1">
      <c r="B696" s="106"/>
      <c r="C696" s="473"/>
      <c r="D696" s="121"/>
      <c r="E696" s="1908"/>
      <c r="F696" s="1908"/>
      <c r="G696" s="1908"/>
      <c r="H696" s="273"/>
      <c r="I696" s="1908"/>
      <c r="J696" s="1908"/>
      <c r="K696" s="1908"/>
      <c r="L696" s="273"/>
      <c r="M696" s="273"/>
      <c r="N696" s="273"/>
      <c r="O696" s="273"/>
      <c r="P696" s="273"/>
      <c r="Q696" s="536"/>
      <c r="S696" s="106"/>
      <c r="T696" s="106"/>
      <c r="U696" s="106"/>
      <c r="V696" s="106"/>
      <c r="W696" s="106"/>
      <c r="X696" s="106"/>
      <c r="Y696" s="106"/>
      <c r="Z696" s="106"/>
      <c r="AA696" s="3415"/>
      <c r="AB696" s="3415"/>
      <c r="AC696" s="106"/>
      <c r="AD696" s="106"/>
      <c r="AE696" s="106"/>
      <c r="AF696" s="106"/>
      <c r="AG696" s="106"/>
      <c r="AH696" s="106"/>
      <c r="AI696" s="106"/>
      <c r="AJ696" s="106"/>
      <c r="AK696" s="106"/>
    </row>
    <row r="697" spans="2:37">
      <c r="B697" s="1939" t="s">
        <v>266</v>
      </c>
      <c r="C697" s="1986" t="s">
        <v>232</v>
      </c>
      <c r="D697" s="1833">
        <v>0.45</v>
      </c>
      <c r="E697" s="1944">
        <f t="shared" ref="E697:P697" si="224">E637</f>
        <v>40.5</v>
      </c>
      <c r="F697" s="1940">
        <f t="shared" si="224"/>
        <v>41.4</v>
      </c>
      <c r="G697" s="1940">
        <f t="shared" si="224"/>
        <v>172.35</v>
      </c>
      <c r="H697" s="1940">
        <f t="shared" si="224"/>
        <v>1224</v>
      </c>
      <c r="I697" s="1940">
        <f t="shared" si="224"/>
        <v>31.5</v>
      </c>
      <c r="J697" s="1940">
        <f t="shared" si="224"/>
        <v>0.63</v>
      </c>
      <c r="K697" s="1940">
        <f t="shared" si="224"/>
        <v>0.72</v>
      </c>
      <c r="L697" s="1940">
        <f t="shared" si="224"/>
        <v>405</v>
      </c>
      <c r="M697" s="1950">
        <f t="shared" si="224"/>
        <v>540</v>
      </c>
      <c r="N697" s="1950">
        <f t="shared" si="224"/>
        <v>540</v>
      </c>
      <c r="O697" s="1950">
        <f t="shared" si="224"/>
        <v>135</v>
      </c>
      <c r="P697" s="1941">
        <f t="shared" si="224"/>
        <v>8.1</v>
      </c>
      <c r="Q697" s="536"/>
      <c r="S697" s="780"/>
      <c r="T697" s="781"/>
      <c r="U697" s="782"/>
      <c r="V697" s="523"/>
      <c r="W697" s="523"/>
      <c r="X697" s="524"/>
      <c r="Y697" s="568"/>
      <c r="Z697" s="568"/>
      <c r="AA697" s="568"/>
      <c r="AB697" s="568"/>
      <c r="AC697" s="106"/>
      <c r="AD697" s="106"/>
      <c r="AE697" s="106"/>
      <c r="AF697" s="106"/>
      <c r="AG697" s="106"/>
      <c r="AH697" s="106"/>
      <c r="AI697" s="106"/>
      <c r="AJ697" s="106"/>
      <c r="AK697" s="106"/>
    </row>
    <row r="698" spans="2:37" ht="13.5" customHeight="1">
      <c r="B698" s="1960"/>
      <c r="C698" s="1961" t="s">
        <v>128</v>
      </c>
      <c r="D698" s="1962"/>
      <c r="E698" s="1956">
        <f t="shared" ref="E698:P698" si="225">(E100+E156+E212+E267+E318+E378+E435+E490+E544+E599)/10</f>
        <v>40.500342000000003</v>
      </c>
      <c r="F698" s="1957">
        <f t="shared" si="225"/>
        <v>41.400025000000007</v>
      </c>
      <c r="G698" s="1957">
        <f t="shared" si="225"/>
        <v>172.35003</v>
      </c>
      <c r="H698" s="1957">
        <f t="shared" si="225"/>
        <v>1224.0000029999999</v>
      </c>
      <c r="I698" s="1957">
        <f t="shared" si="225"/>
        <v>35.023278000000005</v>
      </c>
      <c r="J698" s="1957">
        <f t="shared" si="225"/>
        <v>0.66034999999999999</v>
      </c>
      <c r="K698" s="1957">
        <f t="shared" si="225"/>
        <v>0.78732139999999995</v>
      </c>
      <c r="L698" s="1957">
        <f t="shared" si="225"/>
        <v>407.47098</v>
      </c>
      <c r="M698" s="1958">
        <f t="shared" si="225"/>
        <v>556.92094999999995</v>
      </c>
      <c r="N698" s="1958">
        <f t="shared" si="225"/>
        <v>573.108251</v>
      </c>
      <c r="O698" s="1958">
        <f t="shared" si="225"/>
        <v>141.68648000000002</v>
      </c>
      <c r="P698" s="1959">
        <f t="shared" si="225"/>
        <v>8.7741199999999999</v>
      </c>
      <c r="Q698" s="536"/>
      <c r="R698" s="106"/>
      <c r="S698" s="328"/>
      <c r="T698" s="779"/>
      <c r="U698" s="525"/>
      <c r="V698" s="525"/>
      <c r="W698" s="525"/>
      <c r="X698" s="525"/>
      <c r="Y698" s="525"/>
      <c r="Z698" s="525"/>
      <c r="AA698" s="525"/>
      <c r="AB698" s="525"/>
      <c r="AC698" s="106"/>
      <c r="AD698" s="106"/>
      <c r="AE698" s="106"/>
      <c r="AF698" s="106"/>
      <c r="AG698" s="106"/>
      <c r="AH698" s="106"/>
      <c r="AI698" s="106"/>
      <c r="AJ698" s="106"/>
      <c r="AK698" s="106"/>
    </row>
    <row r="699" spans="2:37" ht="15.75" thickBot="1">
      <c r="B699" s="1203"/>
      <c r="C699" s="1937" t="s">
        <v>349</v>
      </c>
      <c r="D699" s="1938"/>
      <c r="E699" s="1945">
        <f t="shared" ref="E699:P699" si="226">(E698*100/E679)-45</f>
        <v>3.8000000000693035E-4</v>
      </c>
      <c r="F699" s="1942">
        <f t="shared" si="226"/>
        <v>2.7173913046851794E-5</v>
      </c>
      <c r="G699" s="1942">
        <f t="shared" si="226"/>
        <v>7.8328981771846884E-6</v>
      </c>
      <c r="H699" s="1942">
        <f t="shared" si="226"/>
        <v>1.1029410984519927E-7</v>
      </c>
      <c r="I699" s="1942">
        <f t="shared" si="226"/>
        <v>5.0332542857142926</v>
      </c>
      <c r="J699" s="1942">
        <f t="shared" si="226"/>
        <v>2.1678571428571445</v>
      </c>
      <c r="K699" s="1942">
        <f t="shared" si="226"/>
        <v>4.2075874999999954</v>
      </c>
      <c r="L699" s="1942">
        <f t="shared" si="226"/>
        <v>0.27455333333332987</v>
      </c>
      <c r="M699" s="1942">
        <f t="shared" si="226"/>
        <v>1.4100791666666623</v>
      </c>
      <c r="N699" s="1942">
        <f t="shared" si="226"/>
        <v>2.759020916666671</v>
      </c>
      <c r="O699" s="1942">
        <f t="shared" si="226"/>
        <v>2.2288266666666701</v>
      </c>
      <c r="P699" s="1943">
        <f t="shared" si="226"/>
        <v>3.7451111111111146</v>
      </c>
      <c r="Q699" s="536"/>
      <c r="R699" s="106"/>
      <c r="S699" s="353"/>
      <c r="T699" s="784"/>
      <c r="U699" s="353"/>
      <c r="V699" s="503"/>
      <c r="W699" s="503"/>
      <c r="X699" s="353"/>
      <c r="Y699" s="352"/>
      <c r="Z699" s="352"/>
      <c r="AA699" s="353"/>
      <c r="AB699" s="353"/>
      <c r="AC699" s="106"/>
      <c r="AD699" s="106"/>
      <c r="AE699" s="106"/>
      <c r="AF699" s="106"/>
      <c r="AG699" s="106"/>
      <c r="AH699" s="106"/>
      <c r="AI699" s="106"/>
      <c r="AJ699" s="106"/>
      <c r="AK699" s="106"/>
    </row>
    <row r="700" spans="2:37" ht="15.75" thickBot="1">
      <c r="E700" s="1903"/>
      <c r="F700" s="1903"/>
      <c r="G700" s="1903"/>
      <c r="H700" s="1903"/>
      <c r="I700" s="1903"/>
      <c r="J700" s="1903"/>
      <c r="K700" s="1903"/>
      <c r="L700" s="1903"/>
      <c r="M700" s="1903"/>
      <c r="N700" s="1903"/>
      <c r="O700" s="1903"/>
      <c r="P700" s="1903"/>
      <c r="Q700" s="536"/>
      <c r="R700" s="106"/>
      <c r="S700" s="785"/>
      <c r="T700" s="3416"/>
      <c r="U700" s="3384"/>
      <c r="V700" s="3384"/>
      <c r="W700" s="3384"/>
      <c r="X700" s="3384"/>
      <c r="Y700" s="3384"/>
      <c r="Z700" s="3384"/>
      <c r="AA700" s="3384"/>
      <c r="AB700" s="3384"/>
      <c r="AC700" s="106"/>
      <c r="AD700" s="106"/>
      <c r="AE700" s="106"/>
      <c r="AF700" s="106"/>
      <c r="AG700" s="106"/>
      <c r="AH700" s="106"/>
      <c r="AI700" s="106"/>
      <c r="AJ700" s="106"/>
      <c r="AK700" s="106"/>
    </row>
    <row r="701" spans="2:37" ht="14.25" customHeight="1">
      <c r="B701" s="1939" t="s">
        <v>266</v>
      </c>
      <c r="C701" s="1987" t="s">
        <v>268</v>
      </c>
      <c r="D701" s="1833">
        <v>0.7</v>
      </c>
      <c r="E701" s="1944">
        <f t="shared" ref="E701:P701" si="227">E641</f>
        <v>63</v>
      </c>
      <c r="F701" s="1940">
        <f t="shared" si="227"/>
        <v>64.400000000000006</v>
      </c>
      <c r="G701" s="1940">
        <f t="shared" si="227"/>
        <v>268.10000000000002</v>
      </c>
      <c r="H701" s="1940">
        <f t="shared" si="227"/>
        <v>1904</v>
      </c>
      <c r="I701" s="1940">
        <f t="shared" si="227"/>
        <v>49</v>
      </c>
      <c r="J701" s="1940">
        <f t="shared" si="227"/>
        <v>0.98</v>
      </c>
      <c r="K701" s="1940">
        <f t="shared" si="227"/>
        <v>1.1200000000000001</v>
      </c>
      <c r="L701" s="1940">
        <f t="shared" si="227"/>
        <v>630</v>
      </c>
      <c r="M701" s="1950">
        <f t="shared" si="227"/>
        <v>840</v>
      </c>
      <c r="N701" s="1950">
        <f t="shared" si="227"/>
        <v>840</v>
      </c>
      <c r="O701" s="1950">
        <f t="shared" si="227"/>
        <v>210</v>
      </c>
      <c r="P701" s="1941">
        <f t="shared" si="227"/>
        <v>12.6</v>
      </c>
      <c r="Q701" s="536"/>
      <c r="S701" s="106"/>
      <c r="T701" s="106"/>
      <c r="U701" s="106"/>
      <c r="V701" s="106"/>
      <c r="W701" s="106"/>
      <c r="X701" s="106"/>
      <c r="Y701" s="106"/>
      <c r="Z701" s="106"/>
      <c r="AA701" s="106"/>
      <c r="AB701" s="106"/>
      <c r="AC701" s="106"/>
      <c r="AD701" s="106"/>
      <c r="AE701" s="106"/>
      <c r="AF701" s="106"/>
      <c r="AG701" s="106"/>
      <c r="AH701" s="106"/>
      <c r="AI701" s="106"/>
      <c r="AJ701" s="106"/>
      <c r="AK701" s="106"/>
    </row>
    <row r="702" spans="2:37" ht="12" customHeight="1">
      <c r="B702" s="1840"/>
      <c r="C702" s="1841" t="s">
        <v>128</v>
      </c>
      <c r="D702" s="1842"/>
      <c r="E702" s="1956">
        <f t="shared" ref="E702:P702" si="228">(E104+E160+E216+E271+E322+E382+E439+E494+E548+E603)/10</f>
        <v>63.000350999999988</v>
      </c>
      <c r="F702" s="1957">
        <f t="shared" si="228"/>
        <v>64.400037000000012</v>
      </c>
      <c r="G702" s="1957">
        <f t="shared" si="228"/>
        <v>268.10001599999998</v>
      </c>
      <c r="H702" s="1957">
        <f t="shared" si="228"/>
        <v>1903.9999830000002</v>
      </c>
      <c r="I702" s="1957">
        <f t="shared" si="228"/>
        <v>49.320761000000005</v>
      </c>
      <c r="J702" s="1957">
        <f t="shared" si="228"/>
        <v>0.98069000000000006</v>
      </c>
      <c r="K702" s="1957">
        <f t="shared" si="228"/>
        <v>1.1200724</v>
      </c>
      <c r="L702" s="1958">
        <f t="shared" si="228"/>
        <v>630.00073999999995</v>
      </c>
      <c r="M702" s="1958">
        <f t="shared" si="228"/>
        <v>840.01584200000002</v>
      </c>
      <c r="N702" s="1958">
        <f t="shared" si="228"/>
        <v>840.864912</v>
      </c>
      <c r="O702" s="1958">
        <f t="shared" si="228"/>
        <v>209.99854099999999</v>
      </c>
      <c r="P702" s="1959">
        <f t="shared" si="228"/>
        <v>12.601051</v>
      </c>
      <c r="Q702" s="536"/>
      <c r="S702" s="106"/>
      <c r="T702" s="106"/>
      <c r="U702" s="106"/>
      <c r="V702" s="106"/>
      <c r="W702" s="106"/>
      <c r="X702" s="106"/>
      <c r="Y702" s="106"/>
      <c r="Z702" s="106"/>
      <c r="AA702" s="106"/>
      <c r="AB702" s="106"/>
      <c r="AC702" s="106"/>
      <c r="AD702" s="106"/>
      <c r="AE702" s="106"/>
      <c r="AF702" s="106"/>
      <c r="AG702" s="106"/>
      <c r="AH702" s="106"/>
      <c r="AI702" s="106"/>
      <c r="AJ702" s="106"/>
      <c r="AK702" s="106"/>
    </row>
    <row r="703" spans="2:37" ht="13.5" customHeight="1" thickBot="1">
      <c r="B703" s="1652"/>
      <c r="C703" s="1809" t="s">
        <v>349</v>
      </c>
      <c r="D703" s="1828"/>
      <c r="E703" s="1945">
        <f t="shared" ref="E703:P703" si="229">(E702*100/E679)-70</f>
        <v>3.8999999999589363E-4</v>
      </c>
      <c r="F703" s="1942">
        <f t="shared" si="229"/>
        <v>4.0217391315877649E-5</v>
      </c>
      <c r="G703" s="1942">
        <f t="shared" si="229"/>
        <v>4.1775456907089392E-6</v>
      </c>
      <c r="H703" s="1942">
        <f t="shared" si="229"/>
        <v>-6.2499999842202669E-7</v>
      </c>
      <c r="I703" s="1942">
        <f t="shared" si="229"/>
        <v>0.45823000000000036</v>
      </c>
      <c r="J703" s="1942">
        <f t="shared" si="229"/>
        <v>4.9285714285716153E-2</v>
      </c>
      <c r="K703" s="1942">
        <f t="shared" si="229"/>
        <v>4.5249999999867896E-3</v>
      </c>
      <c r="L703" s="1942">
        <f t="shared" si="229"/>
        <v>8.2222222218319985E-5</v>
      </c>
      <c r="M703" s="1942">
        <f t="shared" si="229"/>
        <v>1.3201666666589063E-3</v>
      </c>
      <c r="N703" s="1942">
        <f t="shared" si="229"/>
        <v>7.2076000000009799E-2</v>
      </c>
      <c r="O703" s="1942">
        <f t="shared" si="229"/>
        <v>-4.8633333332759321E-4</v>
      </c>
      <c r="P703" s="1943">
        <f t="shared" si="229"/>
        <v>5.8388888888885049E-3</v>
      </c>
      <c r="Q703" s="536"/>
      <c r="Z703" s="106"/>
      <c r="AA703" s="106"/>
      <c r="AB703" s="106"/>
      <c r="AC703" s="106"/>
      <c r="AD703" s="106"/>
      <c r="AE703" s="106"/>
      <c r="AF703" s="106"/>
      <c r="AG703" s="106"/>
      <c r="AH703" s="106"/>
      <c r="AI703" s="106"/>
      <c r="AJ703" s="106"/>
      <c r="AK703" s="106"/>
    </row>
    <row r="704" spans="2:37">
      <c r="B704" s="106"/>
      <c r="C704" s="786"/>
      <c r="D704" s="779"/>
      <c r="E704" s="1965"/>
      <c r="F704" s="1965"/>
      <c r="G704" s="1966"/>
      <c r="H704" s="1967"/>
      <c r="J704" s="121"/>
      <c r="K704" s="121"/>
      <c r="L704" s="121"/>
      <c r="M704" s="1968"/>
      <c r="N704" s="1968"/>
      <c r="O704" s="1968"/>
      <c r="P704" s="1968"/>
      <c r="Q704" s="536"/>
      <c r="Z704" s="106"/>
      <c r="AA704" s="106"/>
      <c r="AB704" s="106"/>
      <c r="AC704" s="106"/>
      <c r="AD704" s="106"/>
      <c r="AE704" s="106"/>
      <c r="AF704" s="106"/>
      <c r="AG704" s="106"/>
      <c r="AH704" s="106"/>
      <c r="AI704" s="106"/>
      <c r="AJ704" s="106"/>
      <c r="AK704" s="106"/>
    </row>
    <row r="705" spans="2:37" ht="11.25" customHeight="1">
      <c r="E705" s="3688"/>
      <c r="F705" s="3688"/>
      <c r="G705" s="3688"/>
      <c r="H705" s="3689"/>
      <c r="I705" s="3688"/>
      <c r="J705" s="3688"/>
      <c r="K705" s="3689"/>
      <c r="L705" s="3689"/>
      <c r="M705" s="3689"/>
      <c r="N705" s="3689"/>
      <c r="O705" s="3689"/>
      <c r="P705" s="3689"/>
      <c r="Q705" s="106"/>
      <c r="Z705" s="106"/>
      <c r="AA705" s="106"/>
      <c r="AB705" s="106"/>
      <c r="AC705" s="106"/>
      <c r="AD705" s="106"/>
      <c r="AE705" s="106"/>
      <c r="AF705" s="106"/>
      <c r="AG705" s="106"/>
      <c r="AH705" s="106"/>
      <c r="AI705" s="106"/>
      <c r="AJ705" s="106"/>
      <c r="AK705" s="106"/>
    </row>
    <row r="706" spans="2:37">
      <c r="C706" s="698"/>
      <c r="D706" s="699"/>
      <c r="E706" s="519"/>
      <c r="F706" s="519"/>
      <c r="G706" s="519"/>
      <c r="H706" s="519"/>
      <c r="I706" s="519"/>
      <c r="J706" s="519"/>
      <c r="K706" s="519"/>
      <c r="L706" s="3690"/>
      <c r="M706" s="3690"/>
      <c r="N706" s="3691"/>
      <c r="O706" s="3690"/>
      <c r="P706" s="519"/>
      <c r="Q706" s="178"/>
      <c r="R706" s="106"/>
      <c r="S706" s="563"/>
      <c r="T706" s="563"/>
      <c r="U706" s="346"/>
      <c r="V706" s="346"/>
      <c r="W706" s="346"/>
      <c r="X706" s="346"/>
      <c r="Y706" s="346"/>
      <c r="Z706" s="346"/>
      <c r="AA706" s="106"/>
      <c r="AB706" s="106"/>
      <c r="AC706" s="106"/>
      <c r="AD706" s="106"/>
      <c r="AE706" s="106"/>
      <c r="AF706" s="106"/>
      <c r="AG706" s="106"/>
      <c r="AH706" s="106"/>
      <c r="AI706" s="106"/>
      <c r="AJ706" s="106"/>
      <c r="AK706" s="106"/>
    </row>
    <row r="707" spans="2:37" ht="12" customHeight="1">
      <c r="C707" s="154"/>
      <c r="D707" s="453"/>
      <c r="E707" s="3692"/>
      <c r="F707" s="3692"/>
      <c r="G707" s="3692"/>
      <c r="H707" s="3692"/>
      <c r="I707" s="3693"/>
      <c r="J707" s="3694"/>
      <c r="K707" s="3692"/>
      <c r="L707" s="3692"/>
      <c r="M707" s="3695"/>
      <c r="N707" s="3695"/>
      <c r="O707" s="3692"/>
      <c r="P707" s="3692"/>
      <c r="Q707" s="520"/>
      <c r="R707" s="106"/>
      <c r="S707" s="527"/>
      <c r="T707" s="527"/>
      <c r="U707" s="527"/>
      <c r="V707" s="3384"/>
      <c r="W707" s="3384"/>
      <c r="X707" s="3385"/>
      <c r="Y707" s="3384"/>
      <c r="Z707" s="527"/>
      <c r="AA707" s="106"/>
      <c r="AB707" s="106"/>
      <c r="AC707" s="106"/>
      <c r="AD707" s="106"/>
      <c r="AE707" s="106"/>
      <c r="AF707" s="106"/>
      <c r="AG707" s="106"/>
      <c r="AH707" s="106"/>
      <c r="AI707" s="106"/>
      <c r="AJ707" s="106"/>
      <c r="AK707" s="106"/>
    </row>
    <row r="708" spans="2:37" ht="14.25" customHeight="1">
      <c r="B708" s="26" t="s">
        <v>97</v>
      </c>
      <c r="D708"/>
      <c r="M708" s="64" t="s">
        <v>98</v>
      </c>
      <c r="N708" s="315"/>
      <c r="O708" s="315"/>
      <c r="P708" s="315"/>
      <c r="Q708" s="536"/>
      <c r="R708" s="106"/>
      <c r="S708" s="3386"/>
      <c r="T708" s="3386"/>
      <c r="U708" s="3386"/>
      <c r="V708" s="3387"/>
      <c r="W708" s="3387"/>
      <c r="X708" s="3387"/>
      <c r="Y708" s="3386"/>
      <c r="Z708" s="3388"/>
      <c r="AA708" s="106"/>
      <c r="AB708" s="106"/>
      <c r="AC708" s="106"/>
      <c r="AD708" s="106"/>
      <c r="AE708" s="106"/>
      <c r="AF708" s="106"/>
      <c r="AG708" s="106"/>
      <c r="AH708" s="106"/>
      <c r="AI708" s="106"/>
      <c r="AJ708" s="106"/>
      <c r="AK708" s="106"/>
    </row>
    <row r="709" spans="2:37">
      <c r="I709" s="147"/>
      <c r="J709" s="2849"/>
      <c r="K709" s="2849"/>
      <c r="L709" s="300"/>
      <c r="M709" s="311"/>
      <c r="N709" s="288"/>
      <c r="O709" s="2714"/>
      <c r="Q709" s="536"/>
      <c r="R709" s="106"/>
      <c r="S709" s="106"/>
      <c r="T709" s="106"/>
      <c r="U709" s="106"/>
      <c r="V709" s="106"/>
      <c r="W709" s="106"/>
      <c r="X709" s="106"/>
      <c r="Y709" s="106"/>
      <c r="Z709" s="106"/>
      <c r="AA709" s="106"/>
      <c r="AB709" s="106"/>
      <c r="AC709" s="106"/>
      <c r="AD709" s="106"/>
      <c r="AE709" s="106"/>
      <c r="AF709" s="106"/>
      <c r="AG709" s="106"/>
      <c r="AH709" s="106"/>
      <c r="AI709" s="106"/>
      <c r="AJ709" s="106"/>
      <c r="AK709" s="106"/>
    </row>
    <row r="710" spans="2:37" ht="10.5" customHeight="1">
      <c r="C710" t="s">
        <v>14</v>
      </c>
      <c r="D710"/>
      <c r="E710" s="6"/>
      <c r="F710"/>
      <c r="G710"/>
      <c r="H710"/>
      <c r="P710"/>
      <c r="Q710" s="536"/>
      <c r="R710" s="106"/>
      <c r="S710" s="106"/>
      <c r="T710" s="106"/>
      <c r="U710" s="106"/>
      <c r="V710" s="106"/>
      <c r="W710" s="106"/>
      <c r="X710" s="106"/>
      <c r="Y710" s="106"/>
      <c r="Z710" s="106"/>
      <c r="AA710" s="151"/>
      <c r="AB710" s="151"/>
      <c r="AC710" s="106"/>
      <c r="AD710" s="106"/>
      <c r="AE710" s="106"/>
      <c r="AF710" s="106"/>
      <c r="AG710" s="106"/>
      <c r="AH710" s="106"/>
      <c r="AI710" s="106"/>
      <c r="AJ710" s="106"/>
      <c r="AK710" s="106"/>
    </row>
    <row r="711" spans="2:37" ht="12" customHeight="1">
      <c r="B711" s="64">
        <v>1</v>
      </c>
      <c r="C711" s="64" t="s">
        <v>15</v>
      </c>
      <c r="D711" s="63"/>
      <c r="E711" s="67"/>
      <c r="F711" s="63" t="s">
        <v>16</v>
      </c>
      <c r="G711" s="63"/>
      <c r="H711" s="63"/>
      <c r="P711"/>
      <c r="Q711" s="536"/>
      <c r="R711" s="106"/>
      <c r="S711" s="106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06"/>
      <c r="AD711" s="106"/>
      <c r="AE711" s="106"/>
      <c r="AF711" s="106"/>
      <c r="AG711" s="106"/>
      <c r="AH711" s="106"/>
      <c r="AI711" s="106"/>
      <c r="AJ711" s="106"/>
      <c r="AK711" s="106"/>
    </row>
    <row r="712" spans="2:37" ht="12.75" customHeight="1">
      <c r="B712" s="64"/>
      <c r="C712" s="64" t="s">
        <v>17</v>
      </c>
      <c r="D712" s="63"/>
      <c r="E712" s="67"/>
      <c r="F712" s="63"/>
      <c r="G712" s="66"/>
      <c r="H712" s="63"/>
      <c r="P712"/>
      <c r="Q712" s="536"/>
      <c r="R712" s="106"/>
      <c r="S712" s="3413"/>
      <c r="T712" s="779"/>
      <c r="U712" s="182"/>
      <c r="V712" s="182"/>
      <c r="W712" s="182"/>
      <c r="X712" s="559"/>
      <c r="Y712" s="591"/>
      <c r="Z712" s="121"/>
      <c r="AA712" s="115"/>
      <c r="AB712" s="121"/>
      <c r="AC712" s="106"/>
      <c r="AD712" s="106"/>
      <c r="AE712" s="106"/>
      <c r="AF712" s="106"/>
      <c r="AG712" s="106"/>
      <c r="AH712" s="106"/>
      <c r="AI712" s="106"/>
      <c r="AJ712" s="106"/>
      <c r="AK712" s="106"/>
    </row>
    <row r="713" spans="2:37">
      <c r="B713">
        <v>2</v>
      </c>
      <c r="C713" s="536" t="s">
        <v>409</v>
      </c>
      <c r="D713" s="63"/>
      <c r="E713" s="67"/>
      <c r="F713" s="63"/>
      <c r="G713" s="63"/>
      <c r="H713" s="63"/>
      <c r="P713"/>
      <c r="Q713" s="536"/>
      <c r="R713" s="106"/>
      <c r="S713" s="786"/>
      <c r="T713" s="779"/>
      <c r="U713" s="563"/>
      <c r="V713" s="563"/>
      <c r="W713" s="563"/>
      <c r="X713" s="346"/>
      <c r="Y713" s="346"/>
      <c r="Z713" s="346"/>
      <c r="AA713" s="346"/>
      <c r="AB713" s="346"/>
      <c r="AC713" s="106"/>
      <c r="AD713" s="106"/>
      <c r="AE713" s="106"/>
      <c r="AF713" s="106"/>
      <c r="AG713" s="106"/>
      <c r="AH713" s="106"/>
      <c r="AI713" s="106"/>
      <c r="AJ713" s="106"/>
      <c r="AK713" s="106"/>
    </row>
    <row r="714" spans="2:37" ht="14.25" customHeight="1">
      <c r="C714" s="536" t="s">
        <v>410</v>
      </c>
      <c r="D714" s="63"/>
      <c r="E714" s="67"/>
      <c r="F714" s="63"/>
      <c r="G714" s="66"/>
      <c r="H714" s="63"/>
      <c r="P714"/>
      <c r="Q714" s="536"/>
      <c r="R714" s="106"/>
      <c r="S714" s="473"/>
      <c r="T714" s="121"/>
      <c r="U714" s="121"/>
      <c r="V714" s="121"/>
      <c r="W714" s="121"/>
      <c r="X714" s="121"/>
      <c r="Y714" s="124"/>
      <c r="Z714" s="124"/>
      <c r="AA714" s="3415"/>
      <c r="AB714" s="3415"/>
      <c r="AC714" s="106"/>
      <c r="AD714" s="106"/>
      <c r="AE714" s="106"/>
      <c r="AF714" s="106"/>
      <c r="AG714" s="106"/>
      <c r="AH714" s="106"/>
      <c r="AI714" s="106"/>
      <c r="AJ714" s="106"/>
      <c r="AK714" s="106"/>
    </row>
    <row r="715" spans="2:37">
      <c r="B715">
        <v>3</v>
      </c>
      <c r="C715" s="64" t="s">
        <v>483</v>
      </c>
      <c r="D715" s="63"/>
      <c r="E715" s="67"/>
      <c r="F715" s="63"/>
      <c r="G715" s="63"/>
      <c r="H715" s="63"/>
      <c r="P715"/>
      <c r="Q715" s="536"/>
      <c r="R715" s="106"/>
      <c r="S715" s="780"/>
      <c r="T715" s="781"/>
      <c r="U715" s="782"/>
      <c r="V715" s="523"/>
      <c r="W715" s="523"/>
      <c r="X715" s="524"/>
      <c r="Y715" s="568"/>
      <c r="Z715" s="568"/>
      <c r="AA715" s="568"/>
      <c r="AB715" s="568"/>
      <c r="AC715" s="106"/>
      <c r="AD715" s="106"/>
      <c r="AE715" s="106"/>
      <c r="AF715" s="106"/>
      <c r="AG715" s="106"/>
      <c r="AH715" s="106"/>
      <c r="AI715" s="106"/>
      <c r="AJ715" s="106"/>
      <c r="AK715" s="106"/>
    </row>
    <row r="716" spans="2:37" ht="13.5" customHeight="1">
      <c r="C716" s="64" t="s">
        <v>484</v>
      </c>
      <c r="D716" s="63"/>
      <c r="E716" s="67"/>
      <c r="F716" s="63"/>
      <c r="G716" s="66"/>
      <c r="H716" s="63"/>
      <c r="P716"/>
      <c r="Q716" s="536"/>
      <c r="R716" s="106"/>
      <c r="S716" s="328"/>
      <c r="T716" s="779"/>
      <c r="U716" s="525"/>
      <c r="V716" s="525"/>
      <c r="W716" s="525"/>
      <c r="X716" s="525"/>
      <c r="Y716" s="525"/>
      <c r="Z716" s="525"/>
      <c r="AA716" s="525"/>
      <c r="AB716" s="525"/>
      <c r="AC716" s="106"/>
      <c r="AD716" s="106"/>
      <c r="AE716" s="106"/>
      <c r="AF716" s="106"/>
      <c r="AG716" s="106"/>
      <c r="AH716" s="106"/>
      <c r="AI716" s="106"/>
      <c r="AJ716" s="106"/>
      <c r="AK716" s="106"/>
    </row>
    <row r="717" spans="2:37">
      <c r="C717" s="64" t="s">
        <v>485</v>
      </c>
      <c r="J717" s="536"/>
      <c r="P717"/>
      <c r="Q717" s="536"/>
      <c r="R717" s="106"/>
      <c r="S717" s="353"/>
      <c r="T717" s="784"/>
      <c r="U717" s="353"/>
      <c r="V717" s="503"/>
      <c r="W717" s="503"/>
      <c r="X717" s="352"/>
      <c r="Y717" s="352"/>
      <c r="Z717" s="352"/>
      <c r="AA717" s="352"/>
      <c r="AB717" s="503"/>
      <c r="AC717" s="106"/>
      <c r="AD717" s="106"/>
      <c r="AE717" s="106"/>
      <c r="AF717" s="106"/>
      <c r="AG717" s="106"/>
      <c r="AH717" s="106"/>
      <c r="AI717" s="106"/>
      <c r="AJ717" s="106"/>
      <c r="AK717" s="106"/>
    </row>
    <row r="718" spans="2:37">
      <c r="C718" s="536" t="s">
        <v>486</v>
      </c>
      <c r="I718" s="536"/>
      <c r="J718" s="2"/>
      <c r="P718"/>
      <c r="Q718" s="536"/>
      <c r="R718" s="106"/>
      <c r="S718" s="785"/>
      <c r="T718" s="3416"/>
      <c r="U718" s="3384"/>
      <c r="V718" s="3384"/>
      <c r="W718" s="3384"/>
      <c r="X718" s="3385"/>
      <c r="Y718" s="3384"/>
      <c r="Z718" s="3384"/>
      <c r="AA718" s="3384"/>
      <c r="AB718" s="3384"/>
      <c r="AC718" s="106"/>
      <c r="AD718" s="106"/>
      <c r="AE718" s="106"/>
      <c r="AF718" s="106"/>
      <c r="AG718" s="106"/>
      <c r="AH718" s="106"/>
      <c r="AI718" s="106"/>
      <c r="AJ718" s="106"/>
      <c r="AK718" s="106"/>
    </row>
    <row r="719" spans="2:37" ht="14.25" customHeight="1">
      <c r="B719">
        <v>4</v>
      </c>
      <c r="C719" s="536" t="s">
        <v>351</v>
      </c>
      <c r="D719" s="536"/>
      <c r="E719" s="536"/>
      <c r="F719" s="536"/>
      <c r="G719" s="536"/>
      <c r="H719" s="536"/>
      <c r="I719" s="536"/>
      <c r="J719" s="536"/>
      <c r="P719"/>
      <c r="Q719" s="536"/>
      <c r="R719" s="106"/>
      <c r="S719" s="213"/>
      <c r="T719" s="356"/>
      <c r="U719" s="151"/>
      <c r="V719" s="151"/>
      <c r="W719" s="151"/>
      <c r="X719" s="151"/>
      <c r="Y719" s="151"/>
      <c r="Z719" s="151"/>
      <c r="AA719" s="151"/>
      <c r="AB719" s="151"/>
      <c r="AC719" s="106"/>
      <c r="AD719" s="106"/>
      <c r="AE719" s="106"/>
      <c r="AF719" s="106"/>
      <c r="AG719" s="106"/>
      <c r="AH719" s="106"/>
      <c r="AI719" s="106"/>
      <c r="AJ719" s="106"/>
      <c r="AK719" s="106"/>
    </row>
    <row r="720" spans="2:37">
      <c r="C720" s="536" t="s">
        <v>352</v>
      </c>
      <c r="D720" s="536"/>
      <c r="E720" s="536"/>
      <c r="F720" s="536"/>
      <c r="G720" s="536"/>
      <c r="H720" s="536"/>
      <c r="I720" s="536"/>
      <c r="P720"/>
      <c r="Q720" s="536"/>
      <c r="R720" s="106"/>
      <c r="S720" s="106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06"/>
      <c r="AD720" s="106"/>
      <c r="AE720" s="106"/>
      <c r="AF720" s="106"/>
      <c r="AG720" s="106"/>
      <c r="AH720" s="106"/>
      <c r="AI720" s="106"/>
      <c r="AJ720" s="106"/>
      <c r="AK720" s="106"/>
    </row>
    <row r="721" spans="2:37">
      <c r="C721" s="536" t="s">
        <v>353</v>
      </c>
      <c r="D721" s="536"/>
      <c r="E721" s="536"/>
      <c r="F721" s="536"/>
      <c r="G721" s="536"/>
      <c r="H721" s="536"/>
      <c r="P721"/>
      <c r="Q721" s="536"/>
      <c r="S721" s="3413"/>
      <c r="T721" s="3417"/>
      <c r="U721" s="182"/>
      <c r="V721" s="182"/>
      <c r="W721" s="182"/>
      <c r="X721" s="559"/>
      <c r="Y721" s="591"/>
      <c r="Z721" s="121"/>
      <c r="AA721" s="115"/>
      <c r="AB721" s="121"/>
      <c r="AC721" s="106"/>
      <c r="AD721" s="106"/>
      <c r="AE721" s="106"/>
      <c r="AF721" s="106"/>
      <c r="AG721" s="106"/>
      <c r="AH721" s="106"/>
      <c r="AI721" s="106"/>
      <c r="AJ721" s="106"/>
      <c r="AK721" s="106"/>
    </row>
    <row r="722" spans="2:37">
      <c r="B722">
        <v>5</v>
      </c>
      <c r="C722" s="536" t="s">
        <v>354</v>
      </c>
      <c r="D722" s="536"/>
      <c r="E722" s="536"/>
      <c r="F722" s="536"/>
      <c r="G722" s="536"/>
      <c r="H722" s="536"/>
      <c r="P722"/>
      <c r="Q722" s="536"/>
      <c r="S722" s="106"/>
      <c r="T722" s="779"/>
      <c r="U722" s="563"/>
      <c r="V722" s="563"/>
      <c r="W722" s="563"/>
      <c r="X722" s="346"/>
      <c r="Y722" s="346"/>
      <c r="Z722" s="346"/>
      <c r="AA722" s="346"/>
      <c r="AB722" s="346"/>
      <c r="AC722" s="106"/>
      <c r="AD722" s="106"/>
      <c r="AE722" s="106"/>
      <c r="AF722" s="106"/>
      <c r="AG722" s="106"/>
      <c r="AH722" s="106"/>
      <c r="AI722" s="106"/>
      <c r="AJ722" s="106"/>
      <c r="AK722" s="106"/>
    </row>
    <row r="723" spans="2:37" ht="15.75">
      <c r="C723" s="536" t="s">
        <v>355</v>
      </c>
      <c r="D723" s="536"/>
      <c r="E723" s="536"/>
      <c r="F723" s="536"/>
      <c r="G723" s="536"/>
      <c r="H723" s="536"/>
      <c r="P723"/>
      <c r="Q723" s="536"/>
      <c r="S723" s="473"/>
      <c r="T723" s="121"/>
      <c r="U723" s="121"/>
      <c r="V723" s="121"/>
      <c r="W723" s="121"/>
      <c r="X723" s="121"/>
      <c r="Y723" s="124"/>
      <c r="Z723" s="124"/>
      <c r="AA723" s="3415"/>
      <c r="AB723" s="3415"/>
      <c r="AC723" s="106"/>
      <c r="AD723" s="106"/>
      <c r="AE723" s="106"/>
      <c r="AF723" s="106"/>
      <c r="AG723" s="106"/>
      <c r="AH723" s="106"/>
      <c r="AI723" s="106"/>
      <c r="AJ723" s="106"/>
      <c r="AK723" s="106"/>
    </row>
    <row r="724" spans="2:37" ht="14.25" customHeight="1">
      <c r="K724" s="523"/>
      <c r="L724" s="524"/>
      <c r="M724" s="568"/>
      <c r="N724" s="568"/>
      <c r="O724" s="568"/>
      <c r="P724" s="568"/>
      <c r="Q724" s="536"/>
      <c r="S724" s="780"/>
      <c r="T724" s="781"/>
      <c r="U724" s="782"/>
      <c r="V724" s="523"/>
      <c r="W724" s="523"/>
      <c r="X724" s="524"/>
      <c r="Y724" s="568"/>
      <c r="Z724" s="568"/>
      <c r="AA724" s="568"/>
      <c r="AB724" s="568"/>
      <c r="AC724" s="106"/>
      <c r="AD724" s="106"/>
      <c r="AE724" s="106"/>
      <c r="AF724" s="106"/>
      <c r="AG724" s="106"/>
      <c r="AH724" s="106"/>
      <c r="AI724" s="106"/>
      <c r="AJ724" s="106"/>
      <c r="AK724" s="106"/>
    </row>
    <row r="725" spans="2:37" ht="15" customHeight="1">
      <c r="K725" s="525"/>
      <c r="L725" s="525"/>
      <c r="M725" s="525"/>
      <c r="N725" s="525"/>
      <c r="O725" s="525"/>
      <c r="P725" s="525"/>
      <c r="Q725" s="536"/>
      <c r="S725" s="328"/>
      <c r="T725" s="779"/>
      <c r="U725" s="525"/>
      <c r="V725" s="525"/>
      <c r="W725" s="525"/>
      <c r="X725" s="525"/>
      <c r="Y725" s="525"/>
      <c r="Z725" s="525"/>
      <c r="AA725" s="525"/>
      <c r="AB725" s="525"/>
      <c r="AC725" s="106"/>
      <c r="AD725" s="106"/>
      <c r="AE725" s="106"/>
      <c r="AF725" s="106"/>
      <c r="AG725" s="106"/>
      <c r="AH725" s="106"/>
      <c r="AI725" s="106"/>
      <c r="AJ725" s="106"/>
      <c r="AK725" s="106"/>
    </row>
    <row r="726" spans="2:37" ht="12.75" customHeight="1">
      <c r="Q726" s="536"/>
      <c r="S726" s="3300"/>
      <c r="T726" s="106"/>
      <c r="U726" s="353"/>
      <c r="V726" s="526"/>
      <c r="W726" s="503"/>
      <c r="X726" s="352"/>
      <c r="Y726" s="352"/>
      <c r="Z726" s="352"/>
      <c r="AA726" s="3404"/>
      <c r="AB726" s="353"/>
      <c r="AC726" s="106"/>
      <c r="AD726" s="106"/>
      <c r="AE726" s="106"/>
      <c r="AF726" s="106"/>
      <c r="AG726" s="106"/>
      <c r="AH726" s="106"/>
      <c r="AI726" s="106"/>
      <c r="AJ726" s="106"/>
      <c r="AK726" s="106"/>
    </row>
    <row r="727" spans="2:37">
      <c r="Q727" s="536"/>
      <c r="S727" s="785"/>
      <c r="T727" s="3416"/>
      <c r="U727" s="3384"/>
      <c r="V727" s="3384"/>
      <c r="W727" s="3384"/>
      <c r="X727" s="3385"/>
      <c r="Y727" s="3384"/>
      <c r="Z727" s="3384"/>
      <c r="AA727" s="3384"/>
      <c r="AB727" s="3384"/>
      <c r="AC727" s="106"/>
      <c r="AD727" s="106"/>
      <c r="AE727" s="106"/>
      <c r="AF727" s="106"/>
      <c r="AG727" s="106"/>
      <c r="AH727" s="106"/>
      <c r="AI727" s="106"/>
      <c r="AJ727" s="106"/>
      <c r="AK727" s="106"/>
    </row>
    <row r="728" spans="2:37" ht="16.5" customHeight="1">
      <c r="Q728" s="536"/>
      <c r="S728" s="213"/>
      <c r="T728" s="356"/>
      <c r="U728" s="151"/>
      <c r="V728" s="151"/>
      <c r="W728" s="151"/>
      <c r="X728" s="151"/>
      <c r="Y728" s="151"/>
      <c r="Z728" s="151"/>
      <c r="AA728" s="151"/>
      <c r="AB728" s="151"/>
      <c r="AC728" s="106"/>
      <c r="AD728" s="106"/>
      <c r="AE728" s="106"/>
      <c r="AF728" s="106"/>
      <c r="AG728" s="106"/>
      <c r="AH728" s="106"/>
      <c r="AI728" s="106"/>
      <c r="AJ728" s="106"/>
      <c r="AK728" s="106"/>
    </row>
    <row r="729" spans="2:37" ht="13.5" customHeight="1">
      <c r="B729" s="91"/>
      <c r="C729" s="91"/>
      <c r="D729" s="548"/>
      <c r="E729" s="548"/>
      <c r="F729" s="548"/>
      <c r="G729" s="548"/>
      <c r="H729" s="548"/>
      <c r="I729" s="548"/>
      <c r="J729" s="548"/>
      <c r="K729" s="548"/>
      <c r="L729" s="548"/>
      <c r="M729" s="548"/>
      <c r="N729" s="548"/>
      <c r="O729" s="548"/>
      <c r="P729" s="548"/>
      <c r="Q729" s="536"/>
      <c r="S729" s="106"/>
      <c r="T729" s="106"/>
      <c r="U729" s="106"/>
      <c r="V729" s="106"/>
      <c r="W729" s="106"/>
      <c r="X729" s="106"/>
      <c r="Y729" s="106"/>
      <c r="Z729" s="106"/>
      <c r="AA729" s="106"/>
      <c r="AB729" s="106"/>
      <c r="AC729" s="106"/>
      <c r="AD729" s="106"/>
      <c r="AE729" s="106"/>
      <c r="AF729" s="106"/>
      <c r="AG729" s="106"/>
      <c r="AH729" s="106"/>
      <c r="AI729" s="106"/>
      <c r="AJ729" s="106"/>
      <c r="AK729" s="106"/>
    </row>
    <row r="730" spans="2:37" ht="13.5" customHeight="1">
      <c r="B730" s="91"/>
      <c r="C730" s="91"/>
      <c r="D730" s="548"/>
      <c r="E730" s="1985"/>
      <c r="F730" s="1985"/>
      <c r="G730" s="1985"/>
      <c r="H730" s="1985"/>
      <c r="I730" s="563"/>
      <c r="J730" s="563"/>
      <c r="K730" s="563"/>
      <c r="L730" s="346"/>
      <c r="M730" s="346"/>
      <c r="N730" s="346"/>
      <c r="O730" s="346"/>
      <c r="P730" s="346"/>
      <c r="Q730" s="1746"/>
      <c r="S730" s="106"/>
      <c r="T730" s="106"/>
      <c r="U730" s="106"/>
      <c r="V730" s="106"/>
      <c r="W730" s="106"/>
      <c r="X730" s="106"/>
      <c r="Y730" s="106"/>
      <c r="Z730" s="106"/>
      <c r="AA730" s="106"/>
      <c r="AB730" s="106"/>
      <c r="AC730" s="106"/>
      <c r="AD730" s="106"/>
      <c r="AE730" s="106"/>
      <c r="AF730" s="106"/>
      <c r="AG730" s="106"/>
      <c r="AH730" s="106"/>
      <c r="AI730" s="106"/>
      <c r="AJ730" s="106"/>
      <c r="AK730" s="106"/>
    </row>
    <row r="731" spans="2:37">
      <c r="I731" s="1747"/>
      <c r="J731" s="1747"/>
      <c r="K731" s="1747"/>
      <c r="L731" s="1747"/>
      <c r="M731" s="1747"/>
      <c r="N731" s="1747"/>
      <c r="O731" s="1747"/>
      <c r="P731" s="1747"/>
      <c r="Q731" s="191"/>
      <c r="S731" s="106"/>
      <c r="T731" s="106"/>
      <c r="U731" s="106"/>
      <c r="V731" s="106"/>
      <c r="W731" s="106"/>
      <c r="X731" s="106"/>
      <c r="Y731" s="106"/>
      <c r="Z731" s="106"/>
      <c r="AA731" s="106"/>
      <c r="AB731" s="106"/>
      <c r="AC731" s="106"/>
      <c r="AD731" s="106"/>
      <c r="AE731" s="106"/>
      <c r="AF731" s="106"/>
      <c r="AG731" s="106"/>
      <c r="AH731" s="106"/>
      <c r="AI731" s="106"/>
      <c r="AJ731" s="106"/>
      <c r="AK731" s="106"/>
    </row>
    <row r="732" spans="2:37">
      <c r="I732" s="121"/>
      <c r="J732" s="121"/>
      <c r="K732" s="121"/>
      <c r="L732" s="121"/>
      <c r="M732" s="121"/>
      <c r="N732" s="121"/>
      <c r="O732" s="121"/>
      <c r="P732" s="106"/>
      <c r="Q732" s="191"/>
      <c r="S732" s="106"/>
      <c r="T732" s="106"/>
      <c r="U732" s="106"/>
      <c r="V732" s="106"/>
      <c r="W732" s="106"/>
      <c r="X732" s="106"/>
      <c r="Y732" s="106"/>
      <c r="Z732" s="106"/>
      <c r="AA732" s="106"/>
      <c r="AB732" s="106"/>
      <c r="AC732" s="106"/>
      <c r="AD732" s="106"/>
      <c r="AE732" s="106"/>
      <c r="AF732" s="106"/>
      <c r="AG732" s="106"/>
      <c r="AH732" s="106"/>
      <c r="AI732" s="106"/>
      <c r="AJ732" s="106"/>
      <c r="AK732" s="106"/>
    </row>
    <row r="733" spans="2:37">
      <c r="P733"/>
      <c r="Q733" s="536"/>
      <c r="S733" s="106"/>
      <c r="T733" s="106"/>
      <c r="U733" s="106"/>
      <c r="V733" s="106"/>
      <c r="W733" s="106"/>
      <c r="X733" s="106"/>
      <c r="Y733" s="106"/>
      <c r="Z733" s="106"/>
      <c r="AA733" s="106"/>
      <c r="AB733" s="106"/>
      <c r="AC733" s="106"/>
      <c r="AD733" s="106"/>
      <c r="AE733" s="106"/>
      <c r="AF733" s="106"/>
      <c r="AG733" s="106"/>
      <c r="AH733" s="106"/>
      <c r="AI733" s="106"/>
      <c r="AJ733" s="106"/>
      <c r="AK733" s="106"/>
    </row>
    <row r="734" spans="2:37" ht="13.5" customHeight="1">
      <c r="Q734" s="536"/>
      <c r="S734" s="106"/>
      <c r="T734" s="106"/>
      <c r="U734" s="106"/>
      <c r="V734" s="106"/>
      <c r="W734" s="106"/>
      <c r="X734" s="106"/>
      <c r="Y734" s="106"/>
      <c r="Z734" s="106"/>
      <c r="AA734" s="106"/>
      <c r="AB734" s="106"/>
      <c r="AC734" s="106"/>
      <c r="AD734" s="106"/>
      <c r="AE734" s="106"/>
      <c r="AF734" s="106"/>
      <c r="AG734" s="106"/>
      <c r="AH734" s="106"/>
      <c r="AI734" s="106"/>
      <c r="AJ734" s="106"/>
      <c r="AK734" s="106"/>
    </row>
    <row r="735" spans="2:37" ht="14.25" customHeight="1">
      <c r="Q735" s="536"/>
      <c r="S735" s="106"/>
      <c r="T735" s="106"/>
      <c r="U735" s="106"/>
      <c r="V735" s="106"/>
      <c r="W735" s="106"/>
      <c r="X735" s="106"/>
      <c r="Y735" s="106"/>
      <c r="Z735" s="106"/>
      <c r="AA735" s="106"/>
      <c r="AB735" s="106"/>
      <c r="AC735" s="106"/>
      <c r="AD735" s="106"/>
      <c r="AE735" s="106"/>
      <c r="AF735" s="106"/>
      <c r="AG735" s="106"/>
      <c r="AH735" s="106"/>
      <c r="AI735" s="106"/>
      <c r="AJ735" s="106"/>
      <c r="AK735" s="106"/>
    </row>
    <row r="736" spans="2:37">
      <c r="Q736" s="536"/>
      <c r="S736" s="106"/>
      <c r="T736" s="106"/>
      <c r="U736" s="106"/>
      <c r="V736" s="106"/>
      <c r="W736" s="106"/>
      <c r="X736" s="106"/>
      <c r="Y736" s="106"/>
      <c r="Z736" s="106"/>
      <c r="AA736" s="106"/>
      <c r="AB736" s="106"/>
      <c r="AC736" s="106"/>
      <c r="AD736" s="106"/>
      <c r="AE736" s="106"/>
      <c r="AF736" s="106"/>
      <c r="AG736" s="106"/>
      <c r="AH736" s="106"/>
      <c r="AI736" s="106"/>
      <c r="AJ736" s="106"/>
      <c r="AK736" s="106"/>
    </row>
    <row r="737" spans="3:37" ht="12.75" customHeight="1">
      <c r="Q737" s="536"/>
      <c r="S737" s="106"/>
      <c r="T737" s="106"/>
      <c r="U737" s="106"/>
      <c r="V737" s="106"/>
      <c r="W737" s="106"/>
      <c r="X737" s="106"/>
      <c r="Y737" s="106"/>
      <c r="Z737" s="106"/>
      <c r="AA737" s="106"/>
      <c r="AB737" s="106"/>
      <c r="AC737" s="106"/>
      <c r="AD737" s="106"/>
      <c r="AE737" s="106"/>
      <c r="AF737" s="106"/>
      <c r="AG737" s="106"/>
      <c r="AH737" s="106"/>
      <c r="AI737" s="106"/>
      <c r="AJ737" s="106"/>
      <c r="AK737" s="106"/>
    </row>
    <row r="738" spans="3:37">
      <c r="Q738" s="536"/>
      <c r="S738" s="106"/>
      <c r="T738" s="106"/>
      <c r="U738" s="106"/>
      <c r="V738" s="106"/>
      <c r="W738" s="106"/>
      <c r="X738" s="106"/>
      <c r="Y738" s="106"/>
      <c r="Z738" s="106"/>
      <c r="AA738" s="106"/>
      <c r="AB738" s="106"/>
      <c r="AC738" s="106"/>
      <c r="AD738" s="106"/>
      <c r="AE738" s="106"/>
      <c r="AF738" s="106"/>
      <c r="AG738" s="106"/>
      <c r="AH738" s="106"/>
      <c r="AI738" s="106"/>
      <c r="AJ738" s="106"/>
      <c r="AK738" s="106"/>
    </row>
    <row r="739" spans="3:37" ht="12.75" customHeight="1">
      <c r="Q739" s="536"/>
      <c r="S739" s="106"/>
      <c r="T739" s="106"/>
      <c r="U739" s="106"/>
      <c r="V739" s="106"/>
      <c r="W739" s="106"/>
      <c r="X739" s="106"/>
      <c r="Y739" s="106"/>
      <c r="Z739" s="106"/>
      <c r="AA739" s="106"/>
      <c r="AB739" s="106"/>
      <c r="AC739" s="106"/>
      <c r="AD739" s="106"/>
      <c r="AE739" s="106"/>
      <c r="AF739" s="106"/>
      <c r="AG739" s="106"/>
      <c r="AH739" s="106"/>
      <c r="AI739" s="106"/>
      <c r="AJ739" s="106"/>
      <c r="AK739" s="106"/>
    </row>
    <row r="740" spans="3:37">
      <c r="Q740" s="536"/>
      <c r="S740" s="106"/>
      <c r="T740" s="106"/>
      <c r="U740" s="106"/>
      <c r="V740" s="106"/>
      <c r="W740" s="106"/>
      <c r="X740" s="106"/>
      <c r="Y740" s="106"/>
      <c r="Z740" s="106"/>
      <c r="AA740" s="106"/>
      <c r="AB740" s="106"/>
      <c r="AC740" s="106"/>
      <c r="AD740" s="106"/>
      <c r="AE740" s="106"/>
      <c r="AF740" s="106"/>
      <c r="AG740" s="106"/>
      <c r="AH740" s="106"/>
      <c r="AI740" s="106"/>
      <c r="AJ740" s="106"/>
      <c r="AK740" s="106"/>
    </row>
    <row r="741" spans="3:37" ht="11.25" customHeight="1">
      <c r="Q741" s="536"/>
      <c r="S741" s="106"/>
      <c r="T741" s="106"/>
      <c r="U741" s="106"/>
      <c r="V741" s="106"/>
      <c r="W741" s="106"/>
      <c r="X741" s="106"/>
      <c r="Y741" s="106"/>
      <c r="Z741" s="106"/>
      <c r="AA741" s="106"/>
      <c r="AB741" s="106"/>
      <c r="AC741" s="106"/>
      <c r="AD741" s="106"/>
      <c r="AE741" s="106"/>
      <c r="AF741" s="106"/>
      <c r="AG741" s="106"/>
      <c r="AH741" s="106"/>
      <c r="AI741" s="106"/>
      <c r="AJ741" s="106"/>
      <c r="AK741" s="106"/>
    </row>
    <row r="742" spans="3:37">
      <c r="Q742" s="536"/>
      <c r="S742" s="106"/>
      <c r="T742" s="106"/>
      <c r="U742" s="106"/>
      <c r="V742" s="106"/>
      <c r="W742" s="106"/>
      <c r="X742" s="106"/>
      <c r="Y742" s="106"/>
      <c r="Z742" s="106"/>
      <c r="AA742" s="106"/>
      <c r="AB742" s="106"/>
      <c r="AC742" s="106"/>
      <c r="AD742" s="106"/>
      <c r="AE742" s="106"/>
      <c r="AF742" s="106"/>
      <c r="AG742" s="106"/>
      <c r="AH742" s="106"/>
      <c r="AI742" s="106"/>
      <c r="AJ742" s="106"/>
      <c r="AK742" s="106"/>
    </row>
    <row r="743" spans="3:37" ht="11.25" customHeight="1">
      <c r="Q743" s="536"/>
      <c r="S743" s="106"/>
      <c r="T743" s="106"/>
      <c r="U743" s="106"/>
      <c r="V743" s="106"/>
      <c r="W743" s="106"/>
      <c r="X743" s="106"/>
      <c r="Y743" s="106"/>
      <c r="Z743" s="106"/>
      <c r="AA743" s="106"/>
      <c r="AB743" s="106"/>
      <c r="AC743" s="106"/>
      <c r="AD743" s="106"/>
      <c r="AE743" s="106"/>
      <c r="AF743" s="106"/>
      <c r="AG743" s="106"/>
      <c r="AH743" s="106"/>
      <c r="AI743" s="106"/>
      <c r="AJ743" s="106"/>
      <c r="AK743" s="106"/>
    </row>
    <row r="744" spans="3:37" ht="15" customHeight="1">
      <c r="Q744" s="536"/>
      <c r="S744" s="106"/>
      <c r="T744" s="106"/>
      <c r="U744" s="106"/>
      <c r="V744" s="106"/>
      <c r="W744" s="106"/>
      <c r="X744" s="106"/>
      <c r="Y744" s="106"/>
      <c r="Z744" s="106"/>
      <c r="AA744" s="106"/>
      <c r="AB744" s="106"/>
      <c r="AC744" s="106"/>
      <c r="AD744" s="106"/>
      <c r="AE744" s="106"/>
      <c r="AF744" s="106"/>
      <c r="AG744" s="106"/>
      <c r="AH744" s="106"/>
      <c r="AI744" s="106"/>
      <c r="AJ744" s="106"/>
      <c r="AK744" s="106"/>
    </row>
    <row r="745" spans="3:37">
      <c r="Q745" s="536"/>
      <c r="S745" s="106"/>
      <c r="T745" s="106"/>
      <c r="U745" s="106"/>
      <c r="V745" s="106"/>
      <c r="W745" s="106"/>
      <c r="X745" s="106"/>
      <c r="Y745" s="106"/>
      <c r="Z745" s="106"/>
      <c r="AA745" s="106"/>
      <c r="AB745" s="106"/>
      <c r="AC745" s="106"/>
      <c r="AD745" s="106"/>
      <c r="AE745" s="106"/>
      <c r="AF745" s="106"/>
      <c r="AG745" s="106"/>
      <c r="AH745" s="106"/>
      <c r="AI745" s="106"/>
      <c r="AJ745" s="106"/>
      <c r="AK745" s="106"/>
    </row>
    <row r="746" spans="3:37">
      <c r="Q746" s="536"/>
      <c r="S746" s="106"/>
      <c r="T746" s="106"/>
      <c r="U746" s="106"/>
      <c r="V746" s="106"/>
      <c r="W746" s="106"/>
      <c r="X746" s="106"/>
      <c r="Y746" s="106"/>
      <c r="Z746" s="106"/>
      <c r="AA746" s="106"/>
      <c r="AB746" s="106"/>
      <c r="AC746" s="106"/>
      <c r="AD746" s="106"/>
      <c r="AE746" s="106"/>
      <c r="AF746" s="106"/>
      <c r="AG746" s="106"/>
      <c r="AH746" s="106"/>
      <c r="AI746" s="106"/>
      <c r="AJ746" s="106"/>
      <c r="AK746" s="106"/>
    </row>
    <row r="747" spans="3:37">
      <c r="C747" s="63"/>
      <c r="D747" s="63"/>
      <c r="E747" s="67"/>
      <c r="F747" s="63"/>
      <c r="G747" s="63"/>
      <c r="H747" s="63"/>
      <c r="P747"/>
      <c r="Q747" s="536"/>
      <c r="S747" s="106"/>
      <c r="T747" s="106"/>
      <c r="U747" s="106"/>
      <c r="V747" s="106"/>
      <c r="W747" s="106"/>
      <c r="X747" s="106"/>
      <c r="Y747" s="106"/>
      <c r="Z747" s="106"/>
      <c r="AA747" s="106"/>
      <c r="AB747" s="106"/>
      <c r="AC747" s="106"/>
      <c r="AD747" s="106"/>
      <c r="AE747" s="106"/>
      <c r="AF747" s="106"/>
      <c r="AG747" s="106"/>
      <c r="AH747" s="106"/>
      <c r="AI747" s="106"/>
      <c r="AJ747" s="106"/>
      <c r="AK747" s="106"/>
    </row>
    <row r="748" spans="3:37" ht="12.75" customHeight="1">
      <c r="C748" s="63"/>
      <c r="D748" s="63"/>
      <c r="E748" s="67"/>
      <c r="F748" s="63"/>
      <c r="G748" s="66"/>
      <c r="H748" s="63"/>
      <c r="P748"/>
      <c r="Q748" s="536"/>
      <c r="S748" s="106"/>
      <c r="T748" s="106"/>
      <c r="U748" s="106"/>
      <c r="V748" s="106"/>
      <c r="W748" s="106"/>
      <c r="X748" s="106"/>
      <c r="Y748" s="106"/>
      <c r="Z748" s="106"/>
      <c r="AA748" s="106"/>
      <c r="AB748" s="106"/>
      <c r="AC748" s="106"/>
      <c r="AD748" s="106"/>
      <c r="AE748" s="106"/>
      <c r="AF748" s="106"/>
      <c r="AG748" s="106"/>
      <c r="AH748" s="106"/>
      <c r="AI748" s="106"/>
      <c r="AJ748" s="106"/>
      <c r="AK748" s="106"/>
    </row>
    <row r="749" spans="3:37">
      <c r="P749"/>
      <c r="Q749" s="536"/>
      <c r="S749" s="106"/>
      <c r="T749" s="106"/>
      <c r="U749" s="106"/>
      <c r="V749" s="106"/>
      <c r="W749" s="106"/>
      <c r="X749" s="106"/>
      <c r="Y749" s="106"/>
      <c r="Z749" s="106"/>
      <c r="AA749" s="106"/>
      <c r="AB749" s="106"/>
      <c r="AC749" s="106"/>
      <c r="AD749" s="106"/>
      <c r="AE749" s="106"/>
      <c r="AF749" s="106"/>
      <c r="AG749" s="106"/>
      <c r="AH749" s="106"/>
      <c r="AI749" s="106"/>
      <c r="AJ749" s="106"/>
      <c r="AK749" s="106"/>
    </row>
    <row r="750" spans="3:37" ht="13.5" customHeight="1">
      <c r="P750"/>
      <c r="Q750" s="536"/>
      <c r="S750" s="106"/>
      <c r="T750" s="106"/>
      <c r="U750" s="106"/>
      <c r="V750" s="106"/>
      <c r="W750" s="106"/>
      <c r="X750" s="106"/>
      <c r="Y750" s="106"/>
      <c r="Z750" s="106"/>
      <c r="AA750" s="106"/>
      <c r="AB750" s="106"/>
      <c r="AC750" s="106"/>
      <c r="AD750" s="106"/>
      <c r="AE750" s="106"/>
      <c r="AF750" s="106"/>
      <c r="AG750" s="106"/>
      <c r="AH750" s="106"/>
      <c r="AI750" s="106"/>
      <c r="AJ750" s="106"/>
      <c r="AK750" s="106"/>
    </row>
    <row r="751" spans="3:37" ht="12.75" customHeight="1">
      <c r="P751"/>
      <c r="Q751" s="536"/>
      <c r="S751" s="106"/>
      <c r="T751" s="106"/>
      <c r="U751" s="106"/>
      <c r="V751" s="106"/>
      <c r="W751" s="106"/>
      <c r="X751" s="106"/>
      <c r="Y751" s="106"/>
      <c r="Z751" s="106"/>
      <c r="AA751" s="106"/>
      <c r="AB751" s="106"/>
      <c r="AC751" s="106"/>
      <c r="AD751" s="106"/>
      <c r="AE751" s="106"/>
      <c r="AF751" s="106"/>
      <c r="AG751" s="106"/>
      <c r="AH751" s="106"/>
      <c r="AI751" s="106"/>
      <c r="AJ751" s="106"/>
      <c r="AK751" s="106"/>
    </row>
    <row r="752" spans="3:37" ht="12" customHeight="1">
      <c r="P752"/>
      <c r="Q752" s="536"/>
      <c r="S752" s="106"/>
      <c r="T752" s="106"/>
      <c r="U752" s="106"/>
      <c r="V752" s="106"/>
      <c r="W752" s="106"/>
      <c r="X752" s="106"/>
      <c r="Y752" s="106"/>
      <c r="Z752" s="106"/>
      <c r="AA752" s="106"/>
      <c r="AB752" s="106"/>
      <c r="AC752" s="106"/>
      <c r="AD752" s="106"/>
      <c r="AE752" s="106"/>
      <c r="AF752" s="106"/>
      <c r="AG752" s="106"/>
      <c r="AH752" s="106"/>
      <c r="AI752" s="106"/>
      <c r="AJ752" s="106"/>
      <c r="AK752" s="106"/>
    </row>
    <row r="753" spans="3:37">
      <c r="P753"/>
      <c r="Q753" s="536"/>
      <c r="S753" s="106"/>
      <c r="T753" s="106"/>
      <c r="U753" s="106"/>
      <c r="V753" s="106"/>
      <c r="W753" s="106"/>
      <c r="X753" s="106"/>
      <c r="Y753" s="106"/>
      <c r="Z753" s="106"/>
      <c r="AA753" s="106"/>
      <c r="AB753" s="106"/>
      <c r="AC753" s="106"/>
      <c r="AD753" s="106"/>
      <c r="AE753" s="106"/>
      <c r="AF753" s="106"/>
      <c r="AG753" s="106"/>
      <c r="AH753" s="106"/>
      <c r="AI753" s="106"/>
      <c r="AJ753" s="106"/>
      <c r="AK753" s="106"/>
    </row>
    <row r="754" spans="3:37">
      <c r="P754"/>
      <c r="Q754" s="536"/>
      <c r="S754" s="106"/>
      <c r="T754" s="106"/>
      <c r="U754" s="106"/>
      <c r="V754" s="106"/>
      <c r="W754" s="106"/>
      <c r="X754" s="106"/>
      <c r="Y754" s="106"/>
      <c r="Z754" s="106"/>
      <c r="AA754" s="106"/>
      <c r="AB754" s="106"/>
      <c r="AC754" s="106"/>
      <c r="AD754" s="106"/>
      <c r="AE754" s="106"/>
      <c r="AF754" s="106"/>
      <c r="AG754" s="106"/>
      <c r="AH754" s="106"/>
      <c r="AI754" s="106"/>
      <c r="AJ754" s="106"/>
      <c r="AK754" s="106"/>
    </row>
    <row r="755" spans="3:37">
      <c r="P755"/>
      <c r="Q755" s="536"/>
      <c r="S755" s="106"/>
      <c r="T755" s="106"/>
      <c r="U755" s="106"/>
      <c r="V755" s="106"/>
      <c r="W755" s="106"/>
      <c r="X755" s="106"/>
      <c r="Y755" s="106"/>
      <c r="Z755" s="106"/>
      <c r="AA755" s="106"/>
      <c r="AB755" s="106"/>
      <c r="AC755" s="106"/>
      <c r="AD755" s="106"/>
      <c r="AE755" s="106"/>
      <c r="AF755" s="106"/>
      <c r="AG755" s="106"/>
      <c r="AH755" s="106"/>
      <c r="AI755" s="106"/>
      <c r="AJ755" s="106"/>
      <c r="AK755" s="106"/>
    </row>
    <row r="756" spans="3:37">
      <c r="P756"/>
      <c r="Q756" s="536"/>
      <c r="S756" s="106"/>
      <c r="T756" s="106"/>
      <c r="U756" s="106"/>
      <c r="V756" s="106"/>
      <c r="W756" s="106"/>
      <c r="X756" s="106"/>
      <c r="Y756" s="106"/>
      <c r="Z756" s="106"/>
      <c r="AA756" s="106"/>
      <c r="AB756" s="106"/>
      <c r="AC756" s="106"/>
      <c r="AD756" s="106"/>
      <c r="AE756" s="106"/>
      <c r="AF756" s="106"/>
      <c r="AG756" s="106"/>
      <c r="AH756" s="106"/>
      <c r="AI756" s="106"/>
      <c r="AJ756" s="106"/>
      <c r="AK756" s="106"/>
    </row>
    <row r="757" spans="3:37" ht="13.5" customHeight="1">
      <c r="J757" s="6"/>
      <c r="P757"/>
      <c r="Q757" s="536"/>
      <c r="S757" s="106"/>
      <c r="T757" s="106"/>
      <c r="U757" s="106"/>
      <c r="V757" s="106"/>
      <c r="W757" s="106"/>
      <c r="X757" s="106"/>
      <c r="Y757" s="106"/>
      <c r="Z757" s="106"/>
      <c r="AA757" s="106"/>
      <c r="AB757" s="106"/>
      <c r="AC757" s="106"/>
      <c r="AD757" s="106"/>
      <c r="AE757" s="106"/>
      <c r="AF757" s="106"/>
      <c r="AG757" s="106"/>
      <c r="AH757" s="106"/>
      <c r="AI757" s="106"/>
      <c r="AJ757" s="106"/>
      <c r="AK757" s="106"/>
    </row>
    <row r="758" spans="3:37">
      <c r="J758" s="6"/>
      <c r="P758"/>
      <c r="Q758" s="536"/>
      <c r="S758" s="106"/>
      <c r="T758" s="106"/>
      <c r="U758" s="106"/>
      <c r="V758" s="106"/>
      <c r="W758" s="106"/>
      <c r="X758" s="106"/>
      <c r="Y758" s="106"/>
      <c r="Z758" s="106"/>
      <c r="AA758" s="106"/>
      <c r="AB758" s="106"/>
      <c r="AC758" s="106"/>
      <c r="AD758" s="106"/>
      <c r="AE758" s="106"/>
      <c r="AF758" s="106"/>
      <c r="AG758" s="106"/>
      <c r="AH758" s="106"/>
      <c r="AI758" s="106"/>
      <c r="AJ758" s="106"/>
      <c r="AK758" s="106"/>
    </row>
    <row r="759" spans="3:37" ht="12.75" customHeight="1">
      <c r="C759" s="106"/>
      <c r="D759" s="121"/>
      <c r="E759" s="559"/>
      <c r="F759" s="559"/>
      <c r="G759" s="121"/>
      <c r="H759" s="121"/>
      <c r="I759" s="121"/>
      <c r="J759" s="159"/>
      <c r="K759" s="121"/>
      <c r="L759" s="121"/>
      <c r="M759" s="121"/>
      <c r="N759" s="121"/>
      <c r="O759" s="121"/>
      <c r="P759"/>
      <c r="Q759" s="536"/>
      <c r="S759" s="106"/>
      <c r="T759" s="106"/>
      <c r="U759" s="106"/>
      <c r="V759" s="106"/>
      <c r="W759" s="106"/>
      <c r="X759" s="106"/>
      <c r="Y759" s="106"/>
      <c r="Z759" s="106"/>
      <c r="AA759" s="106"/>
      <c r="AB759" s="106"/>
      <c r="AC759" s="106"/>
      <c r="AD759" s="106"/>
      <c r="AE759" s="106"/>
      <c r="AF759" s="106"/>
      <c r="AG759" s="106"/>
      <c r="AH759" s="106"/>
      <c r="AI759" s="106"/>
      <c r="AJ759" s="106"/>
      <c r="AK759" s="106"/>
    </row>
    <row r="760" spans="3:37" ht="12.75" customHeight="1">
      <c r="C760" s="106"/>
      <c r="D760" s="121"/>
      <c r="E760" s="180"/>
      <c r="F760" s="180"/>
      <c r="G760" s="121"/>
      <c r="H760" s="121"/>
      <c r="I760" s="121"/>
      <c r="J760" s="159"/>
      <c r="K760" s="121"/>
      <c r="L760" s="121"/>
      <c r="M760" s="121"/>
      <c r="N760" s="121"/>
      <c r="O760" s="121"/>
      <c r="P760"/>
      <c r="Q760" s="536"/>
      <c r="S760" s="106"/>
      <c r="T760" s="106"/>
      <c r="U760" s="106"/>
      <c r="V760" s="106"/>
      <c r="W760" s="106"/>
      <c r="X760" s="106"/>
      <c r="Y760" s="106"/>
      <c r="Z760" s="106"/>
      <c r="AA760" s="106"/>
      <c r="AB760" s="106"/>
      <c r="AC760" s="106"/>
      <c r="AD760" s="106"/>
      <c r="AE760" s="106"/>
      <c r="AF760" s="106"/>
      <c r="AG760" s="106"/>
      <c r="AH760" s="106"/>
      <c r="AI760" s="106"/>
      <c r="AJ760" s="106"/>
      <c r="AK760" s="106"/>
    </row>
    <row r="761" spans="3:37" ht="12.75" customHeight="1">
      <c r="C761" s="106"/>
      <c r="D761" s="559"/>
      <c r="E761" s="207"/>
      <c r="F761" s="207"/>
      <c r="G761" s="121"/>
      <c r="H761" s="121"/>
      <c r="I761" s="121"/>
      <c r="J761" s="159"/>
      <c r="K761" s="121"/>
      <c r="L761" s="121"/>
      <c r="M761" s="121"/>
      <c r="N761" s="121"/>
      <c r="O761" s="121"/>
      <c r="P761"/>
      <c r="Q761" s="536"/>
      <c r="S761" s="106"/>
      <c r="T761" s="106"/>
      <c r="U761" s="106"/>
      <c r="V761" s="106"/>
      <c r="W761" s="106"/>
      <c r="X761" s="106"/>
      <c r="Y761" s="106"/>
      <c r="Z761" s="106"/>
      <c r="AA761" s="106"/>
      <c r="AB761" s="106"/>
      <c r="AC761" s="106"/>
      <c r="AD761" s="106"/>
      <c r="AE761" s="106"/>
      <c r="AF761" s="106"/>
      <c r="AG761" s="106"/>
      <c r="AH761" s="106"/>
      <c r="AI761" s="106"/>
      <c r="AJ761" s="106"/>
      <c r="AK761" s="106"/>
    </row>
    <row r="762" spans="3:37" ht="13.5" customHeight="1">
      <c r="C762" s="106"/>
      <c r="D762" s="180"/>
      <c r="E762" s="121"/>
      <c r="F762" s="1197"/>
      <c r="G762" s="213"/>
      <c r="H762" s="356"/>
      <c r="I762" s="121"/>
      <c r="J762" s="159"/>
      <c r="K762" s="121"/>
      <c r="L762" s="121"/>
      <c r="M762" s="121"/>
      <c r="N762" s="121"/>
      <c r="O762" s="121"/>
      <c r="P762"/>
      <c r="Q762" s="536"/>
      <c r="S762" s="106"/>
      <c r="T762" s="106"/>
      <c r="U762" s="106"/>
      <c r="V762" s="106"/>
      <c r="W762" s="106"/>
      <c r="X762" s="106"/>
      <c r="Y762" s="106"/>
      <c r="Z762" s="106"/>
      <c r="AA762" s="106"/>
      <c r="AB762" s="106"/>
      <c r="AC762" s="106"/>
      <c r="AD762" s="106"/>
      <c r="AE762" s="106"/>
      <c r="AF762" s="106"/>
      <c r="AG762" s="106"/>
      <c r="AH762" s="106"/>
      <c r="AI762" s="106"/>
      <c r="AJ762" s="106"/>
      <c r="AK762" s="106"/>
    </row>
    <row r="763" spans="3:37" ht="11.25" customHeight="1">
      <c r="C763" s="106"/>
      <c r="D763" s="1196"/>
      <c r="E763" s="159"/>
      <c r="F763" s="1198"/>
      <c r="G763" s="121"/>
      <c r="H763" s="121"/>
      <c r="I763" s="121"/>
      <c r="J763" s="159"/>
      <c r="K763" s="121"/>
      <c r="L763" s="121"/>
      <c r="M763" s="121"/>
      <c r="N763" s="121"/>
      <c r="O763" s="121"/>
      <c r="P763"/>
      <c r="Q763" s="536"/>
      <c r="S763" s="106"/>
      <c r="T763" s="106"/>
      <c r="U763" s="106"/>
      <c r="V763" s="106"/>
      <c r="W763" s="106"/>
      <c r="X763" s="106"/>
      <c r="Y763" s="106"/>
      <c r="Z763" s="106"/>
      <c r="AA763" s="106"/>
      <c r="AB763" s="106"/>
      <c r="AC763" s="106"/>
      <c r="AD763" s="106"/>
      <c r="AE763" s="106"/>
      <c r="AF763" s="106"/>
      <c r="AG763" s="106"/>
      <c r="AH763" s="106"/>
      <c r="AI763" s="106"/>
      <c r="AJ763" s="106"/>
      <c r="AK763" s="106"/>
    </row>
    <row r="764" spans="3:37" ht="12.75" customHeight="1">
      <c r="C764" s="106"/>
      <c r="D764" s="1196"/>
      <c r="E764" s="159"/>
      <c r="F764" s="1198"/>
      <c r="G764" s="121"/>
      <c r="H764" s="121"/>
      <c r="I764" s="121"/>
      <c r="J764" s="159"/>
      <c r="K764" s="121"/>
      <c r="L764" s="121"/>
      <c r="M764" s="121"/>
      <c r="N764" s="121"/>
      <c r="O764" s="121"/>
      <c r="P764"/>
      <c r="Q764" s="536"/>
      <c r="S764" s="106"/>
      <c r="T764" s="106"/>
      <c r="U764" s="106"/>
      <c r="V764" s="106"/>
      <c r="W764" s="106"/>
      <c r="X764" s="106"/>
      <c r="Y764" s="106"/>
      <c r="Z764" s="106"/>
      <c r="AA764" s="106"/>
      <c r="AB764" s="106"/>
      <c r="AC764" s="106"/>
      <c r="AD764" s="106"/>
      <c r="AE764" s="106"/>
      <c r="AF764" s="106"/>
      <c r="AG764" s="106"/>
      <c r="AH764" s="106"/>
      <c r="AI764" s="106"/>
      <c r="AJ764" s="106"/>
      <c r="AK764" s="106"/>
    </row>
    <row r="765" spans="3:37">
      <c r="C765" s="106"/>
      <c r="D765" s="1196"/>
      <c r="E765" s="159"/>
      <c r="F765" s="1198"/>
      <c r="G765" s="121"/>
      <c r="H765" s="121"/>
      <c r="I765" s="121"/>
      <c r="J765" s="159"/>
      <c r="K765" s="121"/>
      <c r="L765" s="121"/>
      <c r="M765" s="121"/>
      <c r="N765" s="121"/>
      <c r="O765" s="121"/>
      <c r="P765"/>
      <c r="Q765" s="536"/>
      <c r="S765" s="106"/>
      <c r="T765" s="106"/>
      <c r="U765" s="106"/>
      <c r="V765" s="106"/>
      <c r="W765" s="106"/>
      <c r="X765" s="106"/>
      <c r="Y765" s="106"/>
      <c r="Z765" s="106"/>
      <c r="AA765" s="106"/>
      <c r="AB765" s="106"/>
      <c r="AC765" s="106"/>
      <c r="AD765" s="106"/>
      <c r="AE765" s="106"/>
      <c r="AF765" s="106"/>
      <c r="AG765" s="106"/>
      <c r="AH765" s="106"/>
      <c r="AI765" s="106"/>
      <c r="AJ765" s="106"/>
      <c r="AK765" s="106"/>
    </row>
    <row r="766" spans="3:37">
      <c r="C766" s="106"/>
      <c r="D766" s="1196"/>
      <c r="E766" s="159"/>
      <c r="F766" s="1198"/>
      <c r="G766" s="121"/>
      <c r="H766" s="121"/>
      <c r="I766" s="121"/>
      <c r="J766" s="159"/>
      <c r="K766" s="121"/>
      <c r="L766" s="121"/>
      <c r="M766" s="121"/>
      <c r="N766" s="121"/>
      <c r="O766" s="121"/>
      <c r="P766"/>
      <c r="Q766" s="536"/>
      <c r="S766" s="106"/>
      <c r="T766" s="106"/>
      <c r="U766" s="106"/>
      <c r="V766" s="106"/>
      <c r="W766" s="106"/>
      <c r="X766" s="106"/>
      <c r="Y766" s="106"/>
      <c r="Z766" s="106"/>
      <c r="AA766" s="106"/>
      <c r="AB766" s="106"/>
      <c r="AC766" s="106"/>
      <c r="AD766" s="106"/>
      <c r="AE766" s="106"/>
      <c r="AF766" s="106"/>
      <c r="AG766" s="106"/>
      <c r="AH766" s="106"/>
      <c r="AI766" s="106"/>
      <c r="AJ766" s="106"/>
      <c r="AK766" s="106"/>
    </row>
    <row r="767" spans="3:37">
      <c r="C767" s="106"/>
      <c r="D767" s="1196"/>
      <c r="E767" s="159"/>
      <c r="F767" s="1198"/>
      <c r="G767" s="121"/>
      <c r="H767" s="121"/>
      <c r="I767" s="121"/>
      <c r="J767" s="159"/>
      <c r="K767" s="121"/>
      <c r="L767" s="121"/>
      <c r="M767" s="121"/>
      <c r="N767" s="121"/>
      <c r="O767" s="121"/>
      <c r="P767"/>
      <c r="Q767" s="536"/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</row>
    <row r="768" spans="3:37" ht="12.75" customHeight="1">
      <c r="C768" s="106"/>
      <c r="D768" s="1196"/>
      <c r="E768" s="159"/>
      <c r="F768" s="1198"/>
      <c r="G768" s="121"/>
      <c r="H768" s="121"/>
      <c r="I768" s="121"/>
      <c r="J768" s="159"/>
      <c r="K768" s="121"/>
      <c r="L768" s="121"/>
      <c r="M768" s="121"/>
      <c r="N768" s="121"/>
      <c r="O768" s="121"/>
      <c r="P768"/>
      <c r="Q768" s="536"/>
      <c r="S768" s="106"/>
      <c r="T768" s="106"/>
      <c r="U768" s="106"/>
      <c r="V768" s="106"/>
      <c r="W768" s="106"/>
      <c r="X768" s="106"/>
      <c r="Y768" s="106"/>
      <c r="Z768" s="106"/>
      <c r="AA768" s="106"/>
      <c r="AB768" s="106"/>
      <c r="AC768" s="106"/>
      <c r="AD768" s="106"/>
      <c r="AE768" s="106"/>
      <c r="AF768" s="106"/>
      <c r="AG768" s="106"/>
      <c r="AH768" s="106"/>
      <c r="AI768" s="106"/>
      <c r="AJ768" s="106"/>
      <c r="AK768" s="106"/>
    </row>
    <row r="769" spans="3:37" ht="12" customHeight="1">
      <c r="C769" s="106"/>
      <c r="D769" s="121"/>
      <c r="E769" s="121"/>
      <c r="F769" s="121"/>
      <c r="G769" s="121"/>
      <c r="H769" s="121"/>
      <c r="I769" s="121"/>
      <c r="J769" s="159"/>
      <c r="K769" s="121"/>
      <c r="L769" s="121"/>
      <c r="M769" s="121"/>
      <c r="N769" s="121"/>
      <c r="O769" s="121"/>
      <c r="P769"/>
      <c r="Q769" s="536"/>
      <c r="S769" s="106"/>
      <c r="T769" s="106"/>
      <c r="U769" s="106"/>
      <c r="V769" s="106"/>
      <c r="W769" s="106"/>
      <c r="X769" s="106"/>
      <c r="Y769" s="106"/>
      <c r="Z769" s="106"/>
      <c r="AA769" s="106"/>
      <c r="AB769" s="106"/>
      <c r="AC769" s="106"/>
      <c r="AD769" s="106"/>
      <c r="AE769" s="106"/>
      <c r="AF769" s="106"/>
      <c r="AG769" s="106"/>
      <c r="AH769" s="106"/>
      <c r="AI769" s="106"/>
      <c r="AJ769" s="106"/>
      <c r="AK769" s="106"/>
    </row>
    <row r="770" spans="3:37" ht="12.75" customHeight="1">
      <c r="J770" s="6"/>
      <c r="P770"/>
      <c r="Q770" s="536"/>
      <c r="S770" s="106"/>
      <c r="T770" s="106"/>
      <c r="U770" s="106"/>
      <c r="V770" s="106"/>
      <c r="W770" s="106"/>
      <c r="X770" s="106"/>
      <c r="Y770" s="106"/>
      <c r="Z770" s="106"/>
      <c r="AA770" s="106"/>
      <c r="AB770" s="106"/>
      <c r="AC770" s="106"/>
      <c r="AD770" s="106"/>
      <c r="AE770" s="106"/>
      <c r="AF770" s="106"/>
      <c r="AG770" s="106"/>
      <c r="AH770" s="106"/>
      <c r="AI770" s="106"/>
      <c r="AJ770" s="106"/>
      <c r="AK770" s="106"/>
    </row>
    <row r="771" spans="3:37" ht="12.75" customHeight="1">
      <c r="J771" s="6"/>
      <c r="P771"/>
      <c r="Q771" s="536"/>
      <c r="S771" s="106"/>
      <c r="T771" s="106"/>
      <c r="U771" s="106"/>
      <c r="V771" s="106"/>
      <c r="W771" s="106"/>
      <c r="X771" s="106"/>
      <c r="Y771" s="106"/>
      <c r="Z771" s="106"/>
      <c r="AA771" s="106"/>
      <c r="AB771" s="106"/>
      <c r="AC771" s="106"/>
      <c r="AD771" s="106"/>
      <c r="AE771" s="106"/>
      <c r="AF771" s="106"/>
      <c r="AG771" s="106"/>
      <c r="AH771" s="106"/>
      <c r="AI771" s="106"/>
      <c r="AJ771" s="106"/>
      <c r="AK771" s="106"/>
    </row>
    <row r="772" spans="3:37">
      <c r="J772" s="6"/>
      <c r="P772"/>
      <c r="Q772" s="536"/>
      <c r="S772" s="106"/>
      <c r="T772" s="106"/>
      <c r="U772" s="106"/>
      <c r="V772" s="106"/>
      <c r="W772" s="106"/>
      <c r="X772" s="106"/>
      <c r="Y772" s="106"/>
      <c r="Z772" s="106"/>
      <c r="AA772" s="106"/>
      <c r="AB772" s="106"/>
      <c r="AC772" s="106"/>
      <c r="AD772" s="106"/>
      <c r="AE772" s="106"/>
      <c r="AF772" s="106"/>
      <c r="AG772" s="106"/>
      <c r="AH772" s="106"/>
      <c r="AI772" s="106"/>
      <c r="AJ772" s="106"/>
      <c r="AK772" s="106"/>
    </row>
    <row r="773" spans="3:37" ht="12.75" customHeight="1">
      <c r="J773" s="6"/>
      <c r="P773"/>
      <c r="Q773" s="536"/>
      <c r="S773" s="106"/>
      <c r="T773" s="106"/>
      <c r="U773" s="106"/>
      <c r="V773" s="106"/>
      <c r="W773" s="106"/>
      <c r="X773" s="106"/>
      <c r="Y773" s="106"/>
      <c r="Z773" s="106"/>
      <c r="AA773" s="106"/>
      <c r="AB773" s="106"/>
      <c r="AC773" s="106"/>
      <c r="AD773" s="106"/>
      <c r="AE773" s="106"/>
      <c r="AF773" s="106"/>
      <c r="AG773" s="106"/>
      <c r="AH773" s="106"/>
      <c r="AI773" s="106"/>
      <c r="AJ773" s="106"/>
      <c r="AK773" s="106"/>
    </row>
    <row r="774" spans="3:37" ht="13.5" customHeight="1">
      <c r="J774" s="6"/>
      <c r="P774"/>
      <c r="Q774" s="536"/>
      <c r="S774" s="106"/>
      <c r="T774" s="106"/>
      <c r="U774" s="106"/>
      <c r="V774" s="106"/>
      <c r="W774" s="106"/>
      <c r="X774" s="106"/>
      <c r="Y774" s="106"/>
      <c r="Z774" s="106"/>
      <c r="AA774" s="106"/>
      <c r="AB774" s="106"/>
      <c r="AC774" s="106"/>
      <c r="AD774" s="106"/>
      <c r="AE774" s="106"/>
      <c r="AF774" s="106"/>
      <c r="AG774" s="106"/>
      <c r="AH774" s="106"/>
      <c r="AI774" s="106"/>
      <c r="AJ774" s="106"/>
      <c r="AK774" s="106"/>
    </row>
    <row r="775" spans="3:37" ht="14.25" customHeight="1">
      <c r="S775" s="106"/>
      <c r="T775" s="106"/>
      <c r="U775" s="106"/>
      <c r="V775" s="106"/>
      <c r="W775" s="106"/>
      <c r="X775" s="106"/>
      <c r="Y775" s="106"/>
      <c r="Z775" s="106"/>
      <c r="AA775" s="106"/>
      <c r="AB775" s="106"/>
      <c r="AC775" s="106"/>
      <c r="AD775" s="106"/>
      <c r="AE775" s="106"/>
      <c r="AF775" s="106"/>
      <c r="AG775" s="106"/>
      <c r="AH775" s="106"/>
      <c r="AI775" s="106"/>
      <c r="AJ775" s="106"/>
      <c r="AK775" s="106"/>
    </row>
    <row r="776" spans="3:37" ht="13.5" customHeight="1">
      <c r="S776" s="106"/>
      <c r="T776" s="106"/>
      <c r="U776" s="106"/>
      <c r="V776" s="106"/>
      <c r="W776" s="106"/>
      <c r="X776" s="106"/>
      <c r="Y776" s="106"/>
      <c r="Z776" s="106"/>
      <c r="AA776" s="106"/>
      <c r="AB776" s="106"/>
      <c r="AC776" s="106"/>
      <c r="AD776" s="106"/>
      <c r="AE776" s="106"/>
      <c r="AF776" s="106"/>
      <c r="AG776" s="106"/>
      <c r="AH776" s="106"/>
      <c r="AI776" s="106"/>
      <c r="AJ776" s="106"/>
      <c r="AK776" s="106"/>
    </row>
    <row r="777" spans="3:37">
      <c r="S777" s="106"/>
      <c r="T777" s="106"/>
      <c r="U777" s="106"/>
      <c r="V777" s="106"/>
      <c r="W777" s="106"/>
      <c r="X777" s="106"/>
      <c r="Y777" s="106"/>
      <c r="Z777" s="106"/>
      <c r="AA777" s="106"/>
      <c r="AB777" s="106"/>
      <c r="AC777" s="106"/>
      <c r="AD777" s="106"/>
      <c r="AE777" s="106"/>
      <c r="AF777" s="106"/>
      <c r="AG777" s="106"/>
      <c r="AH777" s="106"/>
      <c r="AI777" s="106"/>
      <c r="AJ777" s="106"/>
      <c r="AK777" s="106"/>
    </row>
    <row r="778" spans="3:37">
      <c r="S778" s="106"/>
      <c r="T778" s="106"/>
      <c r="U778" s="106"/>
      <c r="V778" s="106"/>
      <c r="W778" s="106"/>
      <c r="X778" s="106"/>
      <c r="Y778" s="106"/>
      <c r="Z778" s="106"/>
      <c r="AA778" s="106"/>
      <c r="AB778" s="106"/>
      <c r="AC778" s="106"/>
      <c r="AD778" s="106"/>
      <c r="AE778" s="106"/>
      <c r="AF778" s="106"/>
      <c r="AG778" s="106"/>
      <c r="AH778" s="106"/>
      <c r="AI778" s="106"/>
      <c r="AJ778" s="106"/>
      <c r="AK778" s="106"/>
    </row>
    <row r="779" spans="3:37">
      <c r="S779" s="106"/>
      <c r="T779" s="106"/>
      <c r="U779" s="106"/>
      <c r="V779" s="106"/>
      <c r="W779" s="106"/>
      <c r="X779" s="106"/>
      <c r="Y779" s="106"/>
      <c r="Z779" s="106"/>
      <c r="AA779" s="106"/>
      <c r="AB779" s="106"/>
      <c r="AC779" s="106"/>
      <c r="AD779" s="106"/>
      <c r="AE779" s="106"/>
      <c r="AF779" s="106"/>
      <c r="AG779" s="106"/>
      <c r="AH779" s="106"/>
      <c r="AI779" s="106"/>
      <c r="AJ779" s="106"/>
      <c r="AK779" s="106"/>
    </row>
    <row r="780" spans="3:37">
      <c r="S780" s="106"/>
      <c r="T780" s="106"/>
      <c r="U780" s="106"/>
      <c r="V780" s="106"/>
      <c r="W780" s="106"/>
      <c r="X780" s="106"/>
      <c r="Y780" s="106"/>
      <c r="Z780" s="106"/>
      <c r="AA780" s="106"/>
      <c r="AB780" s="106"/>
      <c r="AC780" s="106"/>
      <c r="AD780" s="106"/>
      <c r="AE780" s="106"/>
      <c r="AF780" s="106"/>
      <c r="AG780" s="106"/>
      <c r="AH780" s="106"/>
      <c r="AI780" s="106"/>
      <c r="AJ780" s="106"/>
      <c r="AK780" s="106"/>
    </row>
    <row r="781" spans="3:37">
      <c r="S781" s="106"/>
      <c r="T781" s="106"/>
      <c r="U781" s="106"/>
      <c r="V781" s="106"/>
      <c r="W781" s="106"/>
      <c r="X781" s="106"/>
      <c r="Y781" s="106"/>
      <c r="Z781" s="106"/>
      <c r="AA781" s="106"/>
      <c r="AB781" s="106"/>
      <c r="AC781" s="106"/>
      <c r="AD781" s="106"/>
      <c r="AE781" s="106"/>
      <c r="AF781" s="106"/>
      <c r="AG781" s="106"/>
      <c r="AH781" s="106"/>
      <c r="AI781" s="106"/>
      <c r="AJ781" s="106"/>
      <c r="AK781" s="106"/>
    </row>
    <row r="782" spans="3:37">
      <c r="S782" s="106"/>
      <c r="T782" s="106"/>
      <c r="U782" s="106"/>
      <c r="V782" s="106"/>
      <c r="W782" s="106"/>
      <c r="X782" s="106"/>
      <c r="Y782" s="106"/>
      <c r="Z782" s="106"/>
      <c r="AA782" s="106"/>
      <c r="AB782" s="106"/>
      <c r="AC782" s="106"/>
      <c r="AD782" s="106"/>
      <c r="AE782" s="106"/>
      <c r="AF782" s="106"/>
      <c r="AG782" s="106"/>
      <c r="AH782" s="106"/>
      <c r="AI782" s="106"/>
      <c r="AJ782" s="106"/>
      <c r="AK782" s="106"/>
    </row>
    <row r="783" spans="3:37">
      <c r="S783" s="106"/>
      <c r="T783" s="106"/>
      <c r="U783" s="106"/>
      <c r="V783" s="106"/>
      <c r="W783" s="106"/>
      <c r="X783" s="106"/>
      <c r="Y783" s="106"/>
      <c r="Z783" s="106"/>
      <c r="AA783" s="106"/>
      <c r="AB783" s="106"/>
      <c r="AC783" s="106"/>
      <c r="AD783" s="106"/>
      <c r="AE783" s="106"/>
      <c r="AF783" s="106"/>
      <c r="AG783" s="106"/>
      <c r="AH783" s="106"/>
      <c r="AI783" s="106"/>
      <c r="AJ783" s="106"/>
      <c r="AK783" s="106"/>
    </row>
    <row r="784" spans="3:37">
      <c r="S784" s="106"/>
      <c r="T784" s="106"/>
      <c r="U784" s="106"/>
      <c r="V784" s="106"/>
      <c r="W784" s="106"/>
      <c r="X784" s="106"/>
      <c r="Y784" s="106"/>
      <c r="Z784" s="106"/>
      <c r="AA784" s="106"/>
      <c r="AB784" s="106"/>
      <c r="AC784" s="106"/>
      <c r="AD784" s="106"/>
      <c r="AE784" s="106"/>
      <c r="AF784" s="106"/>
      <c r="AG784" s="106"/>
      <c r="AH784" s="106"/>
      <c r="AI784" s="106"/>
      <c r="AJ784" s="106"/>
      <c r="AK784" s="106"/>
    </row>
    <row r="785" spans="19:37">
      <c r="S785" s="106"/>
      <c r="T785" s="106"/>
      <c r="U785" s="106"/>
      <c r="V785" s="106"/>
      <c r="W785" s="106"/>
      <c r="X785" s="106"/>
      <c r="Y785" s="106"/>
      <c r="Z785" s="106"/>
      <c r="AA785" s="106"/>
      <c r="AB785" s="106"/>
      <c r="AC785" s="106"/>
      <c r="AD785" s="106"/>
      <c r="AE785" s="106"/>
      <c r="AF785" s="106"/>
      <c r="AG785" s="106"/>
      <c r="AH785" s="106"/>
      <c r="AI785" s="106"/>
      <c r="AJ785" s="106"/>
      <c r="AK785" s="106"/>
    </row>
    <row r="786" spans="19:37">
      <c r="S786" s="106"/>
      <c r="T786" s="106"/>
      <c r="U786" s="106"/>
      <c r="V786" s="106"/>
      <c r="W786" s="106"/>
      <c r="X786" s="106"/>
      <c r="Y786" s="106"/>
      <c r="Z786" s="106"/>
      <c r="AA786" s="106"/>
      <c r="AB786" s="106"/>
      <c r="AC786" s="106"/>
      <c r="AD786" s="106"/>
      <c r="AE786" s="106"/>
      <c r="AF786" s="106"/>
      <c r="AG786" s="106"/>
      <c r="AH786" s="106"/>
      <c r="AI786" s="106"/>
      <c r="AJ786" s="106"/>
      <c r="AK786" s="106"/>
    </row>
    <row r="787" spans="19:37">
      <c r="S787" s="106"/>
      <c r="T787" s="106"/>
      <c r="U787" s="106"/>
      <c r="V787" s="106"/>
      <c r="W787" s="106"/>
      <c r="X787" s="106"/>
      <c r="Y787" s="106"/>
      <c r="Z787" s="106"/>
      <c r="AA787" s="106"/>
      <c r="AB787" s="106"/>
      <c r="AC787" s="106"/>
      <c r="AD787" s="106"/>
      <c r="AE787" s="106"/>
      <c r="AF787" s="106"/>
      <c r="AG787" s="106"/>
      <c r="AH787" s="106"/>
      <c r="AI787" s="106"/>
      <c r="AJ787" s="106"/>
      <c r="AK787" s="106"/>
    </row>
    <row r="788" spans="19:37">
      <c r="S788" s="106"/>
      <c r="T788" s="106"/>
      <c r="U788" s="106"/>
      <c r="V788" s="106"/>
      <c r="W788" s="106"/>
      <c r="X788" s="106"/>
      <c r="Y788" s="106"/>
      <c r="Z788" s="106"/>
      <c r="AA788" s="106"/>
      <c r="AB788" s="106"/>
      <c r="AC788" s="106"/>
      <c r="AD788" s="106"/>
      <c r="AE788" s="106"/>
      <c r="AF788" s="106"/>
      <c r="AG788" s="106"/>
      <c r="AH788" s="106"/>
      <c r="AI788" s="106"/>
      <c r="AJ788" s="106"/>
      <c r="AK788" s="106"/>
    </row>
    <row r="789" spans="19:37">
      <c r="S789" s="106"/>
      <c r="T789" s="106"/>
      <c r="U789" s="106"/>
      <c r="V789" s="106"/>
      <c r="W789" s="106"/>
      <c r="X789" s="106"/>
      <c r="Y789" s="106"/>
      <c r="Z789" s="106"/>
      <c r="AA789" s="106"/>
      <c r="AB789" s="106"/>
      <c r="AC789" s="106"/>
      <c r="AD789" s="106"/>
      <c r="AE789" s="106"/>
      <c r="AF789" s="106"/>
      <c r="AG789" s="106"/>
      <c r="AH789" s="106"/>
      <c r="AI789" s="106"/>
      <c r="AJ789" s="106"/>
      <c r="AK789" s="106"/>
    </row>
    <row r="790" spans="19:37">
      <c r="S790" s="106"/>
      <c r="T790" s="106"/>
      <c r="U790" s="106"/>
      <c r="V790" s="106"/>
      <c r="W790" s="106"/>
      <c r="X790" s="106"/>
      <c r="Y790" s="106"/>
      <c r="Z790" s="106"/>
      <c r="AA790" s="106"/>
      <c r="AB790" s="106"/>
      <c r="AC790" s="106"/>
      <c r="AD790" s="106"/>
      <c r="AE790" s="106"/>
      <c r="AF790" s="106"/>
      <c r="AG790" s="106"/>
      <c r="AH790" s="106"/>
      <c r="AI790" s="106"/>
      <c r="AJ790" s="106"/>
      <c r="AK790" s="106"/>
    </row>
    <row r="791" spans="19:37">
      <c r="S791" s="106"/>
      <c r="T791" s="106"/>
      <c r="U791" s="106"/>
      <c r="V791" s="106"/>
      <c r="W791" s="106"/>
      <c r="X791" s="106"/>
      <c r="Y791" s="106"/>
      <c r="Z791" s="106"/>
      <c r="AA791" s="106"/>
      <c r="AB791" s="106"/>
      <c r="AC791" s="106"/>
      <c r="AD791" s="106"/>
      <c r="AE791" s="106"/>
      <c r="AF791" s="106"/>
      <c r="AG791" s="106"/>
      <c r="AH791" s="106"/>
      <c r="AI791" s="106"/>
      <c r="AJ791" s="106"/>
      <c r="AK791" s="106"/>
    </row>
    <row r="792" spans="19:37">
      <c r="S792" s="106"/>
      <c r="T792" s="106"/>
      <c r="U792" s="106"/>
      <c r="V792" s="106"/>
      <c r="W792" s="106"/>
      <c r="X792" s="106"/>
      <c r="Y792" s="106"/>
      <c r="Z792" s="106"/>
      <c r="AA792" s="106"/>
      <c r="AB792" s="106"/>
      <c r="AC792" s="106"/>
      <c r="AD792" s="106"/>
      <c r="AE792" s="106"/>
      <c r="AF792" s="106"/>
      <c r="AG792" s="106"/>
      <c r="AH792" s="106"/>
      <c r="AI792" s="106"/>
      <c r="AJ792" s="106"/>
      <c r="AK792" s="106"/>
    </row>
    <row r="793" spans="19:37">
      <c r="S793" s="106"/>
      <c r="T793" s="106"/>
      <c r="U793" s="106"/>
      <c r="V793" s="106"/>
      <c r="W793" s="106"/>
      <c r="X793" s="106"/>
      <c r="Y793" s="106"/>
      <c r="Z793" s="106"/>
      <c r="AA793" s="106"/>
      <c r="AB793" s="106"/>
      <c r="AC793" s="106"/>
      <c r="AD793" s="106"/>
      <c r="AE793" s="106"/>
      <c r="AF793" s="106"/>
      <c r="AG793" s="106"/>
      <c r="AH793" s="106"/>
      <c r="AI793" s="106"/>
      <c r="AJ793" s="106"/>
      <c r="AK793" s="106"/>
    </row>
    <row r="794" spans="19:37">
      <c r="S794" s="106"/>
      <c r="T794" s="106"/>
      <c r="U794" s="106"/>
      <c r="V794" s="106"/>
      <c r="W794" s="106"/>
      <c r="X794" s="106"/>
      <c r="Y794" s="106"/>
      <c r="Z794" s="106"/>
      <c r="AA794" s="106"/>
      <c r="AB794" s="106"/>
      <c r="AC794" s="106"/>
      <c r="AD794" s="106"/>
      <c r="AE794" s="106"/>
      <c r="AF794" s="106"/>
      <c r="AG794" s="106"/>
      <c r="AH794" s="106"/>
      <c r="AI794" s="106"/>
      <c r="AJ794" s="106"/>
      <c r="AK794" s="106"/>
    </row>
    <row r="795" spans="19:37">
      <c r="S795" s="106"/>
      <c r="T795" s="106"/>
      <c r="U795" s="106"/>
      <c r="V795" s="106"/>
      <c r="W795" s="106"/>
      <c r="X795" s="106"/>
      <c r="Y795" s="106"/>
      <c r="Z795" s="106"/>
      <c r="AA795" s="106"/>
      <c r="AB795" s="106"/>
      <c r="AC795" s="106"/>
      <c r="AD795" s="106"/>
      <c r="AE795" s="106"/>
      <c r="AF795" s="106"/>
      <c r="AG795" s="106"/>
      <c r="AH795" s="106"/>
      <c r="AI795" s="106"/>
      <c r="AJ795" s="106"/>
      <c r="AK795" s="106"/>
    </row>
    <row r="796" spans="19:37">
      <c r="S796" s="106"/>
      <c r="T796" s="106"/>
      <c r="U796" s="106"/>
      <c r="V796" s="106"/>
      <c r="W796" s="106"/>
      <c r="X796" s="106"/>
      <c r="Y796" s="106"/>
      <c r="Z796" s="106"/>
      <c r="AA796" s="106"/>
      <c r="AB796" s="106"/>
      <c r="AC796" s="106"/>
      <c r="AD796" s="106"/>
      <c r="AE796" s="106"/>
      <c r="AF796" s="106"/>
      <c r="AG796" s="106"/>
      <c r="AH796" s="106"/>
      <c r="AI796" s="106"/>
      <c r="AJ796" s="106"/>
      <c r="AK796" s="106"/>
    </row>
    <row r="797" spans="19:37">
      <c r="S797" s="106"/>
      <c r="T797" s="106"/>
      <c r="U797" s="106"/>
      <c r="V797" s="106"/>
      <c r="W797" s="106"/>
      <c r="X797" s="106"/>
      <c r="Y797" s="106"/>
      <c r="Z797" s="106"/>
      <c r="AA797" s="106"/>
      <c r="AB797" s="106"/>
      <c r="AC797" s="106"/>
      <c r="AD797" s="106"/>
      <c r="AE797" s="106"/>
      <c r="AF797" s="106"/>
      <c r="AG797" s="106"/>
      <c r="AH797" s="106"/>
      <c r="AI797" s="106"/>
      <c r="AJ797" s="106"/>
      <c r="AK797" s="106"/>
    </row>
    <row r="798" spans="19:37">
      <c r="S798" s="106"/>
      <c r="T798" s="106"/>
      <c r="U798" s="106"/>
      <c r="V798" s="106"/>
      <c r="W798" s="106"/>
      <c r="X798" s="106"/>
      <c r="Y798" s="106"/>
      <c r="Z798" s="106"/>
      <c r="AA798" s="106"/>
      <c r="AB798" s="106"/>
      <c r="AC798" s="106"/>
      <c r="AD798" s="106"/>
      <c r="AE798" s="106"/>
      <c r="AF798" s="106"/>
      <c r="AG798" s="106"/>
      <c r="AH798" s="106"/>
      <c r="AI798" s="106"/>
      <c r="AJ798" s="106"/>
      <c r="AK798" s="106"/>
    </row>
    <row r="799" spans="19:37">
      <c r="S799" s="106"/>
      <c r="T799" s="106"/>
      <c r="U799" s="106"/>
      <c r="V799" s="106"/>
      <c r="W799" s="106"/>
      <c r="X799" s="106"/>
      <c r="Y799" s="106"/>
      <c r="Z799" s="106"/>
      <c r="AA799" s="106"/>
      <c r="AB799" s="106"/>
      <c r="AC799" s="106"/>
      <c r="AD799" s="106"/>
      <c r="AE799" s="106"/>
      <c r="AF799" s="106"/>
      <c r="AG799" s="106"/>
      <c r="AH799" s="106"/>
      <c r="AI799" s="106"/>
      <c r="AJ799" s="106"/>
      <c r="AK799" s="106"/>
    </row>
    <row r="800" spans="19:37">
      <c r="S800" s="106"/>
      <c r="T800" s="106"/>
      <c r="U800" s="106"/>
      <c r="V800" s="106"/>
      <c r="W800" s="106"/>
      <c r="X800" s="106"/>
      <c r="Y800" s="106"/>
      <c r="Z800" s="106"/>
      <c r="AA800" s="106"/>
      <c r="AB800" s="106"/>
      <c r="AC800" s="106"/>
      <c r="AD800" s="106"/>
      <c r="AE800" s="106"/>
      <c r="AF800" s="106"/>
      <c r="AG800" s="106"/>
      <c r="AH800" s="106"/>
      <c r="AI800" s="106"/>
      <c r="AJ800" s="106"/>
      <c r="AK800" s="106"/>
    </row>
    <row r="801" spans="19:37">
      <c r="S801" s="106"/>
      <c r="T801" s="106"/>
      <c r="U801" s="106"/>
      <c r="V801" s="106"/>
      <c r="W801" s="106"/>
      <c r="X801" s="106"/>
      <c r="Y801" s="106"/>
      <c r="Z801" s="106"/>
      <c r="AA801" s="106"/>
      <c r="AB801" s="106"/>
      <c r="AC801" s="106"/>
      <c r="AD801" s="106"/>
      <c r="AE801" s="106"/>
      <c r="AF801" s="106"/>
      <c r="AG801" s="106"/>
      <c r="AH801" s="106"/>
      <c r="AI801" s="106"/>
      <c r="AJ801" s="106"/>
      <c r="AK801" s="106"/>
    </row>
    <row r="802" spans="19:37">
      <c r="S802" s="106"/>
      <c r="T802" s="106"/>
      <c r="U802" s="106"/>
      <c r="V802" s="106"/>
      <c r="W802" s="106"/>
      <c r="X802" s="106"/>
      <c r="Y802" s="106"/>
      <c r="Z802" s="106"/>
      <c r="AA802" s="106"/>
      <c r="AB802" s="106"/>
      <c r="AC802" s="106"/>
      <c r="AD802" s="106"/>
      <c r="AE802" s="106"/>
      <c r="AF802" s="106"/>
      <c r="AG802" s="106"/>
      <c r="AH802" s="106"/>
      <c r="AI802" s="106"/>
      <c r="AJ802" s="106"/>
      <c r="AK802" s="106"/>
    </row>
    <row r="803" spans="19:37">
      <c r="S803" s="106"/>
      <c r="T803" s="106"/>
      <c r="U803" s="106"/>
      <c r="V803" s="106"/>
      <c r="W803" s="106"/>
      <c r="X803" s="106"/>
      <c r="Y803" s="106"/>
      <c r="Z803" s="106"/>
      <c r="AA803" s="106"/>
      <c r="AB803" s="106"/>
      <c r="AC803" s="106"/>
      <c r="AD803" s="106"/>
      <c r="AE803" s="106"/>
      <c r="AF803" s="106"/>
      <c r="AG803" s="106"/>
      <c r="AH803" s="106"/>
      <c r="AI803" s="106"/>
      <c r="AJ803" s="106"/>
      <c r="AK803" s="106"/>
    </row>
    <row r="804" spans="19:37">
      <c r="S804" s="106"/>
      <c r="T804" s="106"/>
      <c r="U804" s="106"/>
      <c r="V804" s="106"/>
      <c r="W804" s="106"/>
      <c r="X804" s="106"/>
      <c r="Y804" s="106"/>
      <c r="Z804" s="106"/>
      <c r="AA804" s="106"/>
      <c r="AB804" s="106"/>
      <c r="AC804" s="106"/>
      <c r="AD804" s="106"/>
      <c r="AE804" s="106"/>
      <c r="AF804" s="106"/>
      <c r="AG804" s="106"/>
      <c r="AH804" s="106"/>
      <c r="AI804" s="106"/>
      <c r="AJ804" s="106"/>
      <c r="AK804" s="106"/>
    </row>
    <row r="805" spans="19:37">
      <c r="S805" s="106"/>
      <c r="T805" s="106"/>
      <c r="U805" s="106"/>
      <c r="V805" s="106"/>
      <c r="W805" s="106"/>
      <c r="X805" s="106"/>
      <c r="Y805" s="106"/>
      <c r="Z805" s="106"/>
      <c r="AA805" s="106"/>
      <c r="AB805" s="106"/>
      <c r="AC805" s="106"/>
      <c r="AD805" s="106"/>
      <c r="AE805" s="106"/>
      <c r="AF805" s="106"/>
      <c r="AG805" s="106"/>
      <c r="AH805" s="106"/>
      <c r="AI805" s="106"/>
      <c r="AJ805" s="106"/>
      <c r="AK805" s="106"/>
    </row>
    <row r="806" spans="19:37">
      <c r="S806" s="106"/>
      <c r="T806" s="106"/>
      <c r="U806" s="106"/>
      <c r="V806" s="106"/>
      <c r="W806" s="106"/>
      <c r="X806" s="106"/>
      <c r="Y806" s="106"/>
      <c r="Z806" s="106"/>
      <c r="AA806" s="106"/>
      <c r="AB806" s="106"/>
      <c r="AC806" s="106"/>
      <c r="AD806" s="106"/>
      <c r="AE806" s="106"/>
      <c r="AF806" s="106"/>
      <c r="AG806" s="106"/>
      <c r="AH806" s="106"/>
      <c r="AI806" s="106"/>
      <c r="AJ806" s="106"/>
      <c r="AK806" s="106"/>
    </row>
    <row r="807" spans="19:37">
      <c r="S807" s="106"/>
      <c r="T807" s="106"/>
      <c r="U807" s="106"/>
      <c r="V807" s="106"/>
      <c r="W807" s="106"/>
      <c r="X807" s="106"/>
      <c r="Y807" s="106"/>
      <c r="Z807" s="106"/>
      <c r="AA807" s="106"/>
      <c r="AB807" s="106"/>
      <c r="AC807" s="106"/>
      <c r="AD807" s="106"/>
      <c r="AE807" s="106"/>
      <c r="AF807" s="106"/>
      <c r="AG807" s="106"/>
      <c r="AH807" s="106"/>
      <c r="AI807" s="106"/>
      <c r="AJ807" s="106"/>
      <c r="AK807" s="106"/>
    </row>
    <row r="808" spans="19:37">
      <c r="S808" s="106"/>
      <c r="T808" s="106"/>
      <c r="U808" s="106"/>
      <c r="V808" s="106"/>
      <c r="W808" s="106"/>
      <c r="X808" s="106"/>
      <c r="Y808" s="106"/>
      <c r="Z808" s="106"/>
      <c r="AA808" s="106"/>
      <c r="AB808" s="106"/>
      <c r="AC808" s="106"/>
      <c r="AD808" s="106"/>
      <c r="AE808" s="106"/>
      <c r="AF808" s="106"/>
      <c r="AG808" s="106"/>
      <c r="AH808" s="106"/>
      <c r="AI808" s="106"/>
      <c r="AJ808" s="106"/>
      <c r="AK808" s="106"/>
    </row>
    <row r="809" spans="19:37">
      <c r="S809" s="106"/>
      <c r="T809" s="106"/>
      <c r="U809" s="106"/>
      <c r="V809" s="106"/>
      <c r="W809" s="106"/>
      <c r="X809" s="106"/>
      <c r="Y809" s="106"/>
      <c r="Z809" s="106"/>
      <c r="AA809" s="106"/>
      <c r="AB809" s="106"/>
      <c r="AC809" s="106"/>
      <c r="AD809" s="106"/>
      <c r="AE809" s="106"/>
      <c r="AF809" s="106"/>
      <c r="AG809" s="106"/>
      <c r="AH809" s="106"/>
      <c r="AI809" s="106"/>
      <c r="AJ809" s="106"/>
      <c r="AK809" s="106"/>
    </row>
    <row r="810" spans="19:37">
      <c r="S810" s="106"/>
      <c r="T810" s="106"/>
      <c r="U810" s="106"/>
      <c r="V810" s="106"/>
      <c r="W810" s="106"/>
      <c r="X810" s="106"/>
      <c r="Y810" s="106"/>
      <c r="Z810" s="106"/>
      <c r="AA810" s="106"/>
      <c r="AB810" s="106"/>
      <c r="AC810" s="106"/>
      <c r="AD810" s="106"/>
      <c r="AE810" s="106"/>
      <c r="AF810" s="106"/>
      <c r="AG810" s="106"/>
      <c r="AH810" s="106"/>
      <c r="AI810" s="106"/>
      <c r="AJ810" s="106"/>
      <c r="AK810" s="106"/>
    </row>
    <row r="811" spans="19:37">
      <c r="S811" s="106"/>
      <c r="T811" s="106"/>
      <c r="U811" s="106"/>
      <c r="V811" s="106"/>
      <c r="W811" s="106"/>
      <c r="X811" s="106"/>
      <c r="Y811" s="106"/>
      <c r="Z811" s="106"/>
      <c r="AA811" s="106"/>
      <c r="AB811" s="106"/>
      <c r="AC811" s="106"/>
      <c r="AD811" s="106"/>
      <c r="AE811" s="106"/>
      <c r="AF811" s="106"/>
      <c r="AG811" s="106"/>
      <c r="AH811" s="106"/>
      <c r="AI811" s="106"/>
      <c r="AJ811" s="106"/>
      <c r="AK811" s="106"/>
    </row>
    <row r="812" spans="19:37">
      <c r="S812" s="106"/>
      <c r="T812" s="106"/>
      <c r="U812" s="106"/>
      <c r="V812" s="106"/>
      <c r="W812" s="106"/>
      <c r="X812" s="106"/>
      <c r="Y812" s="106"/>
      <c r="Z812" s="106"/>
      <c r="AA812" s="106"/>
      <c r="AB812" s="106"/>
      <c r="AC812" s="106"/>
      <c r="AD812" s="106"/>
      <c r="AE812" s="106"/>
      <c r="AF812" s="106"/>
      <c r="AG812" s="106"/>
      <c r="AH812" s="106"/>
      <c r="AI812" s="106"/>
      <c r="AJ812" s="106"/>
      <c r="AK812" s="106"/>
    </row>
    <row r="813" spans="19:37">
      <c r="S813" s="106"/>
      <c r="T813" s="106"/>
      <c r="U813" s="106"/>
      <c r="V813" s="106"/>
      <c r="W813" s="106"/>
      <c r="X813" s="106"/>
      <c r="Y813" s="106"/>
      <c r="Z813" s="106"/>
      <c r="AA813" s="106"/>
      <c r="AB813" s="106"/>
      <c r="AC813" s="106"/>
      <c r="AD813" s="106"/>
      <c r="AE813" s="106"/>
      <c r="AF813" s="106"/>
      <c r="AG813" s="106"/>
      <c r="AH813" s="106"/>
      <c r="AI813" s="106"/>
      <c r="AJ813" s="106"/>
      <c r="AK813" s="106"/>
    </row>
    <row r="814" spans="19:37">
      <c r="S814" s="106"/>
      <c r="T814" s="106"/>
      <c r="U814" s="106"/>
      <c r="V814" s="106"/>
      <c r="W814" s="106"/>
      <c r="X814" s="106"/>
      <c r="Y814" s="106"/>
      <c r="Z814" s="106"/>
      <c r="AA814" s="106"/>
      <c r="AB814" s="106"/>
      <c r="AC814" s="106"/>
      <c r="AD814" s="106"/>
      <c r="AE814" s="106"/>
      <c r="AF814" s="106"/>
      <c r="AG814" s="106"/>
      <c r="AH814" s="106"/>
      <c r="AI814" s="106"/>
      <c r="AJ814" s="106"/>
      <c r="AK814" s="106"/>
    </row>
    <row r="815" spans="19:37">
      <c r="S815" s="106"/>
      <c r="T815" s="106"/>
      <c r="U815" s="106"/>
      <c r="V815" s="106"/>
      <c r="W815" s="106"/>
      <c r="X815" s="106"/>
      <c r="Y815" s="106"/>
      <c r="Z815" s="106"/>
      <c r="AA815" s="106"/>
      <c r="AB815" s="106"/>
      <c r="AC815" s="106"/>
      <c r="AD815" s="106"/>
      <c r="AE815" s="106"/>
      <c r="AF815" s="106"/>
      <c r="AG815" s="106"/>
      <c r="AH815" s="106"/>
      <c r="AI815" s="106"/>
      <c r="AJ815" s="106"/>
      <c r="AK815" s="106"/>
    </row>
    <row r="816" spans="19:37">
      <c r="S816" s="106"/>
      <c r="T816" s="106"/>
      <c r="U816" s="106"/>
      <c r="V816" s="106"/>
      <c r="W816" s="106"/>
      <c r="X816" s="106"/>
      <c r="Y816" s="106"/>
      <c r="Z816" s="106"/>
      <c r="AA816" s="106"/>
      <c r="AB816" s="106"/>
      <c r="AC816" s="106"/>
      <c r="AD816" s="106"/>
      <c r="AE816" s="106"/>
      <c r="AF816" s="106"/>
      <c r="AG816" s="106"/>
      <c r="AH816" s="106"/>
      <c r="AI816" s="106"/>
      <c r="AJ816" s="106"/>
      <c r="AK816" s="106"/>
    </row>
    <row r="817" spans="10:37">
      <c r="S817" s="106"/>
      <c r="T817" s="106"/>
      <c r="U817" s="106"/>
      <c r="V817" s="106"/>
      <c r="W817" s="106"/>
      <c r="X817" s="106"/>
      <c r="Y817" s="106"/>
      <c r="Z817" s="106"/>
      <c r="AA817" s="106"/>
      <c r="AB817" s="106"/>
      <c r="AC817" s="106"/>
      <c r="AD817" s="106"/>
      <c r="AE817" s="106"/>
      <c r="AF817" s="106"/>
      <c r="AG817" s="106"/>
      <c r="AH817" s="106"/>
      <c r="AI817" s="106"/>
      <c r="AJ817" s="106"/>
      <c r="AK817" s="106"/>
    </row>
    <row r="818" spans="10:37">
      <c r="S818" s="106"/>
      <c r="T818" s="106"/>
      <c r="U818" s="106"/>
      <c r="V818" s="106"/>
      <c r="W818" s="106"/>
      <c r="X818" s="106"/>
      <c r="Y818" s="106"/>
      <c r="Z818" s="106"/>
      <c r="AA818" s="106"/>
      <c r="AB818" s="106"/>
      <c r="AC818" s="106"/>
      <c r="AD818" s="106"/>
      <c r="AE818" s="106"/>
      <c r="AF818" s="106"/>
      <c r="AG818" s="106"/>
      <c r="AH818" s="106"/>
      <c r="AI818" s="106"/>
      <c r="AJ818" s="106"/>
      <c r="AK818" s="106"/>
    </row>
    <row r="819" spans="10:37">
      <c r="S819" s="106"/>
      <c r="T819" s="106"/>
      <c r="U819" s="106"/>
      <c r="V819" s="106"/>
      <c r="W819" s="106"/>
      <c r="X819" s="106"/>
      <c r="Y819" s="106"/>
      <c r="Z819" s="106"/>
      <c r="AA819" s="106"/>
      <c r="AB819" s="106"/>
      <c r="AC819" s="106"/>
      <c r="AD819" s="106"/>
      <c r="AE819" s="106"/>
      <c r="AF819" s="106"/>
      <c r="AG819" s="106"/>
      <c r="AH819" s="106"/>
      <c r="AI819" s="106"/>
      <c r="AJ819" s="106"/>
      <c r="AK819" s="106"/>
    </row>
    <row r="820" spans="10:37">
      <c r="S820" s="106"/>
      <c r="T820" s="106"/>
      <c r="U820" s="106"/>
      <c r="V820" s="106"/>
      <c r="W820" s="106"/>
      <c r="X820" s="106"/>
      <c r="Y820" s="106"/>
      <c r="Z820" s="106"/>
      <c r="AA820" s="106"/>
      <c r="AB820" s="106"/>
      <c r="AC820" s="106"/>
      <c r="AD820" s="106"/>
      <c r="AE820" s="106"/>
      <c r="AF820" s="106"/>
      <c r="AG820" s="106"/>
      <c r="AH820" s="106"/>
      <c r="AI820" s="106"/>
      <c r="AJ820" s="106"/>
      <c r="AK820" s="106"/>
    </row>
    <row r="821" spans="10:37">
      <c r="S821" s="106"/>
      <c r="T821" s="106"/>
      <c r="U821" s="106"/>
      <c r="V821" s="106"/>
      <c r="W821" s="106"/>
      <c r="X821" s="106"/>
      <c r="Y821" s="106"/>
      <c r="Z821" s="106"/>
      <c r="AA821" s="106"/>
      <c r="AB821" s="106"/>
      <c r="AC821" s="106"/>
      <c r="AD821" s="106"/>
      <c r="AE821" s="106"/>
      <c r="AF821" s="106"/>
      <c r="AG821" s="106"/>
      <c r="AH821" s="106"/>
      <c r="AI821" s="106"/>
      <c r="AJ821" s="106"/>
      <c r="AK821" s="106"/>
    </row>
    <row r="822" spans="10:37">
      <c r="S822" s="106"/>
      <c r="T822" s="106"/>
      <c r="U822" s="106"/>
      <c r="V822" s="106"/>
      <c r="W822" s="106"/>
      <c r="X822" s="106"/>
      <c r="Y822" s="106"/>
      <c r="Z822" s="106"/>
      <c r="AA822" s="106"/>
      <c r="AB822" s="106"/>
      <c r="AC822" s="106"/>
      <c r="AD822" s="106"/>
      <c r="AE822" s="106"/>
      <c r="AF822" s="106"/>
      <c r="AG822" s="106"/>
      <c r="AH822" s="106"/>
      <c r="AI822" s="106"/>
      <c r="AJ822" s="106"/>
      <c r="AK822" s="106"/>
    </row>
    <row r="823" spans="10:37">
      <c r="S823" s="106"/>
      <c r="T823" s="106"/>
      <c r="U823" s="106"/>
      <c r="V823" s="106"/>
      <c r="W823" s="106"/>
      <c r="X823" s="106"/>
      <c r="Y823" s="106"/>
      <c r="Z823" s="106"/>
      <c r="AA823" s="106"/>
      <c r="AB823" s="106"/>
      <c r="AC823" s="106"/>
      <c r="AD823" s="106"/>
      <c r="AE823" s="106"/>
      <c r="AF823" s="106"/>
      <c r="AG823" s="106"/>
      <c r="AH823" s="106"/>
      <c r="AI823" s="106"/>
      <c r="AJ823" s="106"/>
      <c r="AK823" s="106"/>
    </row>
    <row r="824" spans="10:37">
      <c r="S824" s="106"/>
      <c r="T824" s="106"/>
      <c r="U824" s="106"/>
      <c r="V824" s="106"/>
      <c r="W824" s="106"/>
      <c r="X824" s="106"/>
      <c r="Y824" s="106"/>
      <c r="Z824" s="106"/>
      <c r="AA824" s="106"/>
      <c r="AB824" s="106"/>
      <c r="AC824" s="106"/>
      <c r="AD824" s="106"/>
      <c r="AE824" s="106"/>
      <c r="AF824" s="106"/>
      <c r="AG824" s="106"/>
      <c r="AH824" s="106"/>
      <c r="AI824" s="106"/>
      <c r="AJ824" s="106"/>
      <c r="AK824" s="106"/>
    </row>
    <row r="825" spans="10:37">
      <c r="S825" s="106"/>
      <c r="T825" s="106"/>
      <c r="U825" s="106"/>
      <c r="V825" s="106"/>
      <c r="W825" s="106"/>
      <c r="X825" s="106"/>
      <c r="Y825" s="106"/>
      <c r="Z825" s="106"/>
      <c r="AA825" s="106"/>
      <c r="AB825" s="106"/>
      <c r="AC825" s="106"/>
      <c r="AD825" s="106"/>
      <c r="AE825" s="106"/>
      <c r="AF825" s="106"/>
      <c r="AG825" s="106"/>
      <c r="AH825" s="106"/>
      <c r="AI825" s="106"/>
      <c r="AJ825" s="106"/>
      <c r="AK825" s="106"/>
    </row>
    <row r="826" spans="10:37">
      <c r="S826" s="106"/>
      <c r="T826" s="106"/>
      <c r="U826" s="106"/>
      <c r="V826" s="106"/>
      <c r="W826" s="106"/>
      <c r="X826" s="106"/>
      <c r="Y826" s="106"/>
      <c r="Z826" s="106"/>
      <c r="AA826" s="106"/>
      <c r="AB826" s="106"/>
      <c r="AC826" s="106"/>
      <c r="AD826" s="106"/>
      <c r="AE826" s="106"/>
      <c r="AF826" s="106"/>
      <c r="AG826" s="106"/>
      <c r="AH826" s="106"/>
      <c r="AI826" s="106"/>
      <c r="AJ826" s="106"/>
      <c r="AK826" s="106"/>
    </row>
    <row r="827" spans="10:37">
      <c r="S827" s="106"/>
      <c r="T827" s="106"/>
      <c r="U827" s="106"/>
      <c r="V827" s="106"/>
      <c r="W827" s="106"/>
      <c r="X827" s="106"/>
      <c r="Y827" s="106"/>
      <c r="Z827" s="106"/>
      <c r="AA827" s="106"/>
      <c r="AB827" s="106"/>
      <c r="AC827" s="106"/>
      <c r="AD827" s="106"/>
      <c r="AE827" s="106"/>
      <c r="AF827" s="106"/>
      <c r="AG827" s="106"/>
      <c r="AH827" s="106"/>
      <c r="AI827" s="106"/>
      <c r="AJ827" s="106"/>
      <c r="AK827" s="106"/>
    </row>
    <row r="828" spans="10:37">
      <c r="S828" s="106"/>
      <c r="T828" s="106"/>
      <c r="U828" s="106"/>
      <c r="V828" s="106"/>
      <c r="W828" s="106"/>
      <c r="X828" s="106"/>
      <c r="Y828" s="106"/>
      <c r="Z828" s="106"/>
      <c r="AA828" s="106"/>
      <c r="AB828" s="106"/>
      <c r="AC828" s="106"/>
      <c r="AD828" s="106"/>
      <c r="AE828" s="106"/>
      <c r="AF828" s="106"/>
      <c r="AG828" s="106"/>
      <c r="AH828" s="106"/>
      <c r="AI828" s="106"/>
      <c r="AJ828" s="106"/>
      <c r="AK828" s="106"/>
    </row>
    <row r="829" spans="10:37">
      <c r="S829" s="106"/>
      <c r="T829" s="106"/>
      <c r="U829" s="106"/>
      <c r="V829" s="106"/>
      <c r="W829" s="106"/>
      <c r="X829" s="106"/>
      <c r="Y829" s="106"/>
      <c r="Z829" s="106"/>
      <c r="AA829" s="106"/>
      <c r="AB829" s="106"/>
      <c r="AC829" s="106"/>
      <c r="AD829" s="106"/>
      <c r="AE829" s="106"/>
      <c r="AF829" s="106"/>
      <c r="AG829" s="106"/>
      <c r="AH829" s="106"/>
      <c r="AI829" s="106"/>
      <c r="AJ829" s="106"/>
      <c r="AK829" s="106"/>
    </row>
    <row r="830" spans="10:37">
      <c r="S830" s="106"/>
      <c r="T830" s="106"/>
      <c r="U830" s="106"/>
      <c r="V830" s="106"/>
      <c r="W830" s="106"/>
      <c r="X830" s="106"/>
      <c r="Y830" s="106"/>
      <c r="Z830" s="106"/>
      <c r="AA830" s="106"/>
      <c r="AB830" s="106"/>
      <c r="AC830" s="106"/>
      <c r="AD830" s="106"/>
      <c r="AE830" s="106"/>
      <c r="AF830" s="106"/>
      <c r="AG830" s="106"/>
      <c r="AH830" s="106"/>
      <c r="AI830" s="106"/>
      <c r="AJ830" s="106"/>
      <c r="AK830" s="106"/>
    </row>
    <row r="831" spans="10:37">
      <c r="S831" s="106"/>
      <c r="T831" s="106"/>
      <c r="U831" s="106"/>
      <c r="V831" s="106"/>
      <c r="W831" s="106"/>
      <c r="X831" s="106"/>
      <c r="Y831" s="106"/>
      <c r="Z831" s="106"/>
      <c r="AA831" s="106"/>
      <c r="AB831" s="106"/>
      <c r="AC831" s="106"/>
      <c r="AD831" s="106"/>
      <c r="AE831" s="106"/>
      <c r="AF831" s="106"/>
      <c r="AG831" s="106"/>
      <c r="AH831" s="106"/>
      <c r="AI831" s="106"/>
      <c r="AJ831" s="106"/>
      <c r="AK831" s="106"/>
    </row>
    <row r="832" spans="10:37">
      <c r="J832" s="6"/>
      <c r="P832"/>
      <c r="Q832" s="536"/>
      <c r="S832" s="106"/>
      <c r="T832" s="106"/>
      <c r="U832" s="106"/>
      <c r="V832" s="106"/>
      <c r="W832" s="106"/>
      <c r="X832" s="106"/>
      <c r="Y832" s="106"/>
      <c r="Z832" s="106"/>
      <c r="AA832" s="106"/>
      <c r="AB832" s="106"/>
      <c r="AC832" s="106"/>
      <c r="AD832" s="106"/>
      <c r="AE832" s="106"/>
      <c r="AF832" s="106"/>
      <c r="AG832" s="106"/>
      <c r="AH832" s="106"/>
      <c r="AI832" s="106"/>
      <c r="AJ832" s="106"/>
      <c r="AK832" s="106"/>
    </row>
    <row r="833" spans="10:37">
      <c r="J833" s="6"/>
      <c r="P833"/>
      <c r="Q833" s="536"/>
      <c r="S833" s="106"/>
      <c r="T833" s="106"/>
      <c r="U833" s="106"/>
      <c r="V833" s="106"/>
      <c r="W833" s="106"/>
      <c r="X833" s="106"/>
      <c r="Y833" s="106"/>
      <c r="Z833" s="106"/>
      <c r="AA833" s="106"/>
      <c r="AB833" s="106"/>
      <c r="AC833" s="106"/>
      <c r="AD833" s="106"/>
      <c r="AE833" s="106"/>
      <c r="AF833" s="106"/>
      <c r="AG833" s="106"/>
      <c r="AH833" s="106"/>
      <c r="AI833" s="106"/>
      <c r="AJ833" s="106"/>
      <c r="AK833" s="106"/>
    </row>
    <row r="834" spans="10:37">
      <c r="J834" s="6"/>
      <c r="P834"/>
      <c r="Q834" s="536"/>
      <c r="S834" s="106"/>
      <c r="T834" s="106"/>
      <c r="U834" s="106"/>
      <c r="V834" s="106"/>
      <c r="W834" s="106"/>
      <c r="X834" s="106"/>
      <c r="Y834" s="106"/>
      <c r="Z834" s="106"/>
      <c r="AA834" s="106"/>
      <c r="AB834" s="106"/>
      <c r="AC834" s="106"/>
      <c r="AD834" s="106"/>
      <c r="AE834" s="106"/>
      <c r="AF834" s="106"/>
      <c r="AG834" s="106"/>
      <c r="AH834" s="106"/>
      <c r="AI834" s="106"/>
      <c r="AJ834" s="106"/>
      <c r="AK834" s="106"/>
    </row>
    <row r="835" spans="10:37">
      <c r="J835" s="6"/>
      <c r="P835"/>
      <c r="Q835" s="536"/>
      <c r="S835" s="106"/>
      <c r="T835" s="106"/>
      <c r="U835" s="106"/>
      <c r="V835" s="106"/>
      <c r="W835" s="106"/>
      <c r="X835" s="106"/>
      <c r="Y835" s="106"/>
      <c r="Z835" s="106"/>
      <c r="AA835" s="106"/>
      <c r="AB835" s="106"/>
      <c r="AC835" s="106"/>
      <c r="AD835" s="106"/>
      <c r="AE835" s="106"/>
      <c r="AF835" s="106"/>
      <c r="AG835" s="106"/>
      <c r="AH835" s="106"/>
      <c r="AI835" s="106"/>
      <c r="AJ835" s="106"/>
      <c r="AK835" s="106"/>
    </row>
    <row r="836" spans="10:37">
      <c r="J836" s="6"/>
      <c r="P836"/>
      <c r="Q836" s="536"/>
      <c r="S836" s="106"/>
      <c r="T836" s="106"/>
      <c r="U836" s="106"/>
      <c r="V836" s="106"/>
      <c r="W836" s="106"/>
      <c r="X836" s="106"/>
      <c r="Y836" s="106"/>
      <c r="Z836" s="106"/>
      <c r="AA836" s="106"/>
      <c r="AB836" s="106"/>
      <c r="AC836" s="106"/>
      <c r="AD836" s="106"/>
      <c r="AE836" s="106"/>
      <c r="AF836" s="106"/>
      <c r="AG836" s="106"/>
      <c r="AH836" s="106"/>
      <c r="AI836" s="106"/>
      <c r="AJ836" s="106"/>
      <c r="AK836" s="106"/>
    </row>
    <row r="837" spans="10:37">
      <c r="J837" s="6"/>
      <c r="P837"/>
      <c r="Q837" s="536"/>
      <c r="S837" s="106"/>
      <c r="T837" s="106"/>
      <c r="U837" s="106"/>
      <c r="V837" s="106"/>
      <c r="W837" s="106"/>
      <c r="X837" s="106"/>
      <c r="Y837" s="106"/>
      <c r="Z837" s="106"/>
      <c r="AA837" s="106"/>
      <c r="AB837" s="106"/>
      <c r="AC837" s="106"/>
      <c r="AD837" s="106"/>
      <c r="AE837" s="106"/>
      <c r="AF837" s="106"/>
      <c r="AG837" s="106"/>
      <c r="AH837" s="106"/>
      <c r="AI837" s="106"/>
      <c r="AJ837" s="106"/>
      <c r="AK837" s="106"/>
    </row>
    <row r="838" spans="10:37">
      <c r="J838" s="6"/>
      <c r="P838"/>
      <c r="Q838" s="536"/>
      <c r="S838" s="106"/>
      <c r="T838" s="106"/>
      <c r="U838" s="106"/>
      <c r="V838" s="106"/>
      <c r="W838" s="106"/>
      <c r="X838" s="106"/>
      <c r="Y838" s="106"/>
      <c r="Z838" s="106"/>
      <c r="AA838" s="106"/>
      <c r="AB838" s="106"/>
      <c r="AC838" s="106"/>
      <c r="AD838" s="106"/>
      <c r="AE838" s="106"/>
      <c r="AF838" s="106"/>
      <c r="AG838" s="106"/>
      <c r="AH838" s="106"/>
      <c r="AI838" s="106"/>
      <c r="AJ838" s="106"/>
      <c r="AK838" s="106"/>
    </row>
    <row r="839" spans="10:37">
      <c r="J839" s="6"/>
      <c r="P839"/>
      <c r="Q839" s="536"/>
      <c r="S839" s="106"/>
      <c r="T839" s="106"/>
      <c r="U839" s="106"/>
      <c r="V839" s="106"/>
      <c r="W839" s="106"/>
      <c r="X839" s="106"/>
      <c r="Y839" s="106"/>
      <c r="Z839" s="106"/>
      <c r="AA839" s="106"/>
      <c r="AB839" s="106"/>
      <c r="AC839" s="106"/>
      <c r="AD839" s="106"/>
      <c r="AE839" s="106"/>
      <c r="AF839" s="106"/>
      <c r="AG839" s="106"/>
      <c r="AH839" s="106"/>
      <c r="AI839" s="106"/>
      <c r="AJ839" s="106"/>
      <c r="AK839" s="106"/>
    </row>
    <row r="840" spans="10:37">
      <c r="J840" s="6"/>
      <c r="P840"/>
      <c r="Q840" s="536"/>
      <c r="S840" s="106"/>
      <c r="T840" s="106"/>
      <c r="U840" s="106"/>
      <c r="V840" s="106"/>
      <c r="W840" s="106"/>
      <c r="X840" s="106"/>
      <c r="Y840" s="106"/>
      <c r="Z840" s="106"/>
      <c r="AA840" s="106"/>
      <c r="AB840" s="106"/>
      <c r="AC840" s="106"/>
      <c r="AD840" s="106"/>
      <c r="AE840" s="106"/>
      <c r="AF840" s="106"/>
      <c r="AG840" s="106"/>
      <c r="AH840" s="106"/>
      <c r="AI840" s="106"/>
      <c r="AJ840" s="106"/>
      <c r="AK840" s="106"/>
    </row>
    <row r="841" spans="10:37">
      <c r="J841" s="6"/>
      <c r="P841"/>
      <c r="Q841" s="536"/>
      <c r="S841" s="106"/>
      <c r="T841" s="106"/>
      <c r="U841" s="106"/>
      <c r="V841" s="106"/>
      <c r="W841" s="106"/>
      <c r="X841" s="106"/>
      <c r="Y841" s="106"/>
      <c r="Z841" s="106"/>
      <c r="AA841" s="106"/>
      <c r="AB841" s="106"/>
      <c r="AC841" s="106"/>
      <c r="AD841" s="106"/>
      <c r="AE841" s="106"/>
      <c r="AF841" s="106"/>
      <c r="AG841" s="106"/>
      <c r="AH841" s="106"/>
      <c r="AI841" s="106"/>
      <c r="AJ841" s="106"/>
      <c r="AK841" s="106"/>
    </row>
    <row r="842" spans="10:37">
      <c r="J842" s="6"/>
      <c r="P842"/>
      <c r="Q842" s="536"/>
      <c r="S842" s="106"/>
      <c r="T842" s="106"/>
      <c r="U842" s="106"/>
      <c r="V842" s="106"/>
      <c r="W842" s="106"/>
      <c r="X842" s="106"/>
      <c r="Y842" s="106"/>
      <c r="Z842" s="106"/>
      <c r="AA842" s="106"/>
      <c r="AB842" s="106"/>
      <c r="AC842" s="106"/>
      <c r="AD842" s="106"/>
      <c r="AE842" s="106"/>
      <c r="AF842" s="106"/>
      <c r="AG842" s="106"/>
      <c r="AH842" s="106"/>
      <c r="AI842" s="106"/>
      <c r="AJ842" s="106"/>
      <c r="AK842" s="106"/>
    </row>
    <row r="843" spans="10:37">
      <c r="J843" s="6"/>
      <c r="P843"/>
      <c r="Q843" s="536"/>
      <c r="S843" s="106"/>
      <c r="T843" s="106"/>
      <c r="U843" s="106"/>
      <c r="V843" s="106"/>
      <c r="W843" s="106"/>
      <c r="X843" s="106"/>
      <c r="Y843" s="106"/>
      <c r="Z843" s="106"/>
      <c r="AA843" s="106"/>
      <c r="AB843" s="106"/>
      <c r="AC843" s="106"/>
      <c r="AD843" s="106"/>
      <c r="AE843" s="106"/>
      <c r="AF843" s="106"/>
      <c r="AG843" s="106"/>
      <c r="AH843" s="106"/>
      <c r="AI843" s="106"/>
      <c r="AJ843" s="106"/>
      <c r="AK843" s="106"/>
    </row>
    <row r="844" spans="10:37">
      <c r="J844" s="6"/>
      <c r="P844"/>
      <c r="S844" s="106"/>
      <c r="T844" s="106"/>
      <c r="U844" s="106"/>
      <c r="V844" s="106"/>
      <c r="W844" s="106"/>
      <c r="X844" s="106"/>
      <c r="Y844" s="106"/>
      <c r="Z844" s="106"/>
      <c r="AA844" s="106"/>
      <c r="AB844" s="106"/>
      <c r="AC844" s="106"/>
      <c r="AD844" s="106"/>
      <c r="AE844" s="106"/>
      <c r="AF844" s="106"/>
      <c r="AG844" s="106"/>
      <c r="AH844" s="106"/>
      <c r="AI844" s="106"/>
      <c r="AJ844" s="106"/>
      <c r="AK844" s="106"/>
    </row>
    <row r="845" spans="10:37">
      <c r="J845" s="6"/>
      <c r="P845"/>
      <c r="S845" s="106"/>
      <c r="T845" s="106"/>
      <c r="U845" s="106"/>
      <c r="V845" s="106"/>
      <c r="W845" s="106"/>
      <c r="X845" s="106"/>
      <c r="Y845" s="106"/>
      <c r="Z845" s="106"/>
      <c r="AA845" s="106"/>
      <c r="AB845" s="106"/>
      <c r="AC845" s="106"/>
      <c r="AD845" s="106"/>
      <c r="AE845" s="106"/>
      <c r="AF845" s="106"/>
      <c r="AG845" s="106"/>
      <c r="AH845" s="106"/>
      <c r="AI845" s="106"/>
      <c r="AJ845" s="106"/>
      <c r="AK845" s="106"/>
    </row>
    <row r="846" spans="10:37">
      <c r="J846" s="6"/>
      <c r="P846"/>
      <c r="S846" s="106"/>
      <c r="T846" s="106"/>
      <c r="U846" s="106"/>
      <c r="V846" s="106"/>
      <c r="W846" s="106"/>
      <c r="X846" s="106"/>
      <c r="Y846" s="106"/>
      <c r="Z846" s="106"/>
      <c r="AA846" s="106"/>
      <c r="AB846" s="106"/>
      <c r="AC846" s="106"/>
      <c r="AD846" s="106"/>
      <c r="AE846" s="106"/>
      <c r="AF846" s="106"/>
      <c r="AG846" s="106"/>
      <c r="AH846" s="106"/>
      <c r="AI846" s="106"/>
      <c r="AJ846" s="106"/>
      <c r="AK846" s="106"/>
    </row>
    <row r="847" spans="10:37">
      <c r="J847" s="6"/>
      <c r="P847"/>
      <c r="S847" s="106"/>
      <c r="T847" s="106"/>
      <c r="U847" s="106"/>
      <c r="V847" s="106"/>
      <c r="W847" s="106"/>
      <c r="X847" s="106"/>
      <c r="Y847" s="106"/>
      <c r="Z847" s="106"/>
      <c r="AA847" s="106"/>
      <c r="AB847" s="106"/>
      <c r="AC847" s="106"/>
      <c r="AD847" s="106"/>
      <c r="AE847" s="106"/>
      <c r="AF847" s="106"/>
      <c r="AG847" s="106"/>
      <c r="AH847" s="106"/>
      <c r="AI847" s="106"/>
      <c r="AJ847" s="106"/>
      <c r="AK847" s="106"/>
    </row>
    <row r="848" spans="10:37">
      <c r="J848" s="6"/>
      <c r="P848"/>
      <c r="S848" s="106"/>
      <c r="T848" s="106"/>
      <c r="U848" s="106"/>
      <c r="V848" s="106"/>
      <c r="W848" s="106"/>
      <c r="X848" s="106"/>
      <c r="Y848" s="106"/>
      <c r="Z848" s="106"/>
      <c r="AA848" s="106"/>
      <c r="AB848" s="106"/>
      <c r="AC848" s="106"/>
      <c r="AD848" s="106"/>
      <c r="AE848" s="106"/>
      <c r="AF848" s="106"/>
      <c r="AG848" s="106"/>
      <c r="AH848" s="106"/>
      <c r="AI848" s="106"/>
      <c r="AJ848" s="106"/>
      <c r="AK848" s="106"/>
    </row>
    <row r="849" spans="10:37">
      <c r="J849" s="6"/>
      <c r="P849"/>
      <c r="S849" s="106"/>
      <c r="T849" s="106"/>
      <c r="U849" s="106"/>
      <c r="V849" s="106"/>
      <c r="W849" s="106"/>
      <c r="X849" s="106"/>
      <c r="Y849" s="106"/>
      <c r="Z849" s="106"/>
      <c r="AA849" s="106"/>
      <c r="AB849" s="106"/>
      <c r="AC849" s="106"/>
      <c r="AD849" s="106"/>
      <c r="AE849" s="106"/>
      <c r="AF849" s="106"/>
      <c r="AG849" s="106"/>
      <c r="AH849" s="106"/>
      <c r="AI849" s="106"/>
      <c r="AJ849" s="106"/>
      <c r="AK849" s="106"/>
    </row>
    <row r="850" spans="10:37">
      <c r="J850" s="6"/>
      <c r="P850"/>
      <c r="S850" s="106"/>
      <c r="T850" s="106"/>
      <c r="U850" s="106"/>
      <c r="V850" s="106"/>
      <c r="W850" s="106"/>
      <c r="X850" s="106"/>
      <c r="Y850" s="106"/>
      <c r="Z850" s="106"/>
      <c r="AA850" s="106"/>
      <c r="AB850" s="106"/>
      <c r="AC850" s="106"/>
      <c r="AD850" s="106"/>
      <c r="AE850" s="106"/>
      <c r="AF850" s="106"/>
      <c r="AG850" s="106"/>
      <c r="AH850" s="106"/>
      <c r="AI850" s="106"/>
      <c r="AJ850" s="106"/>
      <c r="AK850" s="106"/>
    </row>
    <row r="851" spans="10:37">
      <c r="J851" s="6"/>
      <c r="P851"/>
      <c r="S851" s="106"/>
      <c r="T851" s="106"/>
      <c r="U851" s="106"/>
      <c r="V851" s="106"/>
      <c r="W851" s="106"/>
      <c r="X851" s="106"/>
      <c r="Y851" s="106"/>
      <c r="Z851" s="106"/>
      <c r="AA851" s="106"/>
      <c r="AB851" s="106"/>
      <c r="AC851" s="106"/>
      <c r="AD851" s="106"/>
      <c r="AE851" s="106"/>
      <c r="AF851" s="106"/>
      <c r="AG851" s="106"/>
      <c r="AH851" s="106"/>
      <c r="AI851" s="106"/>
      <c r="AJ851" s="106"/>
      <c r="AK851" s="106"/>
    </row>
    <row r="852" spans="10:37">
      <c r="J852" s="6"/>
      <c r="P852"/>
      <c r="S852" s="106"/>
      <c r="T852" s="106"/>
      <c r="U852" s="106"/>
      <c r="V852" s="106"/>
      <c r="W852" s="106"/>
      <c r="X852" s="106"/>
      <c r="Y852" s="106"/>
      <c r="Z852" s="106"/>
      <c r="AA852" s="106"/>
      <c r="AB852" s="106"/>
      <c r="AC852" s="106"/>
      <c r="AD852" s="106"/>
      <c r="AE852" s="106"/>
      <c r="AF852" s="106"/>
      <c r="AG852" s="106"/>
      <c r="AH852" s="106"/>
      <c r="AI852" s="106"/>
      <c r="AJ852" s="106"/>
      <c r="AK852" s="106"/>
    </row>
    <row r="853" spans="10:37">
      <c r="J853" s="6"/>
      <c r="P853"/>
      <c r="S853" s="106"/>
      <c r="T853" s="106"/>
      <c r="U853" s="106"/>
      <c r="V853" s="106"/>
      <c r="W853" s="106"/>
      <c r="X853" s="106"/>
      <c r="Y853" s="106"/>
      <c r="Z853" s="106"/>
      <c r="AA853" s="106"/>
      <c r="AB853" s="106"/>
      <c r="AC853" s="106"/>
      <c r="AD853" s="106"/>
      <c r="AE853" s="106"/>
      <c r="AF853" s="106"/>
      <c r="AG853" s="106"/>
      <c r="AH853" s="106"/>
      <c r="AI853" s="106"/>
      <c r="AJ853" s="106"/>
      <c r="AK853" s="106"/>
    </row>
    <row r="854" spans="10:37">
      <c r="J854" s="6"/>
      <c r="P854"/>
      <c r="S854" s="106"/>
      <c r="T854" s="106"/>
      <c r="U854" s="106"/>
      <c r="V854" s="106"/>
      <c r="W854" s="106"/>
      <c r="X854" s="106"/>
      <c r="Y854" s="106"/>
      <c r="Z854" s="106"/>
      <c r="AA854" s="106"/>
      <c r="AB854" s="106"/>
      <c r="AC854" s="106"/>
      <c r="AD854" s="106"/>
      <c r="AE854" s="106"/>
      <c r="AF854" s="106"/>
      <c r="AG854" s="106"/>
      <c r="AH854" s="106"/>
      <c r="AI854" s="106"/>
      <c r="AJ854" s="106"/>
      <c r="AK854" s="106"/>
    </row>
    <row r="855" spans="10:37">
      <c r="J855" s="6"/>
      <c r="P855"/>
      <c r="S855" s="106"/>
      <c r="T855" s="106"/>
      <c r="U855" s="106"/>
      <c r="V855" s="106"/>
      <c r="W855" s="106"/>
      <c r="X855" s="106"/>
      <c r="Y855" s="106"/>
      <c r="Z855" s="106"/>
      <c r="AA855" s="106"/>
      <c r="AB855" s="106"/>
      <c r="AC855" s="106"/>
      <c r="AD855" s="106"/>
      <c r="AE855" s="106"/>
      <c r="AF855" s="106"/>
      <c r="AG855" s="106"/>
      <c r="AH855" s="106"/>
      <c r="AI855" s="106"/>
      <c r="AJ855" s="106"/>
      <c r="AK855" s="106"/>
    </row>
    <row r="856" spans="10:37">
      <c r="J856" s="6"/>
      <c r="P856"/>
      <c r="S856" s="106"/>
      <c r="T856" s="106"/>
      <c r="U856" s="106"/>
      <c r="V856" s="106"/>
      <c r="W856" s="106"/>
      <c r="X856" s="106"/>
      <c r="Y856" s="106"/>
      <c r="Z856" s="106"/>
      <c r="AA856" s="106"/>
      <c r="AB856" s="106"/>
      <c r="AC856" s="106"/>
      <c r="AD856" s="106"/>
      <c r="AE856" s="106"/>
      <c r="AF856" s="106"/>
      <c r="AG856" s="106"/>
      <c r="AH856" s="106"/>
      <c r="AI856" s="106"/>
      <c r="AJ856" s="106"/>
      <c r="AK856" s="106"/>
    </row>
    <row r="857" spans="10:37">
      <c r="J857" s="6"/>
      <c r="P857"/>
      <c r="S857" s="106"/>
      <c r="T857" s="106"/>
      <c r="U857" s="106"/>
      <c r="V857" s="106"/>
      <c r="W857" s="106"/>
      <c r="X857" s="106"/>
      <c r="Y857" s="106"/>
      <c r="Z857" s="106"/>
      <c r="AA857" s="106"/>
      <c r="AB857" s="106"/>
      <c r="AC857" s="106"/>
      <c r="AD857" s="106"/>
      <c r="AE857" s="106"/>
      <c r="AF857" s="106"/>
      <c r="AG857" s="106"/>
      <c r="AH857" s="106"/>
      <c r="AI857" s="106"/>
      <c r="AJ857" s="106"/>
      <c r="AK857" s="106"/>
    </row>
    <row r="858" spans="10:37">
      <c r="J858" s="6"/>
      <c r="P858"/>
      <c r="S858" s="106"/>
      <c r="T858" s="106"/>
      <c r="U858" s="106"/>
      <c r="V858" s="106"/>
      <c r="W858" s="106"/>
      <c r="X858" s="106"/>
      <c r="Y858" s="106"/>
      <c r="Z858" s="106"/>
      <c r="AA858" s="106"/>
      <c r="AB858" s="106"/>
      <c r="AC858" s="106"/>
      <c r="AD858" s="106"/>
      <c r="AE858" s="106"/>
      <c r="AF858" s="106"/>
      <c r="AG858" s="106"/>
      <c r="AH858" s="106"/>
      <c r="AI858" s="106"/>
      <c r="AJ858" s="106"/>
      <c r="AK858" s="106"/>
    </row>
    <row r="859" spans="10:37">
      <c r="J859" s="6"/>
      <c r="P859"/>
      <c r="S859" s="106"/>
      <c r="T859" s="106"/>
      <c r="U859" s="106"/>
      <c r="V859" s="106"/>
      <c r="W859" s="106"/>
      <c r="X859" s="106"/>
      <c r="Y859" s="106"/>
      <c r="Z859" s="106"/>
      <c r="AA859" s="106"/>
      <c r="AB859" s="106"/>
      <c r="AC859" s="106"/>
      <c r="AD859" s="106"/>
      <c r="AE859" s="106"/>
      <c r="AF859" s="106"/>
      <c r="AG859" s="106"/>
      <c r="AH859" s="106"/>
      <c r="AI859" s="106"/>
      <c r="AJ859" s="106"/>
      <c r="AK859" s="106"/>
    </row>
    <row r="860" spans="10:37">
      <c r="J860" s="6"/>
      <c r="P860"/>
      <c r="S860" s="106"/>
      <c r="T860" s="106"/>
      <c r="U860" s="106"/>
      <c r="V860" s="106"/>
      <c r="W860" s="106"/>
      <c r="X860" s="106"/>
      <c r="Y860" s="106"/>
      <c r="Z860" s="106"/>
      <c r="AA860" s="106"/>
      <c r="AB860" s="106"/>
      <c r="AC860" s="106"/>
      <c r="AD860" s="106"/>
      <c r="AE860" s="106"/>
      <c r="AF860" s="106"/>
      <c r="AG860" s="106"/>
      <c r="AH860" s="106"/>
      <c r="AI860" s="106"/>
      <c r="AJ860" s="106"/>
      <c r="AK860" s="106"/>
    </row>
    <row r="861" spans="10:37">
      <c r="J861" s="6"/>
      <c r="P861"/>
      <c r="S861" s="106"/>
      <c r="T861" s="106"/>
      <c r="U861" s="106"/>
      <c r="V861" s="106"/>
      <c r="W861" s="106"/>
      <c r="X861" s="106"/>
      <c r="Y861" s="106"/>
      <c r="Z861" s="106"/>
      <c r="AA861" s="106"/>
      <c r="AB861" s="106"/>
      <c r="AC861" s="106"/>
      <c r="AD861" s="106"/>
      <c r="AE861" s="106"/>
      <c r="AF861" s="106"/>
      <c r="AG861" s="106"/>
      <c r="AH861" s="106"/>
      <c r="AI861" s="106"/>
      <c r="AJ861" s="106"/>
      <c r="AK861" s="106"/>
    </row>
    <row r="862" spans="10:37">
      <c r="J862" s="6"/>
      <c r="P862"/>
      <c r="S862" s="106"/>
      <c r="T862" s="106"/>
      <c r="U862" s="106"/>
      <c r="V862" s="106"/>
      <c r="W862" s="106"/>
      <c r="X862" s="106"/>
      <c r="Y862" s="106"/>
      <c r="Z862" s="106"/>
      <c r="AA862" s="106"/>
      <c r="AB862" s="106"/>
      <c r="AC862" s="106"/>
      <c r="AD862" s="106"/>
      <c r="AE862" s="106"/>
      <c r="AF862" s="106"/>
      <c r="AG862" s="106"/>
      <c r="AH862" s="106"/>
      <c r="AI862" s="106"/>
      <c r="AJ862" s="106"/>
      <c r="AK862" s="106"/>
    </row>
    <row r="863" spans="10:37">
      <c r="J863" s="6"/>
      <c r="P863"/>
      <c r="S863" s="106"/>
      <c r="T863" s="106"/>
      <c r="U863" s="106"/>
      <c r="V863" s="106"/>
      <c r="W863" s="106"/>
      <c r="X863" s="106"/>
      <c r="Y863" s="106"/>
      <c r="Z863" s="106"/>
      <c r="AA863" s="106"/>
      <c r="AB863" s="106"/>
      <c r="AC863" s="106"/>
      <c r="AD863" s="106"/>
      <c r="AE863" s="106"/>
      <c r="AF863" s="106"/>
      <c r="AG863" s="106"/>
      <c r="AH863" s="106"/>
      <c r="AI863" s="106"/>
      <c r="AJ863" s="106"/>
      <c r="AK863" s="106"/>
    </row>
    <row r="864" spans="10:37">
      <c r="J864" s="6"/>
      <c r="P864"/>
      <c r="S864" s="106"/>
      <c r="T864" s="106"/>
      <c r="U864" s="106"/>
      <c r="V864" s="106"/>
      <c r="W864" s="106"/>
      <c r="X864" s="106"/>
      <c r="Y864" s="106"/>
      <c r="Z864" s="106"/>
      <c r="AA864" s="106"/>
      <c r="AB864" s="106"/>
      <c r="AC864" s="106"/>
      <c r="AD864" s="106"/>
      <c r="AE864" s="106"/>
      <c r="AF864" s="106"/>
      <c r="AG864" s="106"/>
      <c r="AH864" s="106"/>
      <c r="AI864" s="106"/>
      <c r="AJ864" s="106"/>
      <c r="AK864" s="106"/>
    </row>
    <row r="865" spans="10:37">
      <c r="J865" s="6"/>
      <c r="P865"/>
      <c r="S865" s="106"/>
      <c r="T865" s="106"/>
      <c r="U865" s="106"/>
      <c r="V865" s="106"/>
      <c r="W865" s="106"/>
      <c r="X865" s="106"/>
      <c r="Y865" s="106"/>
      <c r="Z865" s="106"/>
      <c r="AA865" s="106"/>
      <c r="AB865" s="106"/>
      <c r="AC865" s="106"/>
      <c r="AD865" s="106"/>
      <c r="AE865" s="106"/>
      <c r="AF865" s="106"/>
      <c r="AG865" s="106"/>
      <c r="AH865" s="106"/>
      <c r="AI865" s="106"/>
      <c r="AJ865" s="106"/>
      <c r="AK865" s="106"/>
    </row>
    <row r="866" spans="10:37">
      <c r="J866" s="6"/>
      <c r="P866"/>
      <c r="S866" s="106"/>
      <c r="T866" s="106"/>
      <c r="U866" s="106"/>
      <c r="V866" s="106"/>
      <c r="W866" s="106"/>
      <c r="X866" s="106"/>
      <c r="Y866" s="106"/>
      <c r="Z866" s="106"/>
      <c r="AA866" s="106"/>
      <c r="AB866" s="106"/>
      <c r="AC866" s="106"/>
      <c r="AD866" s="106"/>
      <c r="AE866" s="106"/>
      <c r="AF866" s="106"/>
      <c r="AG866" s="106"/>
      <c r="AH866" s="106"/>
      <c r="AI866" s="106"/>
      <c r="AJ866" s="106"/>
      <c r="AK866" s="106"/>
    </row>
    <row r="867" spans="10:37">
      <c r="J867" s="6"/>
      <c r="P867"/>
      <c r="S867" s="106"/>
      <c r="T867" s="106"/>
      <c r="U867" s="106"/>
      <c r="V867" s="106"/>
      <c r="W867" s="106"/>
      <c r="X867" s="106"/>
      <c r="Y867" s="106"/>
      <c r="Z867" s="106"/>
      <c r="AA867" s="106"/>
      <c r="AB867" s="106"/>
      <c r="AC867" s="106"/>
      <c r="AD867" s="106"/>
      <c r="AE867" s="106"/>
      <c r="AF867" s="106"/>
      <c r="AG867" s="106"/>
      <c r="AH867" s="106"/>
      <c r="AI867" s="106"/>
      <c r="AJ867" s="106"/>
      <c r="AK867" s="106"/>
    </row>
    <row r="868" spans="10:37">
      <c r="J868" s="6"/>
      <c r="P868"/>
      <c r="S868" s="106"/>
      <c r="T868" s="106"/>
      <c r="U868" s="106"/>
      <c r="V868" s="106"/>
      <c r="W868" s="106"/>
      <c r="X868" s="106"/>
      <c r="Y868" s="106"/>
      <c r="Z868" s="106"/>
      <c r="AA868" s="106"/>
      <c r="AB868" s="106"/>
      <c r="AC868" s="106"/>
      <c r="AD868" s="106"/>
      <c r="AE868" s="106"/>
      <c r="AF868" s="106"/>
      <c r="AG868" s="106"/>
      <c r="AH868" s="106"/>
      <c r="AI868" s="106"/>
      <c r="AJ868" s="106"/>
      <c r="AK868" s="106"/>
    </row>
    <row r="869" spans="10:37">
      <c r="J869" s="6"/>
      <c r="P869"/>
      <c r="S869" s="106"/>
      <c r="T869" s="106"/>
      <c r="U869" s="106"/>
      <c r="V869" s="106"/>
      <c r="W869" s="106"/>
      <c r="X869" s="106"/>
      <c r="Y869" s="106"/>
      <c r="Z869" s="106"/>
      <c r="AA869" s="106"/>
      <c r="AB869" s="106"/>
      <c r="AC869" s="106"/>
      <c r="AD869" s="106"/>
      <c r="AE869" s="106"/>
      <c r="AF869" s="106"/>
      <c r="AG869" s="106"/>
      <c r="AH869" s="106"/>
      <c r="AI869" s="106"/>
      <c r="AJ869" s="106"/>
      <c r="AK869" s="106"/>
    </row>
    <row r="870" spans="10:37">
      <c r="J870" s="6"/>
      <c r="P870"/>
      <c r="S870" s="106"/>
      <c r="T870" s="106"/>
      <c r="U870" s="106"/>
      <c r="V870" s="106"/>
      <c r="W870" s="106"/>
      <c r="X870" s="106"/>
      <c r="Y870" s="106"/>
      <c r="Z870" s="106"/>
      <c r="AA870" s="106"/>
      <c r="AB870" s="106"/>
      <c r="AC870" s="106"/>
      <c r="AD870" s="106"/>
      <c r="AE870" s="106"/>
      <c r="AF870" s="106"/>
      <c r="AG870" s="106"/>
      <c r="AH870" s="106"/>
      <c r="AI870" s="106"/>
      <c r="AJ870" s="106"/>
      <c r="AK870" s="106"/>
    </row>
    <row r="871" spans="10:37">
      <c r="J871" s="6"/>
      <c r="P871"/>
      <c r="S871" s="106"/>
      <c r="T871" s="106"/>
      <c r="U871" s="106"/>
      <c r="V871" s="106"/>
      <c r="W871" s="106"/>
      <c r="X871" s="106"/>
      <c r="Y871" s="106"/>
      <c r="Z871" s="106"/>
      <c r="AA871" s="106"/>
      <c r="AB871" s="106"/>
      <c r="AC871" s="106"/>
      <c r="AD871" s="106"/>
      <c r="AE871" s="106"/>
      <c r="AF871" s="106"/>
      <c r="AG871" s="106"/>
      <c r="AH871" s="106"/>
      <c r="AI871" s="106"/>
      <c r="AJ871" s="106"/>
      <c r="AK871" s="106"/>
    </row>
    <row r="872" spans="10:37">
      <c r="J872" s="6"/>
      <c r="P872"/>
      <c r="S872" s="106"/>
      <c r="T872" s="106"/>
      <c r="U872" s="106"/>
      <c r="V872" s="106"/>
      <c r="W872" s="106"/>
      <c r="X872" s="106"/>
      <c r="Y872" s="106"/>
      <c r="Z872" s="106"/>
      <c r="AA872" s="106"/>
      <c r="AB872" s="106"/>
      <c r="AC872" s="106"/>
      <c r="AD872" s="106"/>
      <c r="AE872" s="106"/>
      <c r="AF872" s="106"/>
      <c r="AG872" s="106"/>
      <c r="AH872" s="106"/>
      <c r="AI872" s="106"/>
      <c r="AJ872" s="106"/>
      <c r="AK872" s="106"/>
    </row>
    <row r="873" spans="10:37">
      <c r="J873" s="6"/>
      <c r="P873"/>
      <c r="S873" s="106"/>
      <c r="T873" s="106"/>
      <c r="U873" s="106"/>
      <c r="V873" s="106"/>
      <c r="W873" s="106"/>
      <c r="X873" s="106"/>
      <c r="Y873" s="106"/>
      <c r="Z873" s="106"/>
      <c r="AA873" s="106"/>
      <c r="AB873" s="106"/>
      <c r="AC873" s="106"/>
      <c r="AD873" s="106"/>
      <c r="AE873" s="106"/>
      <c r="AF873" s="106"/>
      <c r="AG873" s="106"/>
      <c r="AH873" s="106"/>
      <c r="AI873" s="106"/>
      <c r="AJ873" s="106"/>
      <c r="AK873" s="106"/>
    </row>
    <row r="874" spans="10:37">
      <c r="J874" s="6"/>
      <c r="P874"/>
      <c r="S874" s="106"/>
      <c r="T874" s="106"/>
      <c r="U874" s="106"/>
      <c r="V874" s="106"/>
      <c r="W874" s="106"/>
      <c r="X874" s="106"/>
      <c r="Y874" s="106"/>
      <c r="Z874" s="106"/>
      <c r="AA874" s="106"/>
      <c r="AB874" s="106"/>
      <c r="AC874" s="106"/>
      <c r="AD874" s="106"/>
      <c r="AE874" s="106"/>
      <c r="AF874" s="106"/>
      <c r="AG874" s="106"/>
      <c r="AH874" s="106"/>
      <c r="AI874" s="106"/>
      <c r="AJ874" s="106"/>
      <c r="AK874" s="106"/>
    </row>
    <row r="875" spans="10:37">
      <c r="J875" s="6"/>
      <c r="P875"/>
      <c r="S875" s="106"/>
      <c r="T875" s="106"/>
      <c r="U875" s="106"/>
      <c r="V875" s="106"/>
      <c r="W875" s="106"/>
      <c r="X875" s="106"/>
      <c r="Y875" s="106"/>
      <c r="Z875" s="106"/>
      <c r="AA875" s="106"/>
      <c r="AB875" s="106"/>
      <c r="AC875" s="106"/>
      <c r="AD875" s="106"/>
      <c r="AE875" s="106"/>
      <c r="AF875" s="106"/>
      <c r="AG875" s="106"/>
      <c r="AH875" s="106"/>
      <c r="AI875" s="106"/>
      <c r="AJ875" s="106"/>
      <c r="AK875" s="106"/>
    </row>
    <row r="876" spans="10:37">
      <c r="J876" s="6"/>
      <c r="P876"/>
      <c r="S876" s="106"/>
      <c r="T876" s="106"/>
      <c r="U876" s="106"/>
      <c r="V876" s="106"/>
      <c r="W876" s="106"/>
      <c r="X876" s="106"/>
      <c r="Y876" s="106"/>
      <c r="Z876" s="106"/>
      <c r="AA876" s="106"/>
      <c r="AB876" s="106"/>
      <c r="AC876" s="106"/>
      <c r="AD876" s="106"/>
      <c r="AE876" s="106"/>
      <c r="AF876" s="106"/>
      <c r="AG876" s="106"/>
      <c r="AH876" s="106"/>
      <c r="AI876" s="106"/>
      <c r="AJ876" s="106"/>
      <c r="AK876" s="106"/>
    </row>
    <row r="877" spans="10:37">
      <c r="J877" s="6"/>
      <c r="P877"/>
      <c r="S877" s="106"/>
      <c r="T877" s="106"/>
      <c r="U877" s="106"/>
      <c r="V877" s="106"/>
      <c r="W877" s="106"/>
      <c r="X877" s="106"/>
      <c r="Y877" s="106"/>
      <c r="Z877" s="106"/>
      <c r="AA877" s="106"/>
      <c r="AB877" s="106"/>
      <c r="AC877" s="106"/>
      <c r="AD877" s="106"/>
      <c r="AE877" s="106"/>
      <c r="AF877" s="106"/>
      <c r="AG877" s="106"/>
      <c r="AH877" s="106"/>
      <c r="AI877" s="106"/>
      <c r="AJ877" s="106"/>
      <c r="AK877" s="106"/>
    </row>
    <row r="878" spans="10:37">
      <c r="J878" s="6"/>
      <c r="P878"/>
      <c r="S878" s="106"/>
      <c r="T878" s="106"/>
      <c r="U878" s="106"/>
      <c r="V878" s="106"/>
      <c r="W878" s="106"/>
      <c r="X878" s="106"/>
      <c r="Y878" s="106"/>
      <c r="Z878" s="106"/>
      <c r="AA878" s="106"/>
      <c r="AB878" s="106"/>
      <c r="AC878" s="106"/>
      <c r="AD878" s="106"/>
      <c r="AE878" s="106"/>
      <c r="AF878" s="106"/>
      <c r="AG878" s="106"/>
      <c r="AH878" s="106"/>
      <c r="AI878" s="106"/>
      <c r="AJ878" s="106"/>
      <c r="AK878" s="106"/>
    </row>
    <row r="879" spans="10:37">
      <c r="J879" s="6"/>
      <c r="P879"/>
      <c r="S879" s="106"/>
      <c r="T879" s="106"/>
      <c r="U879" s="106"/>
      <c r="V879" s="106"/>
      <c r="W879" s="106"/>
      <c r="X879" s="106"/>
      <c r="Y879" s="106"/>
      <c r="Z879" s="106"/>
      <c r="AA879" s="106"/>
      <c r="AB879" s="106"/>
      <c r="AC879" s="106"/>
      <c r="AD879" s="106"/>
      <c r="AE879" s="106"/>
      <c r="AF879" s="106"/>
      <c r="AG879" s="106"/>
      <c r="AH879" s="106"/>
      <c r="AI879" s="106"/>
      <c r="AJ879" s="106"/>
      <c r="AK879" s="106"/>
    </row>
    <row r="880" spans="10:37">
      <c r="J880" s="6"/>
      <c r="P880"/>
      <c r="S880" s="106"/>
      <c r="T880" s="106"/>
      <c r="U880" s="106"/>
      <c r="V880" s="106"/>
      <c r="W880" s="106"/>
      <c r="X880" s="106"/>
      <c r="Y880" s="106"/>
      <c r="Z880" s="106"/>
      <c r="AA880" s="106"/>
      <c r="AB880" s="106"/>
      <c r="AC880" s="106"/>
      <c r="AD880" s="106"/>
      <c r="AE880" s="106"/>
      <c r="AF880" s="106"/>
      <c r="AG880" s="106"/>
      <c r="AH880" s="106"/>
      <c r="AI880" s="106"/>
      <c r="AJ880" s="106"/>
      <c r="AK880" s="106"/>
    </row>
    <row r="881" spans="10:37">
      <c r="J881" s="6"/>
      <c r="P881"/>
      <c r="S881" s="106"/>
      <c r="T881" s="106"/>
      <c r="U881" s="106"/>
      <c r="V881" s="106"/>
      <c r="W881" s="106"/>
      <c r="X881" s="106"/>
      <c r="Y881" s="106"/>
      <c r="Z881" s="106"/>
      <c r="AA881" s="106"/>
      <c r="AB881" s="106"/>
      <c r="AC881" s="106"/>
      <c r="AD881" s="106"/>
      <c r="AE881" s="106"/>
      <c r="AF881" s="106"/>
      <c r="AG881" s="106"/>
      <c r="AH881" s="106"/>
      <c r="AI881" s="106"/>
      <c r="AJ881" s="106"/>
      <c r="AK881" s="106"/>
    </row>
    <row r="882" spans="10:37">
      <c r="J882" s="6"/>
      <c r="P882"/>
      <c r="S882" s="106"/>
      <c r="T882" s="106"/>
      <c r="U882" s="106"/>
      <c r="V882" s="106"/>
      <c r="W882" s="106"/>
      <c r="X882" s="106"/>
      <c r="Y882" s="106"/>
      <c r="Z882" s="106"/>
      <c r="AA882" s="106"/>
      <c r="AB882" s="106"/>
      <c r="AC882" s="106"/>
      <c r="AD882" s="106"/>
      <c r="AE882" s="106"/>
      <c r="AF882" s="106"/>
      <c r="AG882" s="106"/>
      <c r="AH882" s="106"/>
      <c r="AI882" s="106"/>
      <c r="AJ882" s="106"/>
      <c r="AK882" s="106"/>
    </row>
    <row r="883" spans="10:37">
      <c r="J883" s="6"/>
      <c r="P883"/>
      <c r="S883" s="106"/>
      <c r="T883" s="106"/>
      <c r="U883" s="106"/>
      <c r="V883" s="106"/>
      <c r="W883" s="106"/>
      <c r="X883" s="106"/>
      <c r="Y883" s="106"/>
      <c r="Z883" s="106"/>
      <c r="AA883" s="106"/>
      <c r="AB883" s="106"/>
      <c r="AC883" s="106"/>
      <c r="AD883" s="106"/>
      <c r="AE883" s="106"/>
      <c r="AF883" s="106"/>
      <c r="AG883" s="106"/>
      <c r="AH883" s="106"/>
      <c r="AI883" s="106"/>
      <c r="AJ883" s="106"/>
      <c r="AK883" s="106"/>
    </row>
    <row r="884" spans="10:37">
      <c r="J884" s="6"/>
      <c r="P884"/>
      <c r="S884" s="106"/>
      <c r="T884" s="106"/>
      <c r="U884" s="106"/>
      <c r="V884" s="106"/>
      <c r="W884" s="106"/>
      <c r="X884" s="106"/>
      <c r="Y884" s="106"/>
      <c r="Z884" s="106"/>
      <c r="AA884" s="106"/>
      <c r="AB884" s="106"/>
      <c r="AC884" s="106"/>
      <c r="AD884" s="106"/>
      <c r="AE884" s="106"/>
      <c r="AF884" s="106"/>
      <c r="AG884" s="106"/>
      <c r="AH884" s="106"/>
      <c r="AI884" s="106"/>
      <c r="AJ884" s="106"/>
      <c r="AK884" s="106"/>
    </row>
    <row r="885" spans="10:37">
      <c r="J885" s="6"/>
      <c r="P885"/>
      <c r="S885" s="106"/>
      <c r="T885" s="106"/>
      <c r="U885" s="106"/>
      <c r="V885" s="106"/>
      <c r="W885" s="106"/>
      <c r="X885" s="106"/>
      <c r="Y885" s="106"/>
      <c r="Z885" s="106"/>
      <c r="AA885" s="106"/>
      <c r="AB885" s="106"/>
      <c r="AC885" s="106"/>
      <c r="AD885" s="106"/>
      <c r="AE885" s="106"/>
      <c r="AF885" s="106"/>
      <c r="AG885" s="106"/>
      <c r="AH885" s="106"/>
      <c r="AI885" s="106"/>
      <c r="AJ885" s="106"/>
      <c r="AK885" s="106"/>
    </row>
    <row r="886" spans="10:37">
      <c r="J886" s="6"/>
      <c r="P886"/>
      <c r="S886" s="106"/>
      <c r="T886" s="106"/>
      <c r="U886" s="106"/>
      <c r="V886" s="106"/>
      <c r="W886" s="106"/>
      <c r="X886" s="106"/>
      <c r="Y886" s="106"/>
      <c r="Z886" s="106"/>
      <c r="AA886" s="106"/>
      <c r="AB886" s="106"/>
      <c r="AC886" s="106"/>
      <c r="AD886" s="106"/>
      <c r="AE886" s="106"/>
      <c r="AF886" s="106"/>
      <c r="AG886" s="106"/>
      <c r="AH886" s="106"/>
      <c r="AI886" s="106"/>
      <c r="AJ886" s="106"/>
      <c r="AK886" s="106"/>
    </row>
    <row r="887" spans="10:37">
      <c r="J887" s="6"/>
      <c r="P887"/>
      <c r="S887" s="106"/>
      <c r="T887" s="106"/>
      <c r="U887" s="106"/>
      <c r="V887" s="106"/>
      <c r="W887" s="106"/>
      <c r="X887" s="106"/>
      <c r="Y887" s="106"/>
      <c r="Z887" s="106"/>
      <c r="AA887" s="106"/>
      <c r="AB887" s="106"/>
      <c r="AC887" s="106"/>
      <c r="AD887" s="106"/>
      <c r="AE887" s="106"/>
      <c r="AF887" s="106"/>
      <c r="AG887" s="106"/>
      <c r="AH887" s="106"/>
      <c r="AI887" s="106"/>
      <c r="AJ887" s="106"/>
      <c r="AK887" s="106"/>
    </row>
    <row r="888" spans="10:37">
      <c r="J888" s="6"/>
      <c r="P888"/>
      <c r="S888" s="106"/>
      <c r="T888" s="106"/>
      <c r="U888" s="106"/>
      <c r="V888" s="106"/>
      <c r="W888" s="106"/>
      <c r="X888" s="106"/>
      <c r="Y888" s="106"/>
      <c r="Z888" s="106"/>
      <c r="AA888" s="106"/>
      <c r="AB888" s="106"/>
      <c r="AC888" s="106"/>
      <c r="AD888" s="106"/>
      <c r="AE888" s="106"/>
      <c r="AF888" s="106"/>
      <c r="AG888" s="106"/>
      <c r="AH888" s="106"/>
      <c r="AI888" s="106"/>
      <c r="AJ888" s="106"/>
      <c r="AK888" s="106"/>
    </row>
    <row r="889" spans="10:37">
      <c r="J889" s="6"/>
      <c r="P889"/>
      <c r="S889" s="106"/>
      <c r="T889" s="106"/>
      <c r="U889" s="106"/>
      <c r="V889" s="106"/>
      <c r="W889" s="106"/>
      <c r="X889" s="106"/>
      <c r="Y889" s="106"/>
      <c r="Z889" s="106"/>
      <c r="AA889" s="106"/>
      <c r="AB889" s="106"/>
      <c r="AC889" s="106"/>
      <c r="AD889" s="106"/>
      <c r="AE889" s="106"/>
      <c r="AF889" s="106"/>
      <c r="AG889" s="106"/>
      <c r="AH889" s="106"/>
      <c r="AI889" s="106"/>
      <c r="AJ889" s="106"/>
      <c r="AK889" s="106"/>
    </row>
    <row r="890" spans="10:37">
      <c r="J890" s="6"/>
      <c r="P890"/>
      <c r="S890" s="106"/>
      <c r="T890" s="106"/>
      <c r="U890" s="106"/>
      <c r="V890" s="106"/>
      <c r="W890" s="106"/>
      <c r="X890" s="106"/>
      <c r="Y890" s="106"/>
      <c r="Z890" s="106"/>
      <c r="AA890" s="106"/>
      <c r="AB890" s="106"/>
      <c r="AC890" s="106"/>
      <c r="AD890" s="106"/>
      <c r="AE890" s="106"/>
      <c r="AF890" s="106"/>
      <c r="AG890" s="106"/>
      <c r="AH890" s="106"/>
      <c r="AI890" s="106"/>
      <c r="AJ890" s="106"/>
      <c r="AK890" s="106"/>
    </row>
    <row r="891" spans="10:37">
      <c r="J891" s="6"/>
      <c r="P891"/>
      <c r="S891" s="106"/>
      <c r="T891" s="106"/>
      <c r="U891" s="106"/>
      <c r="V891" s="106"/>
      <c r="W891" s="106"/>
      <c r="X891" s="106"/>
      <c r="Y891" s="106"/>
      <c r="Z891" s="106"/>
      <c r="AA891" s="106"/>
      <c r="AB891" s="106"/>
      <c r="AC891" s="106"/>
      <c r="AD891" s="106"/>
      <c r="AE891" s="106"/>
      <c r="AF891" s="106"/>
      <c r="AG891" s="106"/>
      <c r="AH891" s="106"/>
      <c r="AI891" s="106"/>
      <c r="AJ891" s="106"/>
      <c r="AK891" s="106"/>
    </row>
    <row r="892" spans="10:37">
      <c r="J892" s="6"/>
      <c r="P892"/>
      <c r="S892" s="106"/>
      <c r="T892" s="106"/>
      <c r="U892" s="106"/>
      <c r="V892" s="106"/>
      <c r="W892" s="106"/>
      <c r="X892" s="106"/>
      <c r="Y892" s="106"/>
      <c r="Z892" s="106"/>
      <c r="AA892" s="106"/>
      <c r="AB892" s="106"/>
      <c r="AC892" s="106"/>
      <c r="AD892" s="106"/>
      <c r="AE892" s="106"/>
      <c r="AF892" s="106"/>
      <c r="AG892" s="106"/>
      <c r="AH892" s="106"/>
      <c r="AI892" s="106"/>
      <c r="AJ892" s="106"/>
      <c r="AK892" s="106"/>
    </row>
    <row r="893" spans="10:37">
      <c r="J893" s="6"/>
      <c r="P893"/>
      <c r="S893" s="106"/>
      <c r="T893" s="106"/>
      <c r="U893" s="106"/>
      <c r="V893" s="106"/>
      <c r="W893" s="106"/>
      <c r="X893" s="106"/>
      <c r="Y893" s="106"/>
      <c r="Z893" s="106"/>
      <c r="AA893" s="106"/>
      <c r="AB893" s="106"/>
      <c r="AC893" s="106"/>
      <c r="AD893" s="106"/>
      <c r="AE893" s="106"/>
      <c r="AF893" s="106"/>
      <c r="AG893" s="106"/>
      <c r="AH893" s="106"/>
      <c r="AI893" s="106"/>
      <c r="AJ893" s="106"/>
      <c r="AK893" s="106"/>
    </row>
    <row r="894" spans="10:37">
      <c r="J894" s="6"/>
      <c r="P894"/>
      <c r="S894" s="106"/>
      <c r="T894" s="106"/>
      <c r="U894" s="106"/>
      <c r="V894" s="106"/>
      <c r="W894" s="106"/>
      <c r="X894" s="106"/>
      <c r="Y894" s="106"/>
      <c r="Z894" s="106"/>
      <c r="AA894" s="106"/>
      <c r="AB894" s="106"/>
      <c r="AC894" s="106"/>
      <c r="AD894" s="106"/>
      <c r="AE894" s="106"/>
      <c r="AF894" s="106"/>
      <c r="AG894" s="106"/>
      <c r="AH894" s="106"/>
      <c r="AI894" s="106"/>
      <c r="AJ894" s="106"/>
      <c r="AK894" s="106"/>
    </row>
    <row r="895" spans="10:37">
      <c r="J895" s="6"/>
      <c r="P895"/>
      <c r="S895" s="106"/>
      <c r="T895" s="106"/>
      <c r="U895" s="106"/>
      <c r="V895" s="106"/>
      <c r="W895" s="106"/>
      <c r="X895" s="106"/>
      <c r="Y895" s="106"/>
      <c r="Z895" s="106"/>
      <c r="AA895" s="106"/>
      <c r="AB895" s="106"/>
      <c r="AC895" s="106"/>
      <c r="AD895" s="106"/>
      <c r="AE895" s="106"/>
      <c r="AF895" s="106"/>
      <c r="AG895" s="106"/>
      <c r="AH895" s="106"/>
      <c r="AI895" s="106"/>
      <c r="AJ895" s="106"/>
      <c r="AK895" s="106"/>
    </row>
    <row r="896" spans="10:37">
      <c r="J896" s="6"/>
      <c r="P896"/>
      <c r="S896" s="106"/>
      <c r="T896" s="106"/>
      <c r="U896" s="106"/>
      <c r="V896" s="106"/>
      <c r="W896" s="106"/>
      <c r="X896" s="106"/>
      <c r="Y896" s="106"/>
      <c r="Z896" s="106"/>
      <c r="AA896" s="106"/>
      <c r="AB896" s="106"/>
      <c r="AC896" s="106"/>
      <c r="AD896" s="106"/>
      <c r="AE896" s="106"/>
      <c r="AF896" s="106"/>
      <c r="AG896" s="106"/>
      <c r="AH896" s="106"/>
      <c r="AI896" s="106"/>
      <c r="AJ896" s="106"/>
      <c r="AK896" s="106"/>
    </row>
    <row r="897" spans="10:37">
      <c r="J897" s="6"/>
      <c r="P897"/>
      <c r="S897" s="106"/>
      <c r="T897" s="106"/>
      <c r="U897" s="106"/>
      <c r="V897" s="106"/>
      <c r="W897" s="106"/>
      <c r="X897" s="106"/>
      <c r="Y897" s="106"/>
      <c r="Z897" s="106"/>
      <c r="AA897" s="106"/>
      <c r="AB897" s="106"/>
      <c r="AC897" s="106"/>
      <c r="AD897" s="106"/>
      <c r="AE897" s="106"/>
      <c r="AF897" s="106"/>
      <c r="AG897" s="106"/>
      <c r="AH897" s="106"/>
      <c r="AI897" s="106"/>
      <c r="AJ897" s="106"/>
      <c r="AK897" s="106"/>
    </row>
    <row r="898" spans="10:37">
      <c r="J898" s="6"/>
      <c r="P898"/>
      <c r="S898" s="106"/>
      <c r="T898" s="106"/>
      <c r="U898" s="106"/>
      <c r="V898" s="106"/>
      <c r="W898" s="106"/>
      <c r="X898" s="106"/>
      <c r="Y898" s="106"/>
      <c r="Z898" s="106"/>
      <c r="AA898" s="106"/>
      <c r="AB898" s="106"/>
      <c r="AC898" s="106"/>
      <c r="AD898" s="106"/>
      <c r="AE898" s="106"/>
      <c r="AF898" s="106"/>
      <c r="AG898" s="106"/>
      <c r="AH898" s="106"/>
      <c r="AI898" s="106"/>
      <c r="AJ898" s="106"/>
      <c r="AK898" s="106"/>
    </row>
    <row r="899" spans="10:37">
      <c r="J899" s="6"/>
      <c r="P899"/>
      <c r="S899" s="106"/>
      <c r="T899" s="106"/>
      <c r="U899" s="106"/>
      <c r="V899" s="106"/>
      <c r="W899" s="106"/>
      <c r="X899" s="106"/>
      <c r="Y899" s="106"/>
      <c r="Z899" s="106"/>
      <c r="AA899" s="106"/>
      <c r="AB899" s="106"/>
      <c r="AC899" s="106"/>
      <c r="AD899" s="106"/>
      <c r="AE899" s="106"/>
      <c r="AF899" s="106"/>
      <c r="AG899" s="106"/>
      <c r="AH899" s="106"/>
      <c r="AI899" s="106"/>
      <c r="AJ899" s="106"/>
      <c r="AK899" s="106"/>
    </row>
    <row r="900" spans="10:37">
      <c r="J900" s="6"/>
      <c r="P900"/>
      <c r="S900" s="106"/>
      <c r="T900" s="106"/>
      <c r="U900" s="106"/>
      <c r="V900" s="106"/>
      <c r="W900" s="106"/>
      <c r="X900" s="106"/>
      <c r="Y900" s="106"/>
      <c r="Z900" s="106"/>
      <c r="AA900" s="106"/>
      <c r="AB900" s="106"/>
      <c r="AC900" s="106"/>
      <c r="AD900" s="106"/>
      <c r="AE900" s="106"/>
      <c r="AF900" s="106"/>
      <c r="AG900" s="106"/>
      <c r="AH900" s="106"/>
      <c r="AI900" s="106"/>
      <c r="AJ900" s="106"/>
      <c r="AK900" s="106"/>
    </row>
    <row r="901" spans="10:37">
      <c r="J901" s="6"/>
      <c r="P901"/>
      <c r="S901" s="106"/>
      <c r="T901" s="106"/>
      <c r="U901" s="106"/>
      <c r="V901" s="106"/>
      <c r="W901" s="106"/>
      <c r="X901" s="106"/>
      <c r="Y901" s="106"/>
      <c r="Z901" s="106"/>
      <c r="AA901" s="106"/>
      <c r="AB901" s="106"/>
      <c r="AC901" s="106"/>
      <c r="AD901" s="106"/>
      <c r="AE901" s="106"/>
      <c r="AF901" s="106"/>
      <c r="AG901" s="106"/>
      <c r="AH901" s="106"/>
      <c r="AI901" s="106"/>
      <c r="AJ901" s="106"/>
      <c r="AK901" s="106"/>
    </row>
    <row r="902" spans="10:37">
      <c r="J902" s="6"/>
      <c r="P902"/>
      <c r="S902" s="106"/>
      <c r="T902" s="106"/>
      <c r="U902" s="106"/>
      <c r="V902" s="106"/>
      <c r="W902" s="106"/>
      <c r="X902" s="106"/>
      <c r="Y902" s="106"/>
      <c r="Z902" s="106"/>
      <c r="AA902" s="106"/>
      <c r="AB902" s="106"/>
      <c r="AC902" s="106"/>
      <c r="AD902" s="106"/>
      <c r="AE902" s="106"/>
      <c r="AF902" s="106"/>
      <c r="AG902" s="106"/>
      <c r="AH902" s="106"/>
      <c r="AI902" s="106"/>
      <c r="AJ902" s="106"/>
      <c r="AK902" s="106"/>
    </row>
    <row r="903" spans="10:37">
      <c r="J903" s="6"/>
      <c r="P903"/>
      <c r="S903" s="106"/>
      <c r="T903" s="106"/>
      <c r="U903" s="106"/>
      <c r="V903" s="106"/>
      <c r="W903" s="106"/>
      <c r="X903" s="106"/>
      <c r="Y903" s="106"/>
      <c r="Z903" s="106"/>
      <c r="AA903" s="106"/>
      <c r="AB903" s="106"/>
      <c r="AC903" s="106"/>
      <c r="AD903" s="106"/>
      <c r="AE903" s="106"/>
      <c r="AF903" s="106"/>
      <c r="AG903" s="106"/>
      <c r="AH903" s="106"/>
      <c r="AI903" s="106"/>
      <c r="AJ903" s="106"/>
      <c r="AK903" s="106"/>
    </row>
    <row r="904" spans="10:37">
      <c r="J904" s="6"/>
      <c r="P904"/>
      <c r="S904" s="106"/>
      <c r="T904" s="106"/>
      <c r="U904" s="106"/>
      <c r="V904" s="106"/>
      <c r="W904" s="106"/>
      <c r="X904" s="106"/>
      <c r="Y904" s="106"/>
      <c r="Z904" s="106"/>
      <c r="AA904" s="106"/>
      <c r="AB904" s="106"/>
      <c r="AC904" s="106"/>
      <c r="AD904" s="106"/>
      <c r="AE904" s="106"/>
      <c r="AF904" s="106"/>
      <c r="AG904" s="106"/>
      <c r="AH904" s="106"/>
      <c r="AI904" s="106"/>
      <c r="AJ904" s="106"/>
      <c r="AK904" s="106"/>
    </row>
    <row r="905" spans="10:37">
      <c r="J905" s="6"/>
      <c r="P905"/>
      <c r="S905" s="106"/>
      <c r="T905" s="106"/>
      <c r="U905" s="106"/>
      <c r="V905" s="106"/>
      <c r="W905" s="106"/>
      <c r="X905" s="106"/>
      <c r="Y905" s="106"/>
      <c r="Z905" s="106"/>
      <c r="AA905" s="106"/>
      <c r="AB905" s="106"/>
      <c r="AC905" s="106"/>
      <c r="AD905" s="106"/>
      <c r="AE905" s="106"/>
      <c r="AF905" s="106"/>
      <c r="AG905" s="106"/>
      <c r="AH905" s="106"/>
      <c r="AI905" s="106"/>
      <c r="AJ905" s="106"/>
      <c r="AK905" s="106"/>
    </row>
    <row r="906" spans="10:37">
      <c r="J906" s="6"/>
      <c r="P906"/>
      <c r="S906" s="106"/>
      <c r="T906" s="106"/>
      <c r="U906" s="106"/>
      <c r="V906" s="106"/>
      <c r="W906" s="106"/>
      <c r="X906" s="106"/>
      <c r="Y906" s="106"/>
      <c r="Z906" s="106"/>
      <c r="AA906" s="106"/>
      <c r="AB906" s="106"/>
      <c r="AC906" s="106"/>
      <c r="AD906" s="106"/>
      <c r="AE906" s="106"/>
      <c r="AF906" s="106"/>
      <c r="AG906" s="106"/>
      <c r="AH906" s="106"/>
      <c r="AI906" s="106"/>
      <c r="AJ906" s="106"/>
      <c r="AK906" s="106"/>
    </row>
    <row r="907" spans="10:37">
      <c r="J907" s="6"/>
      <c r="P907"/>
      <c r="S907" s="106"/>
      <c r="T907" s="106"/>
      <c r="U907" s="106"/>
      <c r="V907" s="106"/>
      <c r="W907" s="106"/>
      <c r="X907" s="106"/>
      <c r="Y907" s="106"/>
      <c r="Z907" s="106"/>
      <c r="AA907" s="106"/>
      <c r="AB907" s="106"/>
      <c r="AC907" s="106"/>
      <c r="AD907" s="106"/>
      <c r="AE907" s="106"/>
      <c r="AF907" s="106"/>
      <c r="AG907" s="106"/>
      <c r="AH907" s="106"/>
      <c r="AI907" s="106"/>
      <c r="AJ907" s="106"/>
      <c r="AK907" s="106"/>
    </row>
    <row r="908" spans="10:37">
      <c r="J908" s="6"/>
      <c r="P908"/>
      <c r="S908" s="106"/>
      <c r="T908" s="106"/>
      <c r="U908" s="106"/>
      <c r="V908" s="106"/>
      <c r="W908" s="106"/>
      <c r="X908" s="106"/>
      <c r="Y908" s="106"/>
      <c r="Z908" s="106"/>
      <c r="AA908" s="106"/>
      <c r="AB908" s="106"/>
      <c r="AC908" s="106"/>
      <c r="AD908" s="106"/>
      <c r="AE908" s="106"/>
      <c r="AF908" s="106"/>
      <c r="AG908" s="106"/>
      <c r="AH908" s="106"/>
      <c r="AI908" s="106"/>
      <c r="AJ908" s="106"/>
      <c r="AK908" s="106"/>
    </row>
    <row r="909" spans="10:37">
      <c r="J909" s="6"/>
      <c r="P909"/>
      <c r="S909" s="106"/>
      <c r="T909" s="106"/>
      <c r="U909" s="106"/>
      <c r="V909" s="106"/>
      <c r="W909" s="106"/>
      <c r="X909" s="106"/>
      <c r="Y909" s="106"/>
      <c r="Z909" s="106"/>
      <c r="AA909" s="106"/>
      <c r="AB909" s="106"/>
      <c r="AC909" s="106"/>
      <c r="AD909" s="106"/>
      <c r="AE909" s="106"/>
      <c r="AF909" s="106"/>
      <c r="AG909" s="106"/>
      <c r="AH909" s="106"/>
      <c r="AI909" s="106"/>
      <c r="AJ909" s="106"/>
      <c r="AK909" s="106"/>
    </row>
    <row r="910" spans="10:37">
      <c r="J910" s="6"/>
      <c r="P910"/>
      <c r="S910" s="106"/>
      <c r="T910" s="106"/>
      <c r="U910" s="106"/>
      <c r="V910" s="106"/>
      <c r="W910" s="106"/>
      <c r="X910" s="106"/>
      <c r="Y910" s="106"/>
      <c r="Z910" s="106"/>
      <c r="AA910" s="106"/>
      <c r="AB910" s="106"/>
      <c r="AC910" s="106"/>
      <c r="AD910" s="106"/>
      <c r="AE910" s="106"/>
      <c r="AF910" s="106"/>
      <c r="AG910" s="106"/>
      <c r="AH910" s="106"/>
      <c r="AI910" s="106"/>
      <c r="AJ910" s="106"/>
      <c r="AK910" s="106"/>
    </row>
    <row r="911" spans="10:37">
      <c r="J911" s="6"/>
      <c r="P911"/>
      <c r="S911" s="106"/>
      <c r="T911" s="106"/>
      <c r="U911" s="106"/>
      <c r="V911" s="106"/>
      <c r="W911" s="106"/>
      <c r="X911" s="106"/>
      <c r="Y911" s="106"/>
      <c r="Z911" s="106"/>
      <c r="AA911" s="106"/>
      <c r="AB911" s="106"/>
      <c r="AC911" s="106"/>
      <c r="AD911" s="106"/>
      <c r="AE911" s="106"/>
      <c r="AF911" s="106"/>
      <c r="AG911" s="106"/>
      <c r="AH911" s="106"/>
      <c r="AI911" s="106"/>
      <c r="AJ911" s="106"/>
      <c r="AK911" s="106"/>
    </row>
    <row r="912" spans="10:37">
      <c r="J912" s="6"/>
      <c r="P912"/>
      <c r="S912" s="106"/>
      <c r="T912" s="106"/>
      <c r="U912" s="106"/>
      <c r="V912" s="106"/>
      <c r="W912" s="106"/>
      <c r="X912" s="106"/>
      <c r="Y912" s="106"/>
      <c r="Z912" s="106"/>
      <c r="AA912" s="106"/>
      <c r="AB912" s="106"/>
      <c r="AC912" s="106"/>
      <c r="AD912" s="106"/>
      <c r="AE912" s="106"/>
      <c r="AF912" s="106"/>
      <c r="AG912" s="106"/>
      <c r="AH912" s="106"/>
      <c r="AI912" s="106"/>
      <c r="AJ912" s="106"/>
      <c r="AK912" s="106"/>
    </row>
    <row r="913" spans="10:37">
      <c r="J913" s="6"/>
      <c r="P913"/>
      <c r="S913" s="106"/>
      <c r="T913" s="106"/>
      <c r="U913" s="106"/>
      <c r="V913" s="106"/>
      <c r="W913" s="106"/>
      <c r="X913" s="106"/>
      <c r="Y913" s="106"/>
      <c r="Z913" s="106"/>
      <c r="AA913" s="106"/>
      <c r="AB913" s="106"/>
      <c r="AC913" s="106"/>
      <c r="AD913" s="106"/>
      <c r="AE913" s="106"/>
      <c r="AF913" s="106"/>
      <c r="AG913" s="106"/>
      <c r="AH913" s="106"/>
      <c r="AI913" s="106"/>
      <c r="AJ913" s="106"/>
      <c r="AK913" s="106"/>
    </row>
    <row r="914" spans="10:37">
      <c r="J914" s="6"/>
      <c r="P914"/>
      <c r="S914" s="106"/>
      <c r="T914" s="106"/>
      <c r="U914" s="106"/>
      <c r="V914" s="106"/>
      <c r="W914" s="106"/>
      <c r="X914" s="106"/>
      <c r="Y914" s="106"/>
      <c r="Z914" s="106"/>
      <c r="AA914" s="106"/>
      <c r="AB914" s="106"/>
      <c r="AC914" s="106"/>
      <c r="AD914" s="106"/>
      <c r="AE914" s="106"/>
      <c r="AF914" s="106"/>
      <c r="AG914" s="106"/>
      <c r="AH914" s="106"/>
      <c r="AI914" s="106"/>
      <c r="AJ914" s="106"/>
      <c r="AK914" s="106"/>
    </row>
    <row r="915" spans="10:37">
      <c r="J915" s="6"/>
      <c r="P915"/>
      <c r="S915" s="106"/>
      <c r="T915" s="106"/>
      <c r="U915" s="106"/>
      <c r="V915" s="106"/>
      <c r="W915" s="106"/>
      <c r="X915" s="106"/>
      <c r="Y915" s="106"/>
      <c r="Z915" s="106"/>
      <c r="AA915" s="106"/>
      <c r="AB915" s="106"/>
      <c r="AC915" s="106"/>
      <c r="AD915" s="106"/>
      <c r="AE915" s="106"/>
      <c r="AF915" s="106"/>
      <c r="AG915" s="106"/>
      <c r="AH915" s="106"/>
      <c r="AI915" s="106"/>
      <c r="AJ915" s="106"/>
      <c r="AK915" s="106"/>
    </row>
    <row r="916" spans="10:37">
      <c r="J916" s="6"/>
      <c r="P916"/>
      <c r="S916" s="106"/>
      <c r="T916" s="106"/>
      <c r="U916" s="106"/>
      <c r="V916" s="106"/>
      <c r="W916" s="106"/>
      <c r="X916" s="106"/>
      <c r="Y916" s="106"/>
      <c r="Z916" s="106"/>
      <c r="AA916" s="106"/>
      <c r="AB916" s="106"/>
      <c r="AC916" s="106"/>
      <c r="AD916" s="106"/>
      <c r="AE916" s="106"/>
      <c r="AF916" s="106"/>
      <c r="AG916" s="106"/>
      <c r="AH916" s="106"/>
      <c r="AI916" s="106"/>
      <c r="AJ916" s="106"/>
      <c r="AK916" s="106"/>
    </row>
    <row r="917" spans="10:37">
      <c r="J917" s="6"/>
      <c r="P917"/>
      <c r="S917" s="106"/>
      <c r="T917" s="106"/>
      <c r="U917" s="106"/>
      <c r="V917" s="106"/>
      <c r="W917" s="106"/>
      <c r="X917" s="106"/>
      <c r="Y917" s="106"/>
      <c r="Z917" s="106"/>
      <c r="AA917" s="106"/>
      <c r="AB917" s="106"/>
      <c r="AC917" s="106"/>
      <c r="AD917" s="106"/>
      <c r="AE917" s="106"/>
      <c r="AF917" s="106"/>
      <c r="AG917" s="106"/>
      <c r="AH917" s="106"/>
      <c r="AI917" s="106"/>
      <c r="AJ917" s="106"/>
      <c r="AK917" s="106"/>
    </row>
    <row r="918" spans="10:37">
      <c r="J918" s="6"/>
      <c r="P918"/>
      <c r="S918" s="106"/>
      <c r="T918" s="106"/>
      <c r="U918" s="106"/>
      <c r="V918" s="106"/>
      <c r="W918" s="106"/>
      <c r="X918" s="106"/>
      <c r="Y918" s="106"/>
      <c r="Z918" s="106"/>
      <c r="AA918" s="106"/>
      <c r="AB918" s="106"/>
      <c r="AC918" s="106"/>
      <c r="AD918" s="106"/>
      <c r="AE918" s="106"/>
      <c r="AF918" s="106"/>
      <c r="AG918" s="106"/>
      <c r="AH918" s="106"/>
      <c r="AI918" s="106"/>
      <c r="AJ918" s="106"/>
      <c r="AK918" s="106"/>
    </row>
    <row r="919" spans="10:37">
      <c r="J919" s="6"/>
      <c r="P919"/>
      <c r="S919" s="106"/>
      <c r="T919" s="106"/>
      <c r="U919" s="106"/>
      <c r="V919" s="106"/>
      <c r="W919" s="106"/>
      <c r="X919" s="106"/>
      <c r="Y919" s="106"/>
      <c r="Z919" s="106"/>
      <c r="AA919" s="106"/>
      <c r="AB919" s="106"/>
      <c r="AC919" s="106"/>
      <c r="AD919" s="106"/>
      <c r="AE919" s="106"/>
      <c r="AF919" s="106"/>
      <c r="AG919" s="106"/>
      <c r="AH919" s="106"/>
      <c r="AI919" s="106"/>
      <c r="AJ919" s="106"/>
      <c r="AK919" s="106"/>
    </row>
    <row r="920" spans="10:37">
      <c r="J920" s="6"/>
      <c r="P920"/>
      <c r="S920" s="106"/>
      <c r="T920" s="106"/>
      <c r="U920" s="106"/>
      <c r="V920" s="106"/>
      <c r="W920" s="106"/>
      <c r="X920" s="106"/>
      <c r="Y920" s="106"/>
      <c r="Z920" s="106"/>
      <c r="AA920" s="106"/>
      <c r="AB920" s="106"/>
      <c r="AC920" s="106"/>
      <c r="AD920" s="106"/>
      <c r="AE920" s="106"/>
      <c r="AF920" s="106"/>
      <c r="AG920" s="106"/>
      <c r="AH920" s="106"/>
      <c r="AI920" s="106"/>
      <c r="AJ920" s="106"/>
      <c r="AK920" s="106"/>
    </row>
    <row r="921" spans="10:37">
      <c r="J921" s="6"/>
      <c r="P921"/>
      <c r="S921" s="106"/>
      <c r="T921" s="106"/>
      <c r="U921" s="106"/>
      <c r="V921" s="106"/>
      <c r="W921" s="106"/>
      <c r="X921" s="106"/>
      <c r="Y921" s="106"/>
      <c r="Z921" s="106"/>
      <c r="AA921" s="106"/>
      <c r="AB921" s="106"/>
      <c r="AC921" s="106"/>
      <c r="AD921" s="106"/>
      <c r="AE921" s="106"/>
      <c r="AF921" s="106"/>
      <c r="AG921" s="106"/>
      <c r="AH921" s="106"/>
      <c r="AI921" s="106"/>
      <c r="AJ921" s="106"/>
      <c r="AK921" s="106"/>
    </row>
    <row r="922" spans="10:37">
      <c r="J922" s="6"/>
      <c r="P922"/>
      <c r="S922" s="106"/>
      <c r="T922" s="106"/>
      <c r="U922" s="106"/>
      <c r="V922" s="106"/>
      <c r="W922" s="106"/>
      <c r="X922" s="106"/>
      <c r="Y922" s="106"/>
      <c r="Z922" s="106"/>
      <c r="AA922" s="106"/>
      <c r="AB922" s="106"/>
      <c r="AC922" s="106"/>
      <c r="AD922" s="106"/>
      <c r="AE922" s="106"/>
      <c r="AF922" s="106"/>
      <c r="AG922" s="106"/>
      <c r="AH922" s="106"/>
      <c r="AI922" s="106"/>
      <c r="AJ922" s="106"/>
      <c r="AK922" s="106"/>
    </row>
    <row r="923" spans="10:37">
      <c r="J923" s="6"/>
      <c r="P923"/>
      <c r="S923" s="106"/>
      <c r="T923" s="106"/>
      <c r="U923" s="106"/>
      <c r="V923" s="106"/>
      <c r="W923" s="106"/>
      <c r="X923" s="106"/>
      <c r="Y923" s="106"/>
      <c r="Z923" s="106"/>
      <c r="AA923" s="106"/>
      <c r="AB923" s="106"/>
      <c r="AC923" s="106"/>
      <c r="AD923" s="106"/>
      <c r="AE923" s="106"/>
      <c r="AF923" s="106"/>
      <c r="AG923" s="106"/>
      <c r="AH923" s="106"/>
      <c r="AI923" s="106"/>
      <c r="AJ923" s="106"/>
      <c r="AK923" s="106"/>
    </row>
    <row r="924" spans="10:37">
      <c r="J924" s="6"/>
      <c r="P924"/>
      <c r="S924" s="106"/>
      <c r="T924" s="106"/>
      <c r="U924" s="106"/>
      <c r="V924" s="106"/>
      <c r="W924" s="106"/>
      <c r="X924" s="106"/>
      <c r="Y924" s="106"/>
      <c r="Z924" s="106"/>
      <c r="AA924" s="106"/>
      <c r="AB924" s="106"/>
      <c r="AC924" s="106"/>
      <c r="AD924" s="106"/>
      <c r="AE924" s="106"/>
      <c r="AF924" s="106"/>
      <c r="AG924" s="106"/>
      <c r="AH924" s="106"/>
      <c r="AI924" s="106"/>
      <c r="AJ924" s="106"/>
      <c r="AK924" s="106"/>
    </row>
    <row r="925" spans="10:37">
      <c r="J925" s="6"/>
      <c r="P925"/>
      <c r="S925" s="106"/>
      <c r="T925" s="106"/>
      <c r="U925" s="106"/>
      <c r="V925" s="106"/>
      <c r="W925" s="106"/>
      <c r="X925" s="106"/>
      <c r="Y925" s="106"/>
      <c r="Z925" s="106"/>
      <c r="AA925" s="106"/>
      <c r="AB925" s="106"/>
      <c r="AC925" s="106"/>
      <c r="AD925" s="106"/>
      <c r="AE925" s="106"/>
      <c r="AF925" s="106"/>
      <c r="AG925" s="106"/>
      <c r="AH925" s="106"/>
      <c r="AI925" s="106"/>
      <c r="AJ925" s="106"/>
      <c r="AK925" s="106"/>
    </row>
    <row r="926" spans="10:37">
      <c r="J926" s="6"/>
      <c r="P926"/>
      <c r="S926" s="106"/>
      <c r="T926" s="106"/>
      <c r="U926" s="106"/>
      <c r="V926" s="106"/>
      <c r="W926" s="106"/>
      <c r="X926" s="106"/>
      <c r="Y926" s="106"/>
      <c r="Z926" s="106"/>
      <c r="AA926" s="106"/>
      <c r="AB926" s="106"/>
      <c r="AC926" s="106"/>
      <c r="AD926" s="106"/>
      <c r="AE926" s="106"/>
      <c r="AF926" s="106"/>
      <c r="AG926" s="106"/>
      <c r="AH926" s="106"/>
      <c r="AI926" s="106"/>
      <c r="AJ926" s="106"/>
      <c r="AK926" s="106"/>
    </row>
    <row r="927" spans="10:37">
      <c r="J927" s="6"/>
      <c r="P927"/>
      <c r="S927" s="106"/>
      <c r="T927" s="106"/>
      <c r="U927" s="106"/>
      <c r="V927" s="106"/>
      <c r="W927" s="106"/>
      <c r="X927" s="106"/>
      <c r="Y927" s="106"/>
      <c r="Z927" s="106"/>
      <c r="AA927" s="106"/>
      <c r="AB927" s="106"/>
      <c r="AC927" s="106"/>
      <c r="AD927" s="106"/>
      <c r="AE927" s="106"/>
      <c r="AF927" s="106"/>
      <c r="AG927" s="106"/>
      <c r="AH927" s="106"/>
      <c r="AI927" s="106"/>
      <c r="AJ927" s="106"/>
      <c r="AK927" s="106"/>
    </row>
    <row r="928" spans="10:37">
      <c r="J928" s="6"/>
      <c r="P928"/>
      <c r="S928" s="106"/>
      <c r="T928" s="106"/>
      <c r="U928" s="106"/>
      <c r="V928" s="106"/>
      <c r="W928" s="106"/>
      <c r="X928" s="106"/>
      <c r="Y928" s="106"/>
      <c r="Z928" s="106"/>
      <c r="AA928" s="106"/>
      <c r="AB928" s="106"/>
      <c r="AC928" s="106"/>
      <c r="AD928" s="106"/>
      <c r="AE928" s="106"/>
      <c r="AF928" s="106"/>
      <c r="AG928" s="106"/>
      <c r="AH928" s="106"/>
      <c r="AI928" s="106"/>
      <c r="AJ928" s="106"/>
      <c r="AK928" s="106"/>
    </row>
    <row r="929" spans="10:37">
      <c r="J929" s="6"/>
      <c r="P929"/>
      <c r="S929" s="106"/>
      <c r="T929" s="106"/>
      <c r="U929" s="106"/>
      <c r="V929" s="106"/>
      <c r="W929" s="106"/>
      <c r="X929" s="106"/>
      <c r="Y929" s="106"/>
      <c r="Z929" s="106"/>
      <c r="AA929" s="106"/>
      <c r="AB929" s="106"/>
      <c r="AC929" s="106"/>
      <c r="AD929" s="106"/>
      <c r="AE929" s="106"/>
      <c r="AF929" s="106"/>
      <c r="AG929" s="106"/>
      <c r="AH929" s="106"/>
      <c r="AI929" s="106"/>
      <c r="AJ929" s="106"/>
      <c r="AK929" s="106"/>
    </row>
    <row r="930" spans="10:37">
      <c r="J930" s="6"/>
      <c r="P930"/>
      <c r="S930" s="106"/>
      <c r="T930" s="106"/>
      <c r="U930" s="106"/>
      <c r="V930" s="106"/>
      <c r="W930" s="106"/>
      <c r="X930" s="106"/>
      <c r="Y930" s="106"/>
      <c r="Z930" s="106"/>
      <c r="AA930" s="106"/>
      <c r="AB930" s="106"/>
      <c r="AC930" s="106"/>
      <c r="AD930" s="106"/>
      <c r="AE930" s="106"/>
      <c r="AF930" s="106"/>
      <c r="AG930" s="106"/>
      <c r="AH930" s="106"/>
      <c r="AI930" s="106"/>
      <c r="AJ930" s="106"/>
      <c r="AK930" s="106"/>
    </row>
    <row r="931" spans="10:37">
      <c r="J931" s="6"/>
      <c r="P931"/>
      <c r="S931" s="106"/>
      <c r="T931" s="106"/>
      <c r="U931" s="106"/>
      <c r="V931" s="106"/>
      <c r="W931" s="106"/>
      <c r="X931" s="106"/>
      <c r="Y931" s="106"/>
      <c r="Z931" s="106"/>
      <c r="AA931" s="106"/>
      <c r="AB931" s="106"/>
      <c r="AC931" s="106"/>
      <c r="AD931" s="106"/>
      <c r="AE931" s="106"/>
      <c r="AF931" s="106"/>
      <c r="AG931" s="106"/>
      <c r="AH931" s="106"/>
      <c r="AI931" s="106"/>
      <c r="AJ931" s="106"/>
      <c r="AK931" s="106"/>
    </row>
    <row r="932" spans="10:37">
      <c r="J932" s="6"/>
      <c r="P932"/>
      <c r="S932" s="106"/>
      <c r="T932" s="106"/>
      <c r="U932" s="106"/>
      <c r="V932" s="106"/>
      <c r="W932" s="106"/>
      <c r="X932" s="106"/>
      <c r="Y932" s="106"/>
      <c r="Z932" s="106"/>
      <c r="AA932" s="106"/>
      <c r="AB932" s="106"/>
      <c r="AC932" s="106"/>
      <c r="AD932" s="106"/>
      <c r="AE932" s="106"/>
      <c r="AF932" s="106"/>
      <c r="AG932" s="106"/>
      <c r="AH932" s="106"/>
      <c r="AI932" s="106"/>
      <c r="AJ932" s="106"/>
      <c r="AK932" s="106"/>
    </row>
    <row r="933" spans="10:37">
      <c r="J933" s="6"/>
      <c r="P933"/>
      <c r="S933" s="106"/>
      <c r="T933" s="106"/>
      <c r="U933" s="106"/>
      <c r="V933" s="106"/>
      <c r="W933" s="106"/>
      <c r="X933" s="106"/>
      <c r="Y933" s="106"/>
      <c r="Z933" s="106"/>
      <c r="AA933" s="106"/>
      <c r="AB933" s="106"/>
      <c r="AC933" s="106"/>
      <c r="AD933" s="106"/>
      <c r="AE933" s="106"/>
      <c r="AF933" s="106"/>
      <c r="AG933" s="106"/>
      <c r="AH933" s="106"/>
      <c r="AI933" s="106"/>
      <c r="AJ933" s="106"/>
      <c r="AK933" s="106"/>
    </row>
    <row r="934" spans="10:37">
      <c r="J934" s="6"/>
      <c r="P934"/>
      <c r="S934" s="106"/>
      <c r="T934" s="106"/>
      <c r="U934" s="106"/>
      <c r="V934" s="106"/>
      <c r="W934" s="106"/>
      <c r="X934" s="106"/>
      <c r="Y934" s="106"/>
      <c r="Z934" s="106"/>
      <c r="AA934" s="106"/>
      <c r="AB934" s="106"/>
      <c r="AC934" s="106"/>
      <c r="AD934" s="106"/>
      <c r="AE934" s="106"/>
      <c r="AF934" s="106"/>
      <c r="AG934" s="106"/>
      <c r="AH934" s="106"/>
      <c r="AI934" s="106"/>
      <c r="AJ934" s="106"/>
      <c r="AK934" s="106"/>
    </row>
    <row r="935" spans="10:37">
      <c r="J935" s="6"/>
      <c r="P935"/>
      <c r="S935" s="106"/>
      <c r="T935" s="106"/>
      <c r="U935" s="106"/>
      <c r="V935" s="106"/>
      <c r="W935" s="106"/>
      <c r="X935" s="106"/>
      <c r="Y935" s="106"/>
      <c r="Z935" s="106"/>
      <c r="AA935" s="106"/>
      <c r="AB935" s="106"/>
      <c r="AC935" s="106"/>
      <c r="AD935" s="106"/>
      <c r="AE935" s="106"/>
      <c r="AF935" s="106"/>
      <c r="AG935" s="106"/>
      <c r="AH935" s="106"/>
      <c r="AI935" s="106"/>
      <c r="AJ935" s="106"/>
      <c r="AK935" s="106"/>
    </row>
    <row r="936" spans="10:37">
      <c r="J936" s="6"/>
      <c r="P936"/>
      <c r="S936" s="106"/>
      <c r="T936" s="106"/>
      <c r="U936" s="106"/>
      <c r="V936" s="106"/>
      <c r="W936" s="106"/>
      <c r="X936" s="106"/>
      <c r="Y936" s="106"/>
      <c r="Z936" s="106"/>
      <c r="AA936" s="106"/>
      <c r="AB936" s="106"/>
      <c r="AC936" s="106"/>
      <c r="AD936" s="106"/>
      <c r="AE936" s="106"/>
      <c r="AF936" s="106"/>
      <c r="AG936" s="106"/>
      <c r="AH936" s="106"/>
      <c r="AI936" s="106"/>
      <c r="AJ936" s="106"/>
      <c r="AK936" s="106"/>
    </row>
    <row r="937" spans="10:37">
      <c r="J937" s="6"/>
      <c r="P937"/>
      <c r="S937" s="106"/>
      <c r="T937" s="106"/>
      <c r="U937" s="106"/>
      <c r="V937" s="106"/>
      <c r="W937" s="106"/>
      <c r="X937" s="106"/>
      <c r="Y937" s="106"/>
      <c r="Z937" s="106"/>
      <c r="AA937" s="106"/>
      <c r="AB937" s="106"/>
      <c r="AC937" s="106"/>
      <c r="AD937" s="106"/>
      <c r="AE937" s="106"/>
      <c r="AF937" s="106"/>
      <c r="AG937" s="106"/>
      <c r="AH937" s="106"/>
      <c r="AI937" s="106"/>
      <c r="AJ937" s="106"/>
      <c r="AK937" s="106"/>
    </row>
    <row r="938" spans="10:37">
      <c r="J938" s="6"/>
      <c r="P938"/>
      <c r="S938" s="106"/>
      <c r="T938" s="106"/>
      <c r="U938" s="106"/>
      <c r="V938" s="106"/>
      <c r="W938" s="106"/>
      <c r="X938" s="106"/>
      <c r="Y938" s="106"/>
      <c r="Z938" s="106"/>
      <c r="AA938" s="106"/>
      <c r="AB938" s="106"/>
      <c r="AC938" s="106"/>
      <c r="AD938" s="106"/>
      <c r="AE938" s="106"/>
      <c r="AF938" s="106"/>
      <c r="AG938" s="106"/>
      <c r="AH938" s="106"/>
      <c r="AI938" s="106"/>
      <c r="AJ938" s="106"/>
      <c r="AK938" s="106"/>
    </row>
    <row r="939" spans="10:37">
      <c r="J939" s="6"/>
      <c r="P939"/>
      <c r="S939" s="106"/>
      <c r="T939" s="106"/>
      <c r="U939" s="106"/>
      <c r="V939" s="106"/>
      <c r="W939" s="106"/>
      <c r="X939" s="106"/>
      <c r="Y939" s="106"/>
      <c r="Z939" s="106"/>
      <c r="AA939" s="106"/>
      <c r="AB939" s="106"/>
      <c r="AC939" s="106"/>
      <c r="AD939" s="106"/>
      <c r="AE939" s="106"/>
      <c r="AF939" s="106"/>
      <c r="AG939" s="106"/>
      <c r="AH939" s="106"/>
      <c r="AI939" s="106"/>
      <c r="AJ939" s="106"/>
      <c r="AK939" s="106"/>
    </row>
    <row r="940" spans="10:37">
      <c r="J940" s="6"/>
      <c r="P940"/>
      <c r="S940" s="106"/>
      <c r="T940" s="106"/>
      <c r="U940" s="106"/>
      <c r="V940" s="106"/>
      <c r="W940" s="106"/>
      <c r="X940" s="106"/>
      <c r="Y940" s="106"/>
      <c r="Z940" s="106"/>
      <c r="AA940" s="106"/>
      <c r="AB940" s="106"/>
      <c r="AC940" s="106"/>
      <c r="AD940" s="106"/>
      <c r="AE940" s="106"/>
      <c r="AF940" s="106"/>
      <c r="AG940" s="106"/>
      <c r="AH940" s="106"/>
      <c r="AI940" s="106"/>
      <c r="AJ940" s="106"/>
      <c r="AK940" s="106"/>
    </row>
    <row r="941" spans="10:37">
      <c r="J941" s="6"/>
      <c r="P941"/>
      <c r="S941" s="106"/>
      <c r="T941" s="106"/>
      <c r="U941" s="106"/>
      <c r="V941" s="106"/>
      <c r="W941" s="106"/>
      <c r="X941" s="106"/>
      <c r="Y941" s="106"/>
      <c r="Z941" s="106"/>
      <c r="AA941" s="106"/>
      <c r="AB941" s="106"/>
      <c r="AC941" s="106"/>
      <c r="AD941" s="106"/>
      <c r="AE941" s="106"/>
      <c r="AF941" s="106"/>
      <c r="AG941" s="106"/>
      <c r="AH941" s="106"/>
      <c r="AI941" s="106"/>
      <c r="AJ941" s="106"/>
      <c r="AK941" s="106"/>
    </row>
    <row r="942" spans="10:37">
      <c r="J942" s="6"/>
      <c r="P942"/>
      <c r="S942" s="106"/>
      <c r="T942" s="106"/>
      <c r="U942" s="106"/>
      <c r="V942" s="106"/>
      <c r="W942" s="106"/>
      <c r="X942" s="106"/>
      <c r="Y942" s="106"/>
      <c r="Z942" s="106"/>
      <c r="AA942" s="106"/>
      <c r="AB942" s="106"/>
      <c r="AC942" s="106"/>
      <c r="AD942" s="106"/>
      <c r="AE942" s="106"/>
      <c r="AF942" s="106"/>
      <c r="AG942" s="106"/>
      <c r="AH942" s="106"/>
      <c r="AI942" s="106"/>
      <c r="AJ942" s="106"/>
      <c r="AK942" s="106"/>
    </row>
    <row r="943" spans="10:37">
      <c r="J943" s="6"/>
      <c r="P943"/>
      <c r="S943" s="106"/>
      <c r="T943" s="106"/>
      <c r="U943" s="106"/>
      <c r="V943" s="106"/>
      <c r="W943" s="106"/>
      <c r="X943" s="106"/>
      <c r="Y943" s="106"/>
      <c r="Z943" s="106"/>
      <c r="AA943" s="106"/>
      <c r="AB943" s="106"/>
      <c r="AC943" s="106"/>
      <c r="AD943" s="106"/>
      <c r="AE943" s="106"/>
      <c r="AF943" s="106"/>
      <c r="AG943" s="106"/>
      <c r="AH943" s="106"/>
      <c r="AI943" s="106"/>
      <c r="AJ943" s="106"/>
      <c r="AK943" s="106"/>
    </row>
    <row r="944" spans="10:37">
      <c r="J944" s="6"/>
      <c r="P944"/>
      <c r="S944" s="106"/>
      <c r="T944" s="106"/>
      <c r="U944" s="106"/>
      <c r="V944" s="106"/>
      <c r="W944" s="106"/>
      <c r="X944" s="106"/>
      <c r="Y944" s="106"/>
      <c r="Z944" s="106"/>
      <c r="AA944" s="106"/>
      <c r="AB944" s="106"/>
      <c r="AC944" s="106"/>
      <c r="AD944" s="106"/>
      <c r="AE944" s="106"/>
      <c r="AF944" s="106"/>
      <c r="AG944" s="106"/>
      <c r="AH944" s="106"/>
      <c r="AI944" s="106"/>
      <c r="AJ944" s="106"/>
      <c r="AK944" s="106"/>
    </row>
    <row r="945" spans="10:37">
      <c r="J945" s="6"/>
      <c r="P945"/>
      <c r="S945" s="106"/>
      <c r="T945" s="106"/>
      <c r="U945" s="106"/>
      <c r="V945" s="106"/>
      <c r="W945" s="106"/>
      <c r="X945" s="106"/>
      <c r="Y945" s="106"/>
      <c r="Z945" s="106"/>
      <c r="AA945" s="106"/>
      <c r="AB945" s="106"/>
      <c r="AC945" s="106"/>
      <c r="AD945" s="106"/>
      <c r="AE945" s="106"/>
      <c r="AF945" s="106"/>
      <c r="AG945" s="106"/>
      <c r="AH945" s="106"/>
      <c r="AI945" s="106"/>
      <c r="AJ945" s="106"/>
      <c r="AK945" s="106"/>
    </row>
    <row r="946" spans="10:37">
      <c r="J946" s="6"/>
      <c r="P946"/>
      <c r="S946" s="106"/>
      <c r="T946" s="106"/>
      <c r="U946" s="106"/>
      <c r="V946" s="106"/>
      <c r="W946" s="106"/>
      <c r="X946" s="106"/>
      <c r="Y946" s="106"/>
      <c r="Z946" s="106"/>
      <c r="AA946" s="106"/>
      <c r="AB946" s="106"/>
      <c r="AC946" s="106"/>
      <c r="AD946" s="106"/>
      <c r="AE946" s="106"/>
      <c r="AF946" s="106"/>
      <c r="AG946" s="106"/>
      <c r="AH946" s="106"/>
      <c r="AI946" s="106"/>
      <c r="AJ946" s="106"/>
      <c r="AK946" s="106"/>
    </row>
    <row r="947" spans="10:37">
      <c r="J947" s="6"/>
      <c r="P947"/>
      <c r="S947" s="106"/>
      <c r="T947" s="106"/>
      <c r="U947" s="106"/>
      <c r="V947" s="106"/>
      <c r="W947" s="106"/>
      <c r="X947" s="106"/>
      <c r="Y947" s="106"/>
      <c r="Z947" s="106"/>
      <c r="AA947" s="106"/>
      <c r="AB947" s="106"/>
      <c r="AC947" s="106"/>
      <c r="AD947" s="106"/>
      <c r="AE947" s="106"/>
      <c r="AF947" s="106"/>
      <c r="AG947" s="106"/>
      <c r="AH947" s="106"/>
      <c r="AI947" s="106"/>
      <c r="AJ947" s="106"/>
      <c r="AK947" s="106"/>
    </row>
    <row r="948" spans="10:37">
      <c r="J948" s="6"/>
      <c r="P948"/>
      <c r="S948" s="106"/>
      <c r="T948" s="106"/>
      <c r="U948" s="106"/>
      <c r="V948" s="106"/>
      <c r="W948" s="106"/>
      <c r="X948" s="106"/>
      <c r="Y948" s="106"/>
      <c r="Z948" s="106"/>
      <c r="AA948" s="106"/>
      <c r="AB948" s="106"/>
      <c r="AC948" s="106"/>
      <c r="AD948" s="106"/>
      <c r="AE948" s="106"/>
      <c r="AF948" s="106"/>
      <c r="AG948" s="106"/>
      <c r="AH948" s="106"/>
      <c r="AI948" s="106"/>
      <c r="AJ948" s="106"/>
      <c r="AK948" s="106"/>
    </row>
    <row r="949" spans="10:37">
      <c r="J949" s="6"/>
      <c r="P949"/>
      <c r="S949" s="106"/>
      <c r="T949" s="106"/>
      <c r="U949" s="106"/>
      <c r="V949" s="106"/>
      <c r="W949" s="106"/>
      <c r="X949" s="106"/>
      <c r="Y949" s="106"/>
      <c r="Z949" s="106"/>
      <c r="AA949" s="106"/>
      <c r="AB949" s="106"/>
      <c r="AC949" s="106"/>
      <c r="AD949" s="106"/>
      <c r="AE949" s="106"/>
      <c r="AF949" s="106"/>
      <c r="AG949" s="106"/>
      <c r="AH949" s="106"/>
      <c r="AI949" s="106"/>
      <c r="AJ949" s="106"/>
      <c r="AK949" s="106"/>
    </row>
    <row r="950" spans="10:37">
      <c r="J950" s="6"/>
      <c r="P950"/>
      <c r="S950" s="106"/>
      <c r="T950" s="106"/>
      <c r="U950" s="106"/>
      <c r="V950" s="106"/>
      <c r="W950" s="106"/>
      <c r="X950" s="106"/>
      <c r="Y950" s="106"/>
      <c r="Z950" s="106"/>
      <c r="AA950" s="106"/>
      <c r="AB950" s="106"/>
      <c r="AC950" s="106"/>
      <c r="AD950" s="106"/>
      <c r="AE950" s="106"/>
      <c r="AF950" s="106"/>
      <c r="AG950" s="106"/>
      <c r="AH950" s="106"/>
      <c r="AI950" s="106"/>
      <c r="AJ950" s="106"/>
      <c r="AK950" s="106"/>
    </row>
    <row r="951" spans="10:37">
      <c r="J951" s="6"/>
      <c r="P951"/>
      <c r="S951" s="106"/>
      <c r="T951" s="106"/>
      <c r="U951" s="106"/>
      <c r="V951" s="106"/>
      <c r="W951" s="106"/>
      <c r="X951" s="106"/>
      <c r="Y951" s="106"/>
      <c r="Z951" s="106"/>
      <c r="AA951" s="106"/>
      <c r="AB951" s="106"/>
      <c r="AC951" s="106"/>
      <c r="AD951" s="106"/>
      <c r="AE951" s="106"/>
      <c r="AF951" s="106"/>
      <c r="AG951" s="106"/>
      <c r="AH951" s="106"/>
      <c r="AI951" s="106"/>
      <c r="AJ951" s="106"/>
      <c r="AK951" s="106"/>
    </row>
    <row r="952" spans="10:37">
      <c r="J952" s="6"/>
      <c r="P952"/>
      <c r="S952" s="106"/>
      <c r="T952" s="106"/>
      <c r="U952" s="106"/>
      <c r="V952" s="106"/>
      <c r="W952" s="106"/>
      <c r="X952" s="106"/>
      <c r="Y952" s="106"/>
      <c r="Z952" s="106"/>
      <c r="AA952" s="106"/>
      <c r="AB952" s="106"/>
      <c r="AC952" s="106"/>
      <c r="AD952" s="106"/>
      <c r="AE952" s="106"/>
      <c r="AF952" s="106"/>
      <c r="AG952" s="106"/>
      <c r="AH952" s="106"/>
      <c r="AI952" s="106"/>
      <c r="AJ952" s="106"/>
      <c r="AK952" s="106"/>
    </row>
    <row r="953" spans="10:37">
      <c r="J953" s="6"/>
      <c r="P953"/>
      <c r="S953" s="106"/>
      <c r="T953" s="106"/>
      <c r="U953" s="106"/>
      <c r="V953" s="106"/>
      <c r="W953" s="106"/>
      <c r="X953" s="106"/>
      <c r="Y953" s="106"/>
      <c r="Z953" s="106"/>
      <c r="AA953" s="106"/>
      <c r="AB953" s="106"/>
      <c r="AC953" s="106"/>
      <c r="AD953" s="106"/>
      <c r="AE953" s="106"/>
      <c r="AF953" s="106"/>
      <c r="AG953" s="106"/>
      <c r="AH953" s="106"/>
      <c r="AI953" s="106"/>
      <c r="AJ953" s="106"/>
      <c r="AK953" s="106"/>
    </row>
    <row r="954" spans="10:37">
      <c r="J954" s="6"/>
      <c r="P954"/>
      <c r="S954" s="106"/>
      <c r="T954" s="106"/>
      <c r="U954" s="106"/>
      <c r="V954" s="106"/>
      <c r="W954" s="106"/>
      <c r="X954" s="106"/>
      <c r="Y954" s="106"/>
      <c r="Z954" s="106"/>
      <c r="AA954" s="106"/>
      <c r="AB954" s="106"/>
      <c r="AC954" s="106"/>
      <c r="AD954" s="106"/>
      <c r="AE954" s="106"/>
      <c r="AF954" s="106"/>
      <c r="AG954" s="106"/>
      <c r="AH954" s="106"/>
      <c r="AI954" s="106"/>
      <c r="AJ954" s="106"/>
      <c r="AK954" s="106"/>
    </row>
    <row r="955" spans="10:37">
      <c r="J955" s="6"/>
      <c r="P955"/>
      <c r="S955" s="106"/>
      <c r="T955" s="106"/>
      <c r="U955" s="106"/>
      <c r="V955" s="106"/>
      <c r="W955" s="106"/>
      <c r="X955" s="106"/>
      <c r="Y955" s="106"/>
      <c r="Z955" s="106"/>
      <c r="AA955" s="106"/>
      <c r="AB955" s="106"/>
      <c r="AC955" s="106"/>
      <c r="AD955" s="106"/>
      <c r="AE955" s="106"/>
      <c r="AF955" s="106"/>
      <c r="AG955" s="106"/>
      <c r="AH955" s="106"/>
      <c r="AI955" s="106"/>
      <c r="AJ955" s="106"/>
      <c r="AK955" s="106"/>
    </row>
    <row r="956" spans="10:37">
      <c r="J956" s="6"/>
      <c r="P956"/>
      <c r="S956" s="106"/>
      <c r="T956" s="106"/>
      <c r="U956" s="106"/>
      <c r="V956" s="106"/>
      <c r="W956" s="106"/>
      <c r="X956" s="106"/>
      <c r="Y956" s="106"/>
      <c r="Z956" s="106"/>
      <c r="AA956" s="106"/>
      <c r="AB956" s="106"/>
      <c r="AC956" s="106"/>
      <c r="AD956" s="106"/>
      <c r="AE956" s="106"/>
      <c r="AF956" s="106"/>
      <c r="AG956" s="106"/>
      <c r="AH956" s="106"/>
      <c r="AI956" s="106"/>
      <c r="AJ956" s="106"/>
      <c r="AK956" s="106"/>
    </row>
    <row r="957" spans="10:37">
      <c r="J957" s="6"/>
      <c r="P957"/>
      <c r="S957" s="106"/>
      <c r="T957" s="106"/>
      <c r="U957" s="106"/>
      <c r="V957" s="106"/>
      <c r="W957" s="106"/>
      <c r="X957" s="106"/>
      <c r="Y957" s="106"/>
      <c r="Z957" s="106"/>
      <c r="AA957" s="106"/>
      <c r="AB957" s="106"/>
      <c r="AC957" s="106"/>
      <c r="AD957" s="106"/>
      <c r="AE957" s="106"/>
      <c r="AF957" s="106"/>
      <c r="AG957" s="106"/>
      <c r="AH957" s="106"/>
      <c r="AI957" s="106"/>
      <c r="AJ957" s="106"/>
      <c r="AK957" s="106"/>
    </row>
    <row r="958" spans="10:37">
      <c r="J958" s="6"/>
      <c r="P958"/>
      <c r="S958" s="106"/>
      <c r="T958" s="106"/>
      <c r="U958" s="106"/>
      <c r="V958" s="106"/>
      <c r="W958" s="106"/>
      <c r="X958" s="106"/>
      <c r="Y958" s="106"/>
      <c r="Z958" s="106"/>
      <c r="AA958" s="106"/>
      <c r="AB958" s="106"/>
      <c r="AC958" s="106"/>
      <c r="AD958" s="106"/>
      <c r="AE958" s="106"/>
      <c r="AF958" s="106"/>
      <c r="AG958" s="106"/>
      <c r="AH958" s="106"/>
      <c r="AI958" s="106"/>
      <c r="AJ958" s="106"/>
      <c r="AK958" s="106"/>
    </row>
    <row r="959" spans="10:37">
      <c r="J959" s="6"/>
      <c r="P959"/>
      <c r="S959" s="106"/>
      <c r="T959" s="106"/>
      <c r="U959" s="106"/>
      <c r="V959" s="106"/>
      <c r="W959" s="106"/>
      <c r="X959" s="106"/>
      <c r="Y959" s="106"/>
      <c r="Z959" s="106"/>
      <c r="AA959" s="106"/>
      <c r="AB959" s="106"/>
      <c r="AC959" s="106"/>
      <c r="AD959" s="106"/>
      <c r="AE959" s="106"/>
      <c r="AF959" s="106"/>
      <c r="AG959" s="106"/>
      <c r="AH959" s="106"/>
      <c r="AI959" s="106"/>
      <c r="AJ959" s="106"/>
      <c r="AK959" s="106"/>
    </row>
    <row r="960" spans="10:37">
      <c r="J960" s="6"/>
      <c r="P960"/>
      <c r="S960" s="106"/>
      <c r="T960" s="106"/>
      <c r="U960" s="106"/>
      <c r="V960" s="106"/>
      <c r="W960" s="106"/>
      <c r="X960" s="106"/>
      <c r="Y960" s="106"/>
      <c r="Z960" s="106"/>
      <c r="AA960" s="106"/>
      <c r="AB960" s="106"/>
      <c r="AC960" s="106"/>
      <c r="AD960" s="106"/>
      <c r="AE960" s="106"/>
      <c r="AF960" s="106"/>
      <c r="AG960" s="106"/>
      <c r="AH960" s="106"/>
      <c r="AI960" s="106"/>
      <c r="AJ960" s="106"/>
      <c r="AK960" s="106"/>
    </row>
    <row r="961" spans="10:37">
      <c r="J961" s="6"/>
      <c r="P961"/>
      <c r="S961" s="106"/>
      <c r="T961" s="106"/>
      <c r="U961" s="106"/>
      <c r="V961" s="106"/>
      <c r="W961" s="106"/>
      <c r="X961" s="106"/>
      <c r="Y961" s="106"/>
      <c r="Z961" s="106"/>
      <c r="AA961" s="106"/>
      <c r="AB961" s="106"/>
      <c r="AC961" s="106"/>
      <c r="AD961" s="106"/>
      <c r="AE961" s="106"/>
      <c r="AF961" s="106"/>
      <c r="AG961" s="106"/>
      <c r="AH961" s="106"/>
      <c r="AI961" s="106"/>
      <c r="AJ961" s="106"/>
      <c r="AK961" s="106"/>
    </row>
    <row r="962" spans="10:37">
      <c r="J962" s="6"/>
      <c r="P962"/>
      <c r="S962" s="106"/>
      <c r="T962" s="106"/>
      <c r="U962" s="106"/>
      <c r="V962" s="106"/>
      <c r="W962" s="106"/>
      <c r="X962" s="106"/>
      <c r="Y962" s="106"/>
      <c r="Z962" s="106"/>
      <c r="AA962" s="106"/>
      <c r="AB962" s="106"/>
      <c r="AC962" s="106"/>
      <c r="AD962" s="106"/>
      <c r="AE962" s="106"/>
      <c r="AF962" s="106"/>
      <c r="AG962" s="106"/>
      <c r="AH962" s="106"/>
      <c r="AI962" s="106"/>
      <c r="AJ962" s="106"/>
      <c r="AK962" s="106"/>
    </row>
    <row r="963" spans="10:37">
      <c r="J963" s="6"/>
      <c r="P963"/>
      <c r="S963" s="106"/>
      <c r="T963" s="106"/>
      <c r="U963" s="106"/>
      <c r="V963" s="106"/>
      <c r="W963" s="106"/>
      <c r="X963" s="106"/>
      <c r="Y963" s="106"/>
      <c r="Z963" s="106"/>
      <c r="AA963" s="106"/>
      <c r="AB963" s="106"/>
      <c r="AC963" s="106"/>
      <c r="AD963" s="106"/>
      <c r="AE963" s="106"/>
      <c r="AF963" s="106"/>
      <c r="AG963" s="106"/>
      <c r="AH963" s="106"/>
      <c r="AI963" s="106"/>
      <c r="AJ963" s="106"/>
      <c r="AK963" s="106"/>
    </row>
    <row r="964" spans="10:37">
      <c r="J964" s="6"/>
      <c r="P964"/>
      <c r="S964" s="106"/>
      <c r="T964" s="106"/>
      <c r="U964" s="106"/>
      <c r="V964" s="106"/>
      <c r="W964" s="106"/>
      <c r="X964" s="106"/>
      <c r="Y964" s="106"/>
      <c r="Z964" s="106"/>
      <c r="AA964" s="106"/>
      <c r="AB964" s="106"/>
      <c r="AC964" s="106"/>
      <c r="AD964" s="106"/>
      <c r="AE964" s="106"/>
      <c r="AF964" s="106"/>
      <c r="AG964" s="106"/>
      <c r="AH964" s="106"/>
      <c r="AI964" s="106"/>
      <c r="AJ964" s="106"/>
      <c r="AK964" s="106"/>
    </row>
    <row r="965" spans="10:37">
      <c r="J965" s="6"/>
      <c r="P965"/>
      <c r="S965" s="106"/>
      <c r="T965" s="106"/>
      <c r="U965" s="106"/>
      <c r="V965" s="106"/>
      <c r="W965" s="106"/>
      <c r="X965" s="106"/>
      <c r="Y965" s="106"/>
      <c r="Z965" s="106"/>
      <c r="AA965" s="106"/>
      <c r="AB965" s="106"/>
      <c r="AC965" s="106"/>
      <c r="AD965" s="106"/>
      <c r="AE965" s="106"/>
      <c r="AF965" s="106"/>
      <c r="AG965" s="106"/>
      <c r="AH965" s="106"/>
      <c r="AI965" s="106"/>
      <c r="AJ965" s="106"/>
      <c r="AK965" s="106"/>
    </row>
    <row r="966" spans="10:37">
      <c r="J966" s="6"/>
      <c r="P966"/>
      <c r="S966" s="106"/>
      <c r="T966" s="106"/>
      <c r="U966" s="106"/>
      <c r="V966" s="106"/>
      <c r="W966" s="106"/>
      <c r="X966" s="106"/>
      <c r="Y966" s="106"/>
      <c r="Z966" s="106"/>
      <c r="AA966" s="106"/>
      <c r="AB966" s="106"/>
      <c r="AC966" s="106"/>
      <c r="AD966" s="106"/>
      <c r="AE966" s="106"/>
      <c r="AF966" s="106"/>
      <c r="AG966" s="106"/>
      <c r="AH966" s="106"/>
      <c r="AI966" s="106"/>
      <c r="AJ966" s="106"/>
      <c r="AK966" s="106"/>
    </row>
    <row r="967" spans="10:37">
      <c r="J967" s="6"/>
      <c r="P967"/>
      <c r="S967" s="106"/>
      <c r="T967" s="106"/>
      <c r="U967" s="106"/>
      <c r="V967" s="106"/>
      <c r="W967" s="106"/>
      <c r="X967" s="106"/>
      <c r="Y967" s="106"/>
      <c r="Z967" s="106"/>
      <c r="AA967" s="106"/>
      <c r="AB967" s="106"/>
      <c r="AC967" s="106"/>
      <c r="AD967" s="106"/>
      <c r="AE967" s="106"/>
      <c r="AF967" s="106"/>
      <c r="AG967" s="106"/>
      <c r="AH967" s="106"/>
      <c r="AI967" s="106"/>
      <c r="AJ967" s="106"/>
      <c r="AK967" s="106"/>
    </row>
    <row r="968" spans="10:37">
      <c r="S968" s="106"/>
      <c r="T968" s="106"/>
      <c r="U968" s="106"/>
      <c r="V968" s="106"/>
      <c r="W968" s="106"/>
      <c r="X968" s="106"/>
      <c r="Y968" s="106"/>
      <c r="Z968" s="106"/>
      <c r="AA968" s="106"/>
      <c r="AB968" s="106"/>
      <c r="AC968" s="106"/>
      <c r="AD968" s="106"/>
      <c r="AE968" s="106"/>
      <c r="AF968" s="106"/>
      <c r="AG968" s="106"/>
      <c r="AH968" s="106"/>
      <c r="AI968" s="106"/>
      <c r="AJ968" s="106"/>
      <c r="AK968" s="106"/>
    </row>
    <row r="969" spans="10:37">
      <c r="J969" s="6"/>
      <c r="P969"/>
      <c r="S969" s="106"/>
      <c r="T969" s="106"/>
      <c r="U969" s="106"/>
      <c r="V969" s="106"/>
      <c r="W969" s="106"/>
      <c r="X969" s="106"/>
      <c r="Y969" s="106"/>
      <c r="Z969" s="106"/>
      <c r="AA969" s="106"/>
      <c r="AB969" s="106"/>
      <c r="AC969" s="106"/>
      <c r="AD969" s="106"/>
      <c r="AE969" s="106"/>
      <c r="AF969" s="106"/>
      <c r="AG969" s="106"/>
      <c r="AH969" s="106"/>
      <c r="AI969" s="106"/>
      <c r="AJ969" s="106"/>
      <c r="AK969" s="106"/>
    </row>
    <row r="970" spans="10:37">
      <c r="J970" s="6"/>
      <c r="P970"/>
      <c r="S970" s="106"/>
      <c r="T970" s="106"/>
      <c r="U970" s="106"/>
      <c r="V970" s="106"/>
      <c r="W970" s="106"/>
      <c r="X970" s="106"/>
      <c r="Y970" s="106"/>
      <c r="Z970" s="106"/>
      <c r="AA970" s="106"/>
      <c r="AB970" s="106"/>
      <c r="AC970" s="106"/>
      <c r="AD970" s="106"/>
      <c r="AE970" s="106"/>
      <c r="AF970" s="106"/>
      <c r="AG970" s="106"/>
      <c r="AH970" s="106"/>
      <c r="AI970" s="106"/>
      <c r="AJ970" s="106"/>
      <c r="AK970" s="106"/>
    </row>
    <row r="971" spans="10:37">
      <c r="J971" s="6"/>
      <c r="P971"/>
      <c r="S971" s="106"/>
      <c r="T971" s="106"/>
      <c r="U971" s="106"/>
      <c r="V971" s="106"/>
      <c r="W971" s="106"/>
      <c r="X971" s="106"/>
      <c r="Y971" s="106"/>
      <c r="Z971" s="106"/>
      <c r="AA971" s="106"/>
      <c r="AB971" s="106"/>
      <c r="AC971" s="106"/>
      <c r="AD971" s="106"/>
      <c r="AE971" s="106"/>
      <c r="AF971" s="106"/>
      <c r="AG971" s="106"/>
      <c r="AH971" s="106"/>
      <c r="AI971" s="106"/>
      <c r="AJ971" s="106"/>
      <c r="AK971" s="106"/>
    </row>
    <row r="972" spans="10:37">
      <c r="J972" s="6"/>
      <c r="P972"/>
      <c r="S972" s="106"/>
      <c r="T972" s="106"/>
      <c r="U972" s="106"/>
      <c r="V972" s="106"/>
      <c r="W972" s="106"/>
      <c r="X972" s="106"/>
      <c r="Y972" s="106"/>
      <c r="Z972" s="106"/>
      <c r="AA972" s="106"/>
      <c r="AB972" s="106"/>
      <c r="AC972" s="106"/>
      <c r="AD972" s="106"/>
      <c r="AE972" s="106"/>
      <c r="AF972" s="106"/>
      <c r="AG972" s="106"/>
      <c r="AH972" s="106"/>
      <c r="AI972" s="106"/>
      <c r="AJ972" s="106"/>
      <c r="AK972" s="106"/>
    </row>
    <row r="973" spans="10:37">
      <c r="J973" s="6"/>
      <c r="P973"/>
      <c r="S973" s="106"/>
      <c r="T973" s="106"/>
      <c r="U973" s="106"/>
      <c r="V973" s="106"/>
      <c r="W973" s="106"/>
      <c r="X973" s="106"/>
      <c r="Y973" s="106"/>
      <c r="Z973" s="106"/>
      <c r="AA973" s="106"/>
      <c r="AB973" s="106"/>
      <c r="AC973" s="106"/>
      <c r="AD973" s="106"/>
      <c r="AE973" s="106"/>
      <c r="AF973" s="106"/>
      <c r="AG973" s="106"/>
      <c r="AH973" s="106"/>
      <c r="AI973" s="106"/>
      <c r="AJ973" s="106"/>
      <c r="AK973" s="106"/>
    </row>
    <row r="974" spans="10:37">
      <c r="J974" s="6"/>
      <c r="P974"/>
      <c r="S974" s="106"/>
      <c r="T974" s="106"/>
      <c r="U974" s="106"/>
      <c r="V974" s="106"/>
      <c r="W974" s="106"/>
      <c r="X974" s="106"/>
      <c r="Y974" s="106"/>
      <c r="Z974" s="106"/>
      <c r="AA974" s="106"/>
      <c r="AB974" s="106"/>
      <c r="AC974" s="106"/>
      <c r="AD974" s="106"/>
      <c r="AE974" s="106"/>
      <c r="AF974" s="106"/>
      <c r="AG974" s="106"/>
      <c r="AH974" s="106"/>
      <c r="AI974" s="106"/>
      <c r="AJ974" s="106"/>
      <c r="AK974" s="106"/>
    </row>
    <row r="975" spans="10:37">
      <c r="J975" s="6"/>
      <c r="P975"/>
      <c r="S975" s="106"/>
      <c r="T975" s="106"/>
      <c r="U975" s="106"/>
      <c r="V975" s="106"/>
      <c r="W975" s="106"/>
      <c r="X975" s="106"/>
      <c r="Y975" s="106"/>
      <c r="Z975" s="106"/>
      <c r="AA975" s="106"/>
      <c r="AB975" s="106"/>
      <c r="AC975" s="106"/>
      <c r="AD975" s="106"/>
      <c r="AE975" s="106"/>
      <c r="AF975" s="106"/>
      <c r="AG975" s="106"/>
      <c r="AH975" s="106"/>
      <c r="AI975" s="106"/>
      <c r="AJ975" s="106"/>
      <c r="AK975" s="106"/>
    </row>
    <row r="976" spans="10:37">
      <c r="J976" s="6"/>
      <c r="P976"/>
      <c r="S976" s="106"/>
      <c r="T976" s="106"/>
      <c r="U976" s="106"/>
      <c r="V976" s="106"/>
      <c r="W976" s="106"/>
      <c r="X976" s="106"/>
      <c r="Y976" s="106"/>
      <c r="Z976" s="106"/>
      <c r="AA976" s="106"/>
      <c r="AB976" s="106"/>
      <c r="AC976" s="106"/>
      <c r="AD976" s="106"/>
      <c r="AE976" s="106"/>
      <c r="AF976" s="106"/>
      <c r="AG976" s="106"/>
      <c r="AH976" s="106"/>
      <c r="AI976" s="106"/>
      <c r="AJ976" s="106"/>
      <c r="AK976" s="106"/>
    </row>
    <row r="977" spans="10:37">
      <c r="J977" s="6"/>
      <c r="P977"/>
      <c r="S977" s="106"/>
      <c r="T977" s="106"/>
      <c r="U977" s="106"/>
      <c r="V977" s="106"/>
      <c r="W977" s="106"/>
      <c r="X977" s="106"/>
      <c r="Y977" s="106"/>
      <c r="Z977" s="106"/>
      <c r="AA977" s="106"/>
      <c r="AB977" s="106"/>
      <c r="AC977" s="106"/>
      <c r="AD977" s="106"/>
      <c r="AE977" s="106"/>
      <c r="AF977" s="106"/>
      <c r="AG977" s="106"/>
      <c r="AH977" s="106"/>
      <c r="AI977" s="106"/>
      <c r="AJ977" s="106"/>
      <c r="AK977" s="106"/>
    </row>
    <row r="978" spans="10:37">
      <c r="J978" s="6"/>
      <c r="P978"/>
      <c r="S978" s="106"/>
      <c r="T978" s="106"/>
      <c r="U978" s="106"/>
      <c r="V978" s="106"/>
      <c r="W978" s="106"/>
      <c r="X978" s="106"/>
      <c r="Y978" s="106"/>
      <c r="Z978" s="106"/>
      <c r="AA978" s="106"/>
      <c r="AB978" s="106"/>
      <c r="AC978" s="106"/>
      <c r="AD978" s="106"/>
      <c r="AE978" s="106"/>
      <c r="AF978" s="106"/>
      <c r="AG978" s="106"/>
      <c r="AH978" s="106"/>
      <c r="AI978" s="106"/>
      <c r="AJ978" s="106"/>
      <c r="AK978" s="106"/>
    </row>
    <row r="979" spans="10:37">
      <c r="S979" s="106"/>
      <c r="T979" s="106"/>
      <c r="U979" s="106"/>
      <c r="V979" s="106"/>
      <c r="W979" s="106"/>
      <c r="X979" s="106"/>
      <c r="Y979" s="106"/>
      <c r="Z979" s="106"/>
      <c r="AA979" s="106"/>
      <c r="AB979" s="106"/>
      <c r="AC979" s="106"/>
      <c r="AD979" s="106"/>
      <c r="AE979" s="106"/>
      <c r="AF979" s="106"/>
      <c r="AG979" s="106"/>
      <c r="AH979" s="106"/>
      <c r="AI979" s="106"/>
      <c r="AJ979" s="106"/>
      <c r="AK979" s="106"/>
    </row>
    <row r="980" spans="10:37">
      <c r="J980" s="6"/>
      <c r="P980"/>
      <c r="S980" s="106"/>
      <c r="T980" s="106"/>
      <c r="U980" s="106"/>
      <c r="V980" s="106"/>
      <c r="W980" s="106"/>
      <c r="X980" s="106"/>
      <c r="Y980" s="106"/>
      <c r="Z980" s="106"/>
      <c r="AA980" s="106"/>
      <c r="AB980" s="106"/>
      <c r="AC980" s="106"/>
      <c r="AD980" s="106"/>
      <c r="AE980" s="106"/>
      <c r="AF980" s="106"/>
      <c r="AG980" s="106"/>
      <c r="AH980" s="106"/>
      <c r="AI980" s="106"/>
      <c r="AJ980" s="106"/>
      <c r="AK980" s="106"/>
    </row>
    <row r="981" spans="10:37">
      <c r="J981" s="6"/>
      <c r="P981"/>
      <c r="S981" s="106"/>
      <c r="T981" s="106"/>
      <c r="U981" s="106"/>
      <c r="V981" s="106"/>
      <c r="W981" s="106"/>
      <c r="X981" s="106"/>
      <c r="Y981" s="106"/>
      <c r="Z981" s="106"/>
      <c r="AA981" s="106"/>
      <c r="AB981" s="106"/>
      <c r="AC981" s="106"/>
      <c r="AD981" s="106"/>
      <c r="AE981" s="106"/>
      <c r="AF981" s="106"/>
      <c r="AG981" s="106"/>
      <c r="AH981" s="106"/>
      <c r="AI981" s="106"/>
      <c r="AJ981" s="106"/>
      <c r="AK981" s="106"/>
    </row>
    <row r="982" spans="10:37">
      <c r="J982" s="6"/>
      <c r="P982"/>
      <c r="S982" s="106"/>
      <c r="T982" s="106"/>
      <c r="U982" s="106"/>
      <c r="V982" s="106"/>
      <c r="W982" s="106"/>
      <c r="X982" s="106"/>
      <c r="Y982" s="106"/>
      <c r="Z982" s="106"/>
      <c r="AA982" s="106"/>
      <c r="AB982" s="106"/>
      <c r="AC982" s="106"/>
      <c r="AD982" s="106"/>
      <c r="AE982" s="106"/>
      <c r="AF982" s="106"/>
      <c r="AG982" s="106"/>
      <c r="AH982" s="106"/>
      <c r="AI982" s="106"/>
      <c r="AJ982" s="106"/>
      <c r="AK982" s="106"/>
    </row>
    <row r="983" spans="10:37">
      <c r="J983" s="6"/>
      <c r="P983"/>
      <c r="S983" s="106"/>
      <c r="T983" s="106"/>
      <c r="U983" s="106"/>
      <c r="V983" s="106"/>
      <c r="W983" s="106"/>
      <c r="X983" s="106"/>
      <c r="Y983" s="106"/>
      <c r="Z983" s="106"/>
      <c r="AA983" s="106"/>
      <c r="AB983" s="106"/>
      <c r="AC983" s="106"/>
      <c r="AD983" s="106"/>
      <c r="AE983" s="106"/>
      <c r="AF983" s="106"/>
      <c r="AG983" s="106"/>
      <c r="AH983" s="106"/>
      <c r="AI983" s="106"/>
      <c r="AJ983" s="106"/>
      <c r="AK983" s="106"/>
    </row>
    <row r="984" spans="10:37">
      <c r="J984" s="6"/>
      <c r="P984"/>
      <c r="S984" s="106"/>
      <c r="T984" s="106"/>
      <c r="U984" s="106"/>
      <c r="V984" s="106"/>
      <c r="W984" s="106"/>
      <c r="X984" s="106"/>
      <c r="Y984" s="106"/>
      <c r="Z984" s="106"/>
      <c r="AA984" s="106"/>
      <c r="AB984" s="106"/>
      <c r="AC984" s="106"/>
      <c r="AD984" s="106"/>
      <c r="AE984" s="106"/>
      <c r="AF984" s="106"/>
      <c r="AG984" s="106"/>
      <c r="AH984" s="106"/>
      <c r="AI984" s="106"/>
      <c r="AJ984" s="106"/>
      <c r="AK984" s="106"/>
    </row>
    <row r="985" spans="10:37">
      <c r="J985" s="6"/>
      <c r="P985"/>
      <c r="S985" s="106"/>
      <c r="T985" s="106"/>
      <c r="U985" s="106"/>
      <c r="V985" s="106"/>
      <c r="W985" s="106"/>
      <c r="X985" s="106"/>
      <c r="Y985" s="106"/>
      <c r="Z985" s="106"/>
      <c r="AA985" s="106"/>
      <c r="AB985" s="106"/>
      <c r="AC985" s="106"/>
      <c r="AD985" s="106"/>
      <c r="AE985" s="106"/>
      <c r="AF985" s="106"/>
      <c r="AG985" s="106"/>
      <c r="AH985" s="106"/>
      <c r="AI985" s="106"/>
      <c r="AJ985" s="106"/>
      <c r="AK985" s="106"/>
    </row>
    <row r="986" spans="10:37">
      <c r="J986" s="6"/>
      <c r="P986"/>
      <c r="S986" s="106"/>
      <c r="T986" s="106"/>
      <c r="U986" s="106"/>
      <c r="V986" s="106"/>
      <c r="W986" s="106"/>
      <c r="X986" s="106"/>
      <c r="Y986" s="106"/>
      <c r="Z986" s="106"/>
      <c r="AA986" s="106"/>
      <c r="AB986" s="106"/>
      <c r="AC986" s="106"/>
      <c r="AD986" s="106"/>
      <c r="AE986" s="106"/>
      <c r="AF986" s="106"/>
      <c r="AG986" s="106"/>
      <c r="AH986" s="106"/>
      <c r="AI986" s="106"/>
      <c r="AJ986" s="106"/>
      <c r="AK986" s="106"/>
    </row>
    <row r="987" spans="10:37">
      <c r="J987" s="6"/>
      <c r="P987"/>
      <c r="S987" s="106"/>
      <c r="T987" s="106"/>
      <c r="U987" s="106"/>
      <c r="V987" s="106"/>
      <c r="W987" s="106"/>
      <c r="X987" s="106"/>
      <c r="Y987" s="106"/>
      <c r="Z987" s="106"/>
      <c r="AA987" s="106"/>
      <c r="AB987" s="106"/>
      <c r="AC987" s="106"/>
      <c r="AD987" s="106"/>
      <c r="AE987" s="106"/>
      <c r="AF987" s="106"/>
      <c r="AG987" s="106"/>
      <c r="AH987" s="106"/>
      <c r="AI987" s="106"/>
      <c r="AJ987" s="106"/>
      <c r="AK987" s="106"/>
    </row>
    <row r="988" spans="10:37">
      <c r="J988" s="6"/>
      <c r="P988"/>
      <c r="S988" s="106"/>
      <c r="T988" s="106"/>
      <c r="U988" s="106"/>
      <c r="V988" s="106"/>
      <c r="W988" s="106"/>
      <c r="X988" s="106"/>
      <c r="Y988" s="106"/>
      <c r="Z988" s="106"/>
      <c r="AA988" s="106"/>
      <c r="AB988" s="106"/>
      <c r="AC988" s="106"/>
      <c r="AD988" s="106"/>
      <c r="AE988" s="106"/>
      <c r="AF988" s="106"/>
      <c r="AG988" s="106"/>
      <c r="AH988" s="106"/>
      <c r="AI988" s="106"/>
      <c r="AJ988" s="106"/>
      <c r="AK988" s="106"/>
    </row>
    <row r="989" spans="10:37">
      <c r="J989" s="6"/>
      <c r="P989"/>
      <c r="S989" s="106"/>
      <c r="T989" s="106"/>
      <c r="U989" s="106"/>
      <c r="V989" s="106"/>
      <c r="W989" s="106"/>
      <c r="X989" s="106"/>
      <c r="Y989" s="106"/>
      <c r="Z989" s="106"/>
      <c r="AA989" s="106"/>
      <c r="AB989" s="106"/>
      <c r="AC989" s="106"/>
      <c r="AD989" s="106"/>
      <c r="AE989" s="106"/>
      <c r="AF989" s="106"/>
      <c r="AG989" s="106"/>
      <c r="AH989" s="106"/>
      <c r="AI989" s="106"/>
      <c r="AJ989" s="106"/>
      <c r="AK989" s="106"/>
    </row>
    <row r="990" spans="10:37">
      <c r="J990" s="6"/>
      <c r="P990"/>
      <c r="S990" s="106"/>
      <c r="T990" s="106"/>
      <c r="U990" s="106"/>
      <c r="V990" s="106"/>
      <c r="W990" s="106"/>
      <c r="X990" s="106"/>
      <c r="Y990" s="106"/>
      <c r="Z990" s="106"/>
      <c r="AA990" s="106"/>
      <c r="AB990" s="106"/>
      <c r="AC990" s="106"/>
      <c r="AD990" s="106"/>
      <c r="AE990" s="106"/>
      <c r="AF990" s="106"/>
      <c r="AG990" s="106"/>
      <c r="AH990" s="106"/>
      <c r="AI990" s="106"/>
      <c r="AJ990" s="106"/>
      <c r="AK990" s="106"/>
    </row>
    <row r="991" spans="10:37">
      <c r="J991" s="6"/>
      <c r="P991"/>
      <c r="S991" s="106"/>
      <c r="T991" s="106"/>
      <c r="U991" s="106"/>
      <c r="V991" s="106"/>
      <c r="W991" s="106"/>
      <c r="X991" s="106"/>
      <c r="Y991" s="106"/>
      <c r="Z991" s="106"/>
      <c r="AA991" s="106"/>
      <c r="AB991" s="106"/>
      <c r="AC991" s="106"/>
      <c r="AD991" s="106"/>
      <c r="AE991" s="106"/>
      <c r="AF991" s="106"/>
      <c r="AG991" s="106"/>
      <c r="AH991" s="106"/>
      <c r="AI991" s="106"/>
      <c r="AJ991" s="106"/>
      <c r="AK991" s="106"/>
    </row>
    <row r="992" spans="10:37">
      <c r="J992" s="6"/>
      <c r="P992"/>
      <c r="S992" s="106"/>
      <c r="T992" s="106"/>
      <c r="U992" s="106"/>
      <c r="V992" s="106"/>
      <c r="W992" s="106"/>
      <c r="X992" s="106"/>
      <c r="Y992" s="106"/>
      <c r="Z992" s="106"/>
      <c r="AA992" s="106"/>
      <c r="AB992" s="106"/>
      <c r="AC992" s="106"/>
      <c r="AD992" s="106"/>
      <c r="AE992" s="106"/>
      <c r="AF992" s="106"/>
      <c r="AG992" s="106"/>
      <c r="AH992" s="106"/>
      <c r="AI992" s="106"/>
      <c r="AJ992" s="106"/>
      <c r="AK992" s="106"/>
    </row>
    <row r="993" spans="10:37">
      <c r="J993" s="6"/>
      <c r="P993"/>
      <c r="S993" s="106"/>
      <c r="T993" s="106"/>
      <c r="U993" s="106"/>
      <c r="V993" s="106"/>
      <c r="W993" s="106"/>
      <c r="X993" s="106"/>
      <c r="Y993" s="106"/>
      <c r="Z993" s="106"/>
      <c r="AA993" s="106"/>
      <c r="AB993" s="106"/>
      <c r="AC993" s="106"/>
      <c r="AD993" s="106"/>
      <c r="AE993" s="106"/>
      <c r="AF993" s="106"/>
      <c r="AG993" s="106"/>
      <c r="AH993" s="106"/>
      <c r="AI993" s="106"/>
      <c r="AJ993" s="106"/>
      <c r="AK993" s="106"/>
    </row>
    <row r="994" spans="10:37">
      <c r="J994" s="6"/>
      <c r="P994"/>
      <c r="S994" s="106"/>
      <c r="T994" s="106"/>
      <c r="U994" s="106"/>
      <c r="V994" s="106"/>
      <c r="W994" s="106"/>
      <c r="X994" s="106"/>
      <c r="Y994" s="106"/>
      <c r="Z994" s="106"/>
      <c r="AA994" s="106"/>
      <c r="AB994" s="106"/>
      <c r="AC994" s="106"/>
      <c r="AD994" s="106"/>
      <c r="AE994" s="106"/>
      <c r="AF994" s="106"/>
      <c r="AG994" s="106"/>
      <c r="AH994" s="106"/>
      <c r="AI994" s="106"/>
      <c r="AJ994" s="106"/>
      <c r="AK994" s="106"/>
    </row>
    <row r="995" spans="10:37">
      <c r="J995" s="6"/>
      <c r="P995"/>
      <c r="S995" s="106"/>
      <c r="T995" s="106"/>
      <c r="U995" s="106"/>
      <c r="V995" s="106"/>
      <c r="W995" s="106"/>
      <c r="X995" s="106"/>
      <c r="Y995" s="106"/>
      <c r="Z995" s="106"/>
      <c r="AA995" s="106"/>
      <c r="AB995" s="106"/>
      <c r="AC995" s="106"/>
      <c r="AD995" s="106"/>
      <c r="AE995" s="106"/>
      <c r="AF995" s="106"/>
      <c r="AG995" s="106"/>
      <c r="AH995" s="106"/>
      <c r="AI995" s="106"/>
      <c r="AJ995" s="106"/>
      <c r="AK995" s="106"/>
    </row>
    <row r="996" spans="10:37">
      <c r="J996" s="6"/>
      <c r="P996"/>
      <c r="S996" s="106"/>
      <c r="T996" s="106"/>
      <c r="U996" s="106"/>
      <c r="V996" s="106"/>
      <c r="W996" s="106"/>
      <c r="X996" s="106"/>
      <c r="Y996" s="106"/>
      <c r="Z996" s="106"/>
      <c r="AA996" s="106"/>
      <c r="AB996" s="106"/>
      <c r="AC996" s="106"/>
      <c r="AD996" s="106"/>
      <c r="AE996" s="106"/>
      <c r="AF996" s="106"/>
      <c r="AG996" s="106"/>
      <c r="AH996" s="106"/>
      <c r="AI996" s="106"/>
      <c r="AJ996" s="106"/>
      <c r="AK996" s="106"/>
    </row>
    <row r="997" spans="10:37">
      <c r="J997" s="6"/>
      <c r="P997"/>
      <c r="S997" s="106"/>
      <c r="T997" s="106"/>
      <c r="U997" s="106"/>
      <c r="V997" s="106"/>
      <c r="W997" s="106"/>
      <c r="X997" s="106"/>
      <c r="Y997" s="106"/>
      <c r="Z997" s="106"/>
      <c r="AA997" s="106"/>
      <c r="AB997" s="106"/>
      <c r="AC997" s="106"/>
      <c r="AD997" s="106"/>
      <c r="AE997" s="106"/>
      <c r="AF997" s="106"/>
      <c r="AG997" s="106"/>
      <c r="AH997" s="106"/>
      <c r="AI997" s="106"/>
      <c r="AJ997" s="106"/>
      <c r="AK997" s="106"/>
    </row>
    <row r="998" spans="10:37">
      <c r="J998" s="6"/>
      <c r="P998"/>
      <c r="S998" s="106"/>
      <c r="T998" s="106"/>
      <c r="U998" s="106"/>
      <c r="V998" s="106"/>
      <c r="W998" s="106"/>
      <c r="X998" s="106"/>
      <c r="Y998" s="106"/>
      <c r="Z998" s="106"/>
      <c r="AA998" s="106"/>
      <c r="AB998" s="106"/>
      <c r="AC998" s="106"/>
      <c r="AD998" s="106"/>
      <c r="AE998" s="106"/>
      <c r="AF998" s="106"/>
      <c r="AG998" s="106"/>
      <c r="AH998" s="106"/>
      <c r="AI998" s="106"/>
      <c r="AJ998" s="106"/>
      <c r="AK998" s="106"/>
    </row>
    <row r="999" spans="10:37">
      <c r="J999" s="6"/>
      <c r="P999"/>
      <c r="S999" s="106"/>
      <c r="T999" s="106"/>
      <c r="U999" s="106"/>
      <c r="V999" s="106"/>
      <c r="W999" s="106"/>
      <c r="X999" s="106"/>
      <c r="Y999" s="106"/>
      <c r="Z999" s="106"/>
      <c r="AA999" s="106"/>
      <c r="AB999" s="106"/>
      <c r="AC999" s="106"/>
      <c r="AD999" s="106"/>
      <c r="AE999" s="106"/>
      <c r="AF999" s="106"/>
      <c r="AG999" s="106"/>
      <c r="AH999" s="106"/>
      <c r="AI999" s="106"/>
      <c r="AJ999" s="106"/>
      <c r="AK999" s="106"/>
    </row>
    <row r="1000" spans="10:37">
      <c r="J1000" s="6"/>
      <c r="P1000"/>
      <c r="S1000" s="106"/>
      <c r="T1000" s="106"/>
      <c r="U1000" s="106"/>
      <c r="V1000" s="106"/>
      <c r="W1000" s="106"/>
      <c r="X1000" s="106"/>
      <c r="Y1000" s="106"/>
      <c r="Z1000" s="106"/>
      <c r="AA1000" s="106"/>
      <c r="AB1000" s="106"/>
      <c r="AC1000" s="106"/>
      <c r="AD1000" s="106"/>
      <c r="AE1000" s="106"/>
      <c r="AF1000" s="106"/>
      <c r="AG1000" s="106"/>
      <c r="AH1000" s="106"/>
      <c r="AI1000" s="106"/>
      <c r="AJ1000" s="106"/>
      <c r="AK1000" s="106"/>
    </row>
    <row r="1001" spans="10:37">
      <c r="J1001" s="6"/>
      <c r="P1001"/>
      <c r="S1001" s="106"/>
      <c r="T1001" s="106"/>
      <c r="U1001" s="106"/>
      <c r="V1001" s="106"/>
      <c r="W1001" s="106"/>
      <c r="X1001" s="106"/>
      <c r="Y1001" s="106"/>
      <c r="Z1001" s="106"/>
      <c r="AA1001" s="106"/>
      <c r="AB1001" s="106"/>
      <c r="AC1001" s="106"/>
      <c r="AD1001" s="106"/>
      <c r="AE1001" s="106"/>
      <c r="AF1001" s="106"/>
      <c r="AG1001" s="106"/>
      <c r="AH1001" s="106"/>
      <c r="AI1001" s="106"/>
      <c r="AJ1001" s="106"/>
      <c r="AK1001" s="106"/>
    </row>
    <row r="1002" spans="10:37">
      <c r="J1002" s="6"/>
      <c r="P1002"/>
      <c r="S1002" s="106"/>
      <c r="T1002" s="106"/>
      <c r="U1002" s="106"/>
      <c r="V1002" s="106"/>
      <c r="W1002" s="106"/>
      <c r="X1002" s="106"/>
      <c r="Y1002" s="106"/>
      <c r="Z1002" s="106"/>
      <c r="AA1002" s="106"/>
      <c r="AB1002" s="106"/>
      <c r="AC1002" s="106"/>
      <c r="AD1002" s="106"/>
      <c r="AE1002" s="106"/>
      <c r="AF1002" s="106"/>
      <c r="AG1002" s="106"/>
      <c r="AH1002" s="106"/>
      <c r="AI1002" s="106"/>
      <c r="AJ1002" s="106"/>
      <c r="AK1002" s="106"/>
    </row>
    <row r="1003" spans="10:37">
      <c r="J1003" s="6"/>
      <c r="P1003"/>
      <c r="S1003" s="106"/>
      <c r="T1003" s="106"/>
      <c r="U1003" s="106"/>
      <c r="V1003" s="106"/>
      <c r="W1003" s="106"/>
      <c r="X1003" s="106"/>
      <c r="Y1003" s="106"/>
      <c r="Z1003" s="106"/>
      <c r="AA1003" s="106"/>
      <c r="AB1003" s="106"/>
      <c r="AC1003" s="106"/>
      <c r="AD1003" s="106"/>
      <c r="AE1003" s="106"/>
      <c r="AF1003" s="106"/>
      <c r="AG1003" s="106"/>
      <c r="AH1003" s="106"/>
      <c r="AI1003" s="106"/>
      <c r="AJ1003" s="106"/>
      <c r="AK1003" s="106"/>
    </row>
    <row r="1004" spans="10:37">
      <c r="J1004" s="6"/>
      <c r="P1004"/>
      <c r="S1004" s="106"/>
      <c r="T1004" s="106"/>
      <c r="U1004" s="106"/>
      <c r="V1004" s="106"/>
      <c r="W1004" s="106"/>
      <c r="X1004" s="106"/>
      <c r="Y1004" s="106"/>
      <c r="Z1004" s="106"/>
      <c r="AA1004" s="106"/>
      <c r="AB1004" s="106"/>
      <c r="AC1004" s="106"/>
      <c r="AD1004" s="106"/>
      <c r="AE1004" s="106"/>
      <c r="AF1004" s="106"/>
      <c r="AG1004" s="106"/>
      <c r="AH1004" s="106"/>
      <c r="AI1004" s="106"/>
      <c r="AJ1004" s="106"/>
      <c r="AK1004" s="106"/>
    </row>
    <row r="1005" spans="10:37">
      <c r="J1005" s="6"/>
      <c r="P1005"/>
      <c r="S1005" s="106"/>
      <c r="T1005" s="106"/>
      <c r="U1005" s="106"/>
      <c r="V1005" s="106"/>
      <c r="W1005" s="106"/>
      <c r="X1005" s="106"/>
      <c r="Y1005" s="106"/>
      <c r="Z1005" s="106"/>
      <c r="AA1005" s="106"/>
      <c r="AB1005" s="106"/>
      <c r="AC1005" s="106"/>
      <c r="AD1005" s="106"/>
      <c r="AE1005" s="106"/>
      <c r="AF1005" s="106"/>
      <c r="AG1005" s="106"/>
      <c r="AH1005" s="106"/>
      <c r="AI1005" s="106"/>
      <c r="AJ1005" s="106"/>
      <c r="AK1005" s="106"/>
    </row>
    <row r="1006" spans="10:37">
      <c r="J1006" s="6"/>
      <c r="P1006"/>
      <c r="S1006" s="106"/>
      <c r="T1006" s="106"/>
      <c r="U1006" s="106"/>
      <c r="V1006" s="106"/>
      <c r="W1006" s="106"/>
      <c r="X1006" s="106"/>
      <c r="Y1006" s="106"/>
      <c r="Z1006" s="106"/>
      <c r="AA1006" s="106"/>
      <c r="AB1006" s="106"/>
      <c r="AC1006" s="106"/>
      <c r="AD1006" s="106"/>
      <c r="AE1006" s="106"/>
      <c r="AF1006" s="106"/>
      <c r="AG1006" s="106"/>
      <c r="AH1006" s="106"/>
      <c r="AI1006" s="106"/>
      <c r="AJ1006" s="106"/>
      <c r="AK1006" s="106"/>
    </row>
    <row r="1007" spans="10:37">
      <c r="J1007" s="6"/>
      <c r="P1007"/>
      <c r="S1007" s="106"/>
      <c r="T1007" s="106"/>
      <c r="U1007" s="106"/>
      <c r="V1007" s="106"/>
      <c r="W1007" s="106"/>
      <c r="X1007" s="106"/>
      <c r="Y1007" s="106"/>
      <c r="Z1007" s="106"/>
      <c r="AA1007" s="106"/>
      <c r="AB1007" s="106"/>
      <c r="AC1007" s="106"/>
      <c r="AD1007" s="106"/>
      <c r="AE1007" s="106"/>
      <c r="AF1007" s="106"/>
      <c r="AG1007" s="106"/>
      <c r="AH1007" s="106"/>
      <c r="AI1007" s="106"/>
      <c r="AJ1007" s="106"/>
      <c r="AK1007" s="106"/>
    </row>
    <row r="1008" spans="10:37">
      <c r="J1008" s="6"/>
      <c r="P1008"/>
      <c r="S1008" s="106"/>
      <c r="T1008" s="106"/>
      <c r="U1008" s="106"/>
      <c r="V1008" s="106"/>
      <c r="W1008" s="106"/>
      <c r="X1008" s="106"/>
      <c r="Y1008" s="106"/>
      <c r="Z1008" s="106"/>
      <c r="AA1008" s="106"/>
      <c r="AB1008" s="106"/>
      <c r="AC1008" s="106"/>
      <c r="AD1008" s="106"/>
      <c r="AE1008" s="106"/>
      <c r="AF1008" s="106"/>
      <c r="AG1008" s="106"/>
      <c r="AH1008" s="106"/>
      <c r="AI1008" s="106"/>
      <c r="AJ1008" s="106"/>
      <c r="AK1008" s="106"/>
    </row>
    <row r="1009" spans="10:37">
      <c r="J1009" s="6"/>
      <c r="P1009"/>
      <c r="S1009" s="106"/>
      <c r="T1009" s="106"/>
      <c r="U1009" s="106"/>
      <c r="V1009" s="106"/>
      <c r="W1009" s="106"/>
      <c r="X1009" s="106"/>
      <c r="Y1009" s="106"/>
      <c r="Z1009" s="106"/>
      <c r="AA1009" s="106"/>
      <c r="AB1009" s="106"/>
      <c r="AC1009" s="106"/>
      <c r="AD1009" s="106"/>
      <c r="AE1009" s="106"/>
      <c r="AF1009" s="106"/>
      <c r="AG1009" s="106"/>
      <c r="AH1009" s="106"/>
      <c r="AI1009" s="106"/>
      <c r="AJ1009" s="106"/>
      <c r="AK1009" s="106"/>
    </row>
    <row r="1010" spans="10:37">
      <c r="S1010" s="106"/>
      <c r="T1010" s="106"/>
      <c r="U1010" s="106"/>
      <c r="V1010" s="106"/>
      <c r="W1010" s="106"/>
      <c r="X1010" s="106"/>
      <c r="Y1010" s="106"/>
      <c r="Z1010" s="106"/>
      <c r="AA1010" s="106"/>
      <c r="AB1010" s="106"/>
      <c r="AC1010" s="106"/>
      <c r="AD1010" s="106"/>
      <c r="AE1010" s="106"/>
      <c r="AF1010" s="106"/>
      <c r="AG1010" s="106"/>
      <c r="AH1010" s="106"/>
      <c r="AI1010" s="106"/>
      <c r="AJ1010" s="106"/>
      <c r="AK1010" s="106"/>
    </row>
    <row r="1011" spans="10:37">
      <c r="S1011" s="106"/>
      <c r="T1011" s="106"/>
      <c r="U1011" s="106"/>
      <c r="V1011" s="106"/>
      <c r="W1011" s="106"/>
      <c r="X1011" s="106"/>
      <c r="Y1011" s="106"/>
      <c r="Z1011" s="106"/>
      <c r="AA1011" s="106"/>
      <c r="AB1011" s="106"/>
      <c r="AC1011" s="106"/>
      <c r="AD1011" s="106"/>
      <c r="AE1011" s="106"/>
      <c r="AF1011" s="106"/>
      <c r="AG1011" s="106"/>
      <c r="AH1011" s="106"/>
      <c r="AI1011" s="106"/>
      <c r="AJ1011" s="106"/>
      <c r="AK1011" s="106"/>
    </row>
    <row r="1012" spans="10:37">
      <c r="S1012" s="106"/>
      <c r="T1012" s="106"/>
      <c r="U1012" s="106"/>
      <c r="V1012" s="106"/>
      <c r="W1012" s="106"/>
      <c r="X1012" s="106"/>
      <c r="Y1012" s="106"/>
      <c r="Z1012" s="106"/>
      <c r="AA1012" s="106"/>
      <c r="AB1012" s="106"/>
      <c r="AC1012" s="106"/>
      <c r="AD1012" s="106"/>
      <c r="AE1012" s="106"/>
      <c r="AF1012" s="106"/>
      <c r="AG1012" s="106"/>
      <c r="AH1012" s="106"/>
      <c r="AI1012" s="106"/>
      <c r="AJ1012" s="106"/>
      <c r="AK1012" s="106"/>
    </row>
    <row r="1013" spans="10:37">
      <c r="J1013" s="6"/>
      <c r="P1013"/>
      <c r="S1013" s="106"/>
      <c r="T1013" s="106"/>
      <c r="U1013" s="106"/>
      <c r="V1013" s="106"/>
      <c r="W1013" s="106"/>
      <c r="X1013" s="106"/>
      <c r="Y1013" s="106"/>
      <c r="Z1013" s="106"/>
      <c r="AA1013" s="106"/>
      <c r="AB1013" s="106"/>
      <c r="AC1013" s="106"/>
      <c r="AD1013" s="106"/>
      <c r="AE1013" s="106"/>
      <c r="AF1013" s="106"/>
      <c r="AG1013" s="106"/>
      <c r="AH1013" s="106"/>
      <c r="AI1013" s="106"/>
      <c r="AJ1013" s="106"/>
      <c r="AK1013" s="106"/>
    </row>
    <row r="1014" spans="10:37">
      <c r="J1014" s="6"/>
      <c r="P1014"/>
      <c r="S1014" s="106"/>
      <c r="T1014" s="106"/>
      <c r="U1014" s="106"/>
      <c r="V1014" s="106"/>
      <c r="W1014" s="106"/>
      <c r="X1014" s="106"/>
      <c r="Y1014" s="106"/>
      <c r="Z1014" s="106"/>
      <c r="AA1014" s="106"/>
      <c r="AB1014" s="106"/>
      <c r="AC1014" s="106"/>
      <c r="AD1014" s="106"/>
      <c r="AE1014" s="106"/>
      <c r="AF1014" s="106"/>
      <c r="AG1014" s="106"/>
      <c r="AH1014" s="106"/>
      <c r="AI1014" s="106"/>
      <c r="AJ1014" s="106"/>
      <c r="AK1014" s="106"/>
    </row>
    <row r="1015" spans="10:37">
      <c r="J1015" s="6"/>
      <c r="P1015"/>
      <c r="S1015" s="106"/>
      <c r="T1015" s="106"/>
      <c r="U1015" s="106"/>
      <c r="V1015" s="106"/>
      <c r="W1015" s="106"/>
      <c r="X1015" s="106"/>
      <c r="Y1015" s="106"/>
      <c r="Z1015" s="106"/>
      <c r="AA1015" s="106"/>
      <c r="AB1015" s="106"/>
      <c r="AC1015" s="106"/>
      <c r="AD1015" s="106"/>
      <c r="AE1015" s="106"/>
      <c r="AF1015" s="106"/>
      <c r="AG1015" s="106"/>
      <c r="AH1015" s="106"/>
      <c r="AI1015" s="106"/>
      <c r="AJ1015" s="106"/>
      <c r="AK1015" s="106"/>
    </row>
    <row r="1016" spans="10:37">
      <c r="J1016" s="6"/>
      <c r="P1016"/>
      <c r="S1016" s="106"/>
      <c r="T1016" s="106"/>
      <c r="U1016" s="106"/>
      <c r="V1016" s="106"/>
      <c r="W1016" s="106"/>
      <c r="X1016" s="106"/>
      <c r="Y1016" s="106"/>
      <c r="Z1016" s="106"/>
      <c r="AA1016" s="106"/>
      <c r="AB1016" s="106"/>
      <c r="AC1016" s="106"/>
      <c r="AD1016" s="106"/>
      <c r="AE1016" s="106"/>
      <c r="AF1016" s="106"/>
      <c r="AG1016" s="106"/>
      <c r="AH1016" s="106"/>
      <c r="AI1016" s="106"/>
      <c r="AJ1016" s="106"/>
      <c r="AK1016" s="106"/>
    </row>
    <row r="1017" spans="10:37">
      <c r="J1017" s="6"/>
      <c r="P1017"/>
      <c r="S1017" s="106"/>
      <c r="T1017" s="106"/>
      <c r="U1017" s="106"/>
      <c r="V1017" s="106"/>
      <c r="W1017" s="106"/>
      <c r="X1017" s="106"/>
      <c r="Y1017" s="106"/>
      <c r="Z1017" s="106"/>
      <c r="AA1017" s="106"/>
      <c r="AB1017" s="106"/>
      <c r="AC1017" s="106"/>
      <c r="AD1017" s="106"/>
      <c r="AE1017" s="106"/>
      <c r="AF1017" s="106"/>
      <c r="AG1017" s="106"/>
      <c r="AH1017" s="106"/>
      <c r="AI1017" s="106"/>
      <c r="AJ1017" s="106"/>
      <c r="AK1017" s="106"/>
    </row>
    <row r="1018" spans="10:37">
      <c r="J1018" s="6"/>
      <c r="P1018"/>
      <c r="S1018" s="106"/>
      <c r="T1018" s="106"/>
      <c r="U1018" s="106"/>
      <c r="V1018" s="106"/>
      <c r="W1018" s="106"/>
      <c r="X1018" s="106"/>
      <c r="Y1018" s="106"/>
      <c r="Z1018" s="106"/>
      <c r="AA1018" s="106"/>
      <c r="AB1018" s="106"/>
      <c r="AC1018" s="106"/>
      <c r="AD1018" s="106"/>
      <c r="AE1018" s="106"/>
      <c r="AF1018" s="106"/>
      <c r="AG1018" s="106"/>
      <c r="AH1018" s="106"/>
      <c r="AI1018" s="106"/>
      <c r="AJ1018" s="106"/>
      <c r="AK1018" s="106"/>
    </row>
    <row r="1019" spans="10:37">
      <c r="J1019" s="6"/>
      <c r="P1019"/>
      <c r="S1019" s="106"/>
      <c r="T1019" s="106"/>
      <c r="U1019" s="106"/>
      <c r="V1019" s="106"/>
      <c r="W1019" s="106"/>
      <c r="X1019" s="106"/>
      <c r="Y1019" s="106"/>
      <c r="Z1019" s="106"/>
      <c r="AA1019" s="106"/>
      <c r="AB1019" s="106"/>
      <c r="AC1019" s="106"/>
      <c r="AD1019" s="106"/>
      <c r="AE1019" s="106"/>
      <c r="AF1019" s="106"/>
      <c r="AG1019" s="106"/>
      <c r="AH1019" s="106"/>
      <c r="AI1019" s="106"/>
      <c r="AJ1019" s="106"/>
      <c r="AK1019" s="106"/>
    </row>
    <row r="1020" spans="10:37">
      <c r="J1020" s="6"/>
      <c r="P1020"/>
      <c r="S1020" s="106"/>
      <c r="T1020" s="106"/>
      <c r="U1020" s="106"/>
      <c r="V1020" s="106"/>
      <c r="W1020" s="106"/>
      <c r="X1020" s="106"/>
      <c r="Y1020" s="106"/>
      <c r="Z1020" s="106"/>
      <c r="AA1020" s="106"/>
      <c r="AB1020" s="106"/>
      <c r="AC1020" s="106"/>
      <c r="AD1020" s="106"/>
      <c r="AE1020" s="106"/>
      <c r="AF1020" s="106"/>
      <c r="AG1020" s="106"/>
      <c r="AH1020" s="106"/>
      <c r="AI1020" s="106"/>
      <c r="AJ1020" s="106"/>
      <c r="AK1020" s="106"/>
    </row>
    <row r="1021" spans="10:37">
      <c r="J1021" s="6"/>
      <c r="P1021"/>
      <c r="S1021" s="106"/>
      <c r="T1021" s="106"/>
      <c r="U1021" s="106"/>
      <c r="V1021" s="106"/>
      <c r="W1021" s="106"/>
      <c r="X1021" s="106"/>
      <c r="Y1021" s="106"/>
      <c r="Z1021" s="106"/>
      <c r="AA1021" s="106"/>
      <c r="AB1021" s="106"/>
      <c r="AC1021" s="106"/>
      <c r="AD1021" s="106"/>
      <c r="AE1021" s="106"/>
      <c r="AF1021" s="106"/>
      <c r="AG1021" s="106"/>
      <c r="AH1021" s="106"/>
      <c r="AI1021" s="106"/>
      <c r="AJ1021" s="106"/>
      <c r="AK1021" s="106"/>
    </row>
    <row r="1022" spans="10:37">
      <c r="J1022" s="6"/>
      <c r="P1022"/>
      <c r="S1022" s="106"/>
      <c r="T1022" s="106"/>
      <c r="U1022" s="106"/>
      <c r="V1022" s="106"/>
      <c r="W1022" s="106"/>
      <c r="X1022" s="106"/>
      <c r="Y1022" s="106"/>
      <c r="Z1022" s="106"/>
      <c r="AA1022" s="106"/>
      <c r="AB1022" s="106"/>
      <c r="AC1022" s="106"/>
      <c r="AD1022" s="106"/>
      <c r="AE1022" s="106"/>
      <c r="AF1022" s="106"/>
      <c r="AG1022" s="106"/>
      <c r="AH1022" s="106"/>
      <c r="AI1022" s="106"/>
      <c r="AJ1022" s="106"/>
      <c r="AK1022" s="106"/>
    </row>
    <row r="1023" spans="10:37">
      <c r="P1023"/>
      <c r="S1023" s="106"/>
      <c r="T1023" s="106"/>
      <c r="U1023" s="106"/>
      <c r="V1023" s="106"/>
      <c r="W1023" s="106"/>
      <c r="X1023" s="106"/>
      <c r="Y1023" s="106"/>
      <c r="Z1023" s="106"/>
      <c r="AA1023" s="106"/>
      <c r="AB1023" s="106"/>
      <c r="AC1023" s="106"/>
      <c r="AD1023" s="106"/>
      <c r="AE1023" s="106"/>
      <c r="AF1023" s="106"/>
      <c r="AG1023" s="106"/>
      <c r="AH1023" s="106"/>
      <c r="AI1023" s="106"/>
      <c r="AJ1023" s="106"/>
      <c r="AK1023" s="106"/>
    </row>
    <row r="1024" spans="10:37">
      <c r="P1024"/>
      <c r="S1024" s="106"/>
      <c r="T1024" s="106"/>
      <c r="U1024" s="106"/>
      <c r="V1024" s="106"/>
      <c r="W1024" s="106"/>
      <c r="X1024" s="106"/>
      <c r="Y1024" s="106"/>
      <c r="Z1024" s="106"/>
      <c r="AA1024" s="106"/>
      <c r="AB1024" s="106"/>
      <c r="AC1024" s="106"/>
      <c r="AD1024" s="106"/>
      <c r="AE1024" s="106"/>
      <c r="AF1024" s="106"/>
      <c r="AG1024" s="106"/>
      <c r="AH1024" s="106"/>
      <c r="AI1024" s="106"/>
      <c r="AJ1024" s="106"/>
      <c r="AK1024" s="106"/>
    </row>
    <row r="1025" spans="10:37">
      <c r="J1025" s="6"/>
      <c r="P1025"/>
      <c r="S1025" s="106"/>
      <c r="T1025" s="106"/>
      <c r="U1025" s="106"/>
      <c r="V1025" s="106"/>
      <c r="W1025" s="106"/>
      <c r="X1025" s="106"/>
      <c r="Y1025" s="106"/>
      <c r="Z1025" s="106"/>
      <c r="AA1025" s="106"/>
      <c r="AB1025" s="106"/>
      <c r="AC1025" s="106"/>
      <c r="AD1025" s="106"/>
      <c r="AE1025" s="106"/>
      <c r="AF1025" s="106"/>
      <c r="AG1025" s="106"/>
      <c r="AH1025" s="106"/>
      <c r="AI1025" s="106"/>
      <c r="AJ1025" s="106"/>
      <c r="AK1025" s="106"/>
    </row>
    <row r="1026" spans="10:37">
      <c r="J1026" s="6"/>
      <c r="P1026"/>
      <c r="S1026" s="106"/>
      <c r="T1026" s="106"/>
      <c r="U1026" s="106"/>
      <c r="V1026" s="106"/>
      <c r="W1026" s="106"/>
      <c r="X1026" s="106"/>
      <c r="Y1026" s="106"/>
      <c r="Z1026" s="106"/>
      <c r="AA1026" s="106"/>
      <c r="AB1026" s="106"/>
      <c r="AC1026" s="106"/>
      <c r="AD1026" s="106"/>
      <c r="AE1026" s="106"/>
      <c r="AF1026" s="106"/>
      <c r="AG1026" s="106"/>
      <c r="AH1026" s="106"/>
      <c r="AI1026" s="106"/>
      <c r="AJ1026" s="106"/>
      <c r="AK1026" s="106"/>
    </row>
    <row r="1027" spans="10:37">
      <c r="J1027" s="6"/>
      <c r="P1027"/>
      <c r="S1027" s="106"/>
      <c r="T1027" s="106"/>
      <c r="U1027" s="106"/>
      <c r="V1027" s="106"/>
      <c r="W1027" s="106"/>
      <c r="X1027" s="106"/>
      <c r="Y1027" s="106"/>
      <c r="Z1027" s="106"/>
      <c r="AA1027" s="106"/>
      <c r="AB1027" s="106"/>
      <c r="AC1027" s="106"/>
      <c r="AD1027" s="106"/>
      <c r="AE1027" s="106"/>
      <c r="AF1027" s="106"/>
      <c r="AG1027" s="106"/>
      <c r="AH1027" s="106"/>
      <c r="AI1027" s="106"/>
      <c r="AJ1027" s="106"/>
      <c r="AK1027" s="106"/>
    </row>
    <row r="1028" spans="10:37">
      <c r="J1028" s="6"/>
      <c r="P1028"/>
      <c r="S1028" s="106"/>
      <c r="T1028" s="106"/>
      <c r="U1028" s="106"/>
      <c r="V1028" s="106"/>
      <c r="W1028" s="106"/>
      <c r="X1028" s="106"/>
      <c r="Y1028" s="106"/>
      <c r="Z1028" s="106"/>
      <c r="AA1028" s="106"/>
      <c r="AB1028" s="106"/>
      <c r="AC1028" s="106"/>
      <c r="AD1028" s="106"/>
      <c r="AE1028" s="106"/>
      <c r="AF1028" s="106"/>
      <c r="AG1028" s="106"/>
      <c r="AH1028" s="106"/>
      <c r="AI1028" s="106"/>
      <c r="AJ1028" s="106"/>
      <c r="AK1028" s="106"/>
    </row>
    <row r="1029" spans="10:37">
      <c r="J1029" s="6"/>
      <c r="P1029"/>
      <c r="S1029" s="106"/>
      <c r="T1029" s="106"/>
      <c r="U1029" s="106"/>
      <c r="V1029" s="106"/>
      <c r="W1029" s="106"/>
      <c r="X1029" s="106"/>
      <c r="Y1029" s="106"/>
      <c r="Z1029" s="106"/>
      <c r="AA1029" s="106"/>
      <c r="AB1029" s="106"/>
      <c r="AC1029" s="106"/>
      <c r="AD1029" s="106"/>
      <c r="AE1029" s="106"/>
      <c r="AF1029" s="106"/>
      <c r="AG1029" s="106"/>
      <c r="AH1029" s="106"/>
      <c r="AI1029" s="106"/>
      <c r="AJ1029" s="106"/>
      <c r="AK1029" s="106"/>
    </row>
    <row r="1030" spans="10:37">
      <c r="J1030" s="6"/>
      <c r="P1030"/>
      <c r="S1030" s="106"/>
      <c r="T1030" s="106"/>
      <c r="U1030" s="106"/>
      <c r="V1030" s="106"/>
      <c r="W1030" s="106"/>
      <c r="X1030" s="106"/>
      <c r="Y1030" s="106"/>
      <c r="Z1030" s="106"/>
      <c r="AA1030" s="106"/>
      <c r="AB1030" s="106"/>
      <c r="AC1030" s="106"/>
      <c r="AD1030" s="106"/>
      <c r="AE1030" s="106"/>
      <c r="AF1030" s="106"/>
      <c r="AG1030" s="106"/>
      <c r="AH1030" s="106"/>
      <c r="AI1030" s="106"/>
      <c r="AJ1030" s="106"/>
      <c r="AK1030" s="106"/>
    </row>
    <row r="1031" spans="10:37">
      <c r="J1031" s="6"/>
      <c r="P1031"/>
      <c r="S1031" s="106"/>
      <c r="T1031" s="106"/>
      <c r="U1031" s="106"/>
      <c r="V1031" s="106"/>
      <c r="W1031" s="106"/>
      <c r="X1031" s="106"/>
      <c r="Y1031" s="106"/>
      <c r="Z1031" s="106"/>
      <c r="AA1031" s="106"/>
      <c r="AB1031" s="106"/>
      <c r="AC1031" s="106"/>
      <c r="AD1031" s="106"/>
      <c r="AE1031" s="106"/>
      <c r="AF1031" s="106"/>
      <c r="AG1031" s="106"/>
      <c r="AH1031" s="106"/>
      <c r="AI1031" s="106"/>
      <c r="AJ1031" s="106"/>
      <c r="AK1031" s="106"/>
    </row>
    <row r="1032" spans="10:37">
      <c r="J1032" s="6"/>
      <c r="P1032"/>
      <c r="S1032" s="106"/>
      <c r="T1032" s="106"/>
      <c r="U1032" s="106"/>
      <c r="V1032" s="106"/>
      <c r="W1032" s="106"/>
      <c r="X1032" s="106"/>
      <c r="Y1032" s="106"/>
      <c r="Z1032" s="106"/>
      <c r="AA1032" s="106"/>
      <c r="AB1032" s="106"/>
      <c r="AC1032" s="106"/>
      <c r="AD1032" s="106"/>
      <c r="AE1032" s="106"/>
      <c r="AF1032" s="106"/>
      <c r="AG1032" s="106"/>
      <c r="AH1032" s="106"/>
      <c r="AI1032" s="106"/>
      <c r="AJ1032" s="106"/>
      <c r="AK1032" s="106"/>
    </row>
    <row r="1033" spans="10:37">
      <c r="J1033" s="6"/>
      <c r="P1033"/>
      <c r="S1033" s="106"/>
      <c r="T1033" s="106"/>
      <c r="U1033" s="106"/>
      <c r="V1033" s="106"/>
      <c r="W1033" s="106"/>
      <c r="X1033" s="106"/>
      <c r="Y1033" s="106"/>
      <c r="Z1033" s="106"/>
      <c r="AA1033" s="106"/>
      <c r="AB1033" s="106"/>
      <c r="AC1033" s="106"/>
      <c r="AD1033" s="106"/>
      <c r="AE1033" s="106"/>
      <c r="AF1033" s="106"/>
      <c r="AG1033" s="106"/>
      <c r="AH1033" s="106"/>
      <c r="AI1033" s="106"/>
      <c r="AJ1033" s="106"/>
      <c r="AK1033" s="106"/>
    </row>
    <row r="1034" spans="10:37">
      <c r="J1034" s="6"/>
      <c r="P1034"/>
      <c r="S1034" s="106"/>
      <c r="T1034" s="106"/>
      <c r="U1034" s="106"/>
      <c r="V1034" s="106"/>
      <c r="W1034" s="106"/>
      <c r="X1034" s="106"/>
      <c r="Y1034" s="106"/>
      <c r="Z1034" s="106"/>
      <c r="AA1034" s="106"/>
      <c r="AB1034" s="106"/>
      <c r="AC1034" s="106"/>
      <c r="AD1034" s="106"/>
      <c r="AE1034" s="106"/>
      <c r="AF1034" s="106"/>
      <c r="AG1034" s="106"/>
      <c r="AH1034" s="106"/>
      <c r="AI1034" s="106"/>
      <c r="AJ1034" s="106"/>
      <c r="AK1034" s="106"/>
    </row>
    <row r="1035" spans="10:37">
      <c r="J1035" s="6"/>
      <c r="P1035"/>
      <c r="S1035" s="106"/>
      <c r="T1035" s="106"/>
      <c r="U1035" s="106"/>
      <c r="V1035" s="106"/>
      <c r="W1035" s="106"/>
      <c r="X1035" s="106"/>
      <c r="Y1035" s="106"/>
      <c r="Z1035" s="106"/>
      <c r="AA1035" s="106"/>
      <c r="AB1035" s="106"/>
      <c r="AC1035" s="106"/>
      <c r="AD1035" s="106"/>
      <c r="AE1035" s="106"/>
      <c r="AF1035" s="106"/>
      <c r="AG1035" s="106"/>
      <c r="AH1035" s="106"/>
      <c r="AI1035" s="106"/>
      <c r="AJ1035" s="106"/>
      <c r="AK1035" s="106"/>
    </row>
    <row r="1036" spans="10:37">
      <c r="J1036" s="6"/>
      <c r="P1036"/>
      <c r="S1036" s="106"/>
      <c r="T1036" s="106"/>
      <c r="U1036" s="106"/>
      <c r="V1036" s="106"/>
      <c r="W1036" s="106"/>
      <c r="X1036" s="106"/>
      <c r="Y1036" s="106"/>
      <c r="Z1036" s="106"/>
      <c r="AA1036" s="106"/>
      <c r="AB1036" s="106"/>
      <c r="AC1036" s="106"/>
      <c r="AD1036" s="106"/>
      <c r="AE1036" s="106"/>
      <c r="AF1036" s="106"/>
      <c r="AG1036" s="106"/>
      <c r="AH1036" s="106"/>
      <c r="AI1036" s="106"/>
      <c r="AJ1036" s="106"/>
      <c r="AK1036" s="106"/>
    </row>
    <row r="1037" spans="10:37">
      <c r="J1037" s="6"/>
      <c r="P1037"/>
      <c r="S1037" s="106"/>
      <c r="T1037" s="106"/>
      <c r="U1037" s="106"/>
      <c r="V1037" s="106"/>
      <c r="W1037" s="106"/>
      <c r="X1037" s="106"/>
      <c r="Y1037" s="106"/>
      <c r="Z1037" s="106"/>
      <c r="AA1037" s="106"/>
      <c r="AB1037" s="106"/>
      <c r="AC1037" s="106"/>
      <c r="AD1037" s="106"/>
      <c r="AE1037" s="106"/>
      <c r="AF1037" s="106"/>
      <c r="AG1037" s="106"/>
      <c r="AH1037" s="106"/>
      <c r="AI1037" s="106"/>
      <c r="AJ1037" s="106"/>
      <c r="AK1037" s="106"/>
    </row>
    <row r="1038" spans="10:37">
      <c r="J1038" s="6"/>
      <c r="P1038"/>
      <c r="S1038" s="106"/>
      <c r="T1038" s="106"/>
      <c r="U1038" s="106"/>
      <c r="V1038" s="106"/>
      <c r="W1038" s="106"/>
      <c r="X1038" s="106"/>
      <c r="Y1038" s="106"/>
      <c r="Z1038" s="106"/>
      <c r="AA1038" s="106"/>
      <c r="AB1038" s="106"/>
      <c r="AC1038" s="106"/>
      <c r="AD1038" s="106"/>
      <c r="AE1038" s="106"/>
      <c r="AF1038" s="106"/>
      <c r="AG1038" s="106"/>
      <c r="AH1038" s="106"/>
      <c r="AI1038" s="106"/>
      <c r="AJ1038" s="106"/>
      <c r="AK1038" s="106"/>
    </row>
    <row r="1039" spans="10:37">
      <c r="J1039" s="6"/>
      <c r="P1039"/>
      <c r="S1039" s="106"/>
      <c r="T1039" s="106"/>
      <c r="U1039" s="106"/>
      <c r="V1039" s="106"/>
      <c r="W1039" s="106"/>
      <c r="X1039" s="106"/>
      <c r="Y1039" s="106"/>
      <c r="Z1039" s="106"/>
      <c r="AA1039" s="106"/>
      <c r="AB1039" s="106"/>
      <c r="AC1039" s="106"/>
      <c r="AD1039" s="106"/>
      <c r="AE1039" s="106"/>
      <c r="AF1039" s="106"/>
      <c r="AG1039" s="106"/>
      <c r="AH1039" s="106"/>
      <c r="AI1039" s="106"/>
      <c r="AJ1039" s="106"/>
      <c r="AK1039" s="106"/>
    </row>
    <row r="1040" spans="10:37">
      <c r="J1040" s="6"/>
      <c r="P1040"/>
      <c r="S1040" s="106"/>
      <c r="T1040" s="106"/>
      <c r="U1040" s="106"/>
      <c r="V1040" s="106"/>
      <c r="W1040" s="106"/>
      <c r="X1040" s="106"/>
      <c r="Y1040" s="106"/>
      <c r="Z1040" s="106"/>
      <c r="AA1040" s="106"/>
      <c r="AB1040" s="106"/>
      <c r="AC1040" s="106"/>
      <c r="AD1040" s="106"/>
      <c r="AE1040" s="106"/>
      <c r="AF1040" s="106"/>
      <c r="AG1040" s="106"/>
      <c r="AH1040" s="106"/>
      <c r="AI1040" s="106"/>
      <c r="AJ1040" s="106"/>
      <c r="AK1040" s="106"/>
    </row>
    <row r="1041" spans="10:37">
      <c r="J1041" s="6"/>
      <c r="P1041"/>
      <c r="S1041" s="106"/>
      <c r="T1041" s="106"/>
      <c r="U1041" s="106"/>
      <c r="V1041" s="106"/>
      <c r="W1041" s="106"/>
      <c r="X1041" s="106"/>
      <c r="Y1041" s="106"/>
      <c r="Z1041" s="106"/>
      <c r="AA1041" s="106"/>
      <c r="AB1041" s="106"/>
      <c r="AC1041" s="106"/>
      <c r="AD1041" s="106"/>
      <c r="AE1041" s="106"/>
      <c r="AF1041" s="106"/>
      <c r="AG1041" s="106"/>
      <c r="AH1041" s="106"/>
      <c r="AI1041" s="106"/>
      <c r="AJ1041" s="106"/>
      <c r="AK1041" s="106"/>
    </row>
    <row r="1042" spans="10:37">
      <c r="J1042" s="6"/>
      <c r="P1042"/>
      <c r="S1042" s="106"/>
      <c r="T1042" s="106"/>
      <c r="U1042" s="106"/>
      <c r="V1042" s="106"/>
      <c r="W1042" s="106"/>
      <c r="X1042" s="106"/>
      <c r="Y1042" s="106"/>
      <c r="Z1042" s="106"/>
      <c r="AA1042" s="106"/>
      <c r="AB1042" s="106"/>
      <c r="AC1042" s="106"/>
      <c r="AD1042" s="106"/>
      <c r="AE1042" s="106"/>
      <c r="AF1042" s="106"/>
      <c r="AG1042" s="106"/>
      <c r="AH1042" s="106"/>
      <c r="AI1042" s="106"/>
      <c r="AJ1042" s="106"/>
      <c r="AK1042" s="106"/>
    </row>
    <row r="1043" spans="10:37">
      <c r="J1043" s="6"/>
      <c r="P1043"/>
      <c r="S1043" s="106"/>
      <c r="T1043" s="106"/>
      <c r="U1043" s="106"/>
      <c r="V1043" s="106"/>
      <c r="W1043" s="106"/>
      <c r="X1043" s="106"/>
      <c r="Y1043" s="106"/>
      <c r="Z1043" s="106"/>
      <c r="AA1043" s="106"/>
      <c r="AB1043" s="106"/>
      <c r="AC1043" s="106"/>
      <c r="AD1043" s="106"/>
      <c r="AE1043" s="106"/>
      <c r="AF1043" s="106"/>
      <c r="AG1043" s="106"/>
      <c r="AH1043" s="106"/>
      <c r="AI1043" s="106"/>
      <c r="AJ1043" s="106"/>
      <c r="AK1043" s="106"/>
    </row>
    <row r="1044" spans="10:37">
      <c r="J1044" s="6"/>
      <c r="P1044"/>
      <c r="S1044" s="106"/>
      <c r="T1044" s="106"/>
      <c r="U1044" s="106"/>
      <c r="V1044" s="106"/>
      <c r="W1044" s="106"/>
      <c r="X1044" s="106"/>
      <c r="Y1044" s="106"/>
      <c r="Z1044" s="106"/>
      <c r="AA1044" s="106"/>
      <c r="AB1044" s="106"/>
      <c r="AC1044" s="106"/>
      <c r="AD1044" s="106"/>
      <c r="AE1044" s="106"/>
      <c r="AF1044" s="106"/>
      <c r="AG1044" s="106"/>
      <c r="AH1044" s="106"/>
      <c r="AI1044" s="106"/>
      <c r="AJ1044" s="106"/>
      <c r="AK1044" s="106"/>
    </row>
    <row r="1045" spans="10:37">
      <c r="J1045" s="6"/>
      <c r="P1045"/>
      <c r="S1045" s="106"/>
      <c r="T1045" s="106"/>
      <c r="U1045" s="106"/>
      <c r="V1045" s="106"/>
      <c r="W1045" s="106"/>
      <c r="X1045" s="106"/>
      <c r="Y1045" s="106"/>
      <c r="Z1045" s="106"/>
      <c r="AA1045" s="106"/>
      <c r="AB1045" s="106"/>
      <c r="AC1045" s="106"/>
      <c r="AD1045" s="106"/>
      <c r="AE1045" s="106"/>
      <c r="AF1045" s="106"/>
      <c r="AG1045" s="106"/>
      <c r="AH1045" s="106"/>
      <c r="AI1045" s="106"/>
      <c r="AJ1045" s="106"/>
      <c r="AK1045" s="106"/>
    </row>
    <row r="1046" spans="10:37">
      <c r="J1046" s="6"/>
      <c r="P1046"/>
      <c r="S1046" s="106"/>
      <c r="T1046" s="106"/>
      <c r="U1046" s="106"/>
      <c r="V1046" s="106"/>
      <c r="W1046" s="106"/>
      <c r="X1046" s="106"/>
      <c r="Y1046" s="106"/>
      <c r="Z1046" s="106"/>
      <c r="AA1046" s="106"/>
      <c r="AB1046" s="106"/>
      <c r="AC1046" s="106"/>
      <c r="AD1046" s="106"/>
      <c r="AE1046" s="106"/>
      <c r="AF1046" s="106"/>
      <c r="AG1046" s="106"/>
      <c r="AH1046" s="106"/>
      <c r="AI1046" s="106"/>
      <c r="AJ1046" s="106"/>
      <c r="AK1046" s="106"/>
    </row>
    <row r="1047" spans="10:37">
      <c r="J1047" s="6"/>
      <c r="P1047"/>
      <c r="S1047" s="106"/>
      <c r="T1047" s="106"/>
      <c r="U1047" s="106"/>
      <c r="V1047" s="106"/>
      <c r="W1047" s="106"/>
      <c r="X1047" s="106"/>
      <c r="Y1047" s="106"/>
      <c r="Z1047" s="106"/>
      <c r="AA1047" s="106"/>
      <c r="AB1047" s="106"/>
      <c r="AC1047" s="106"/>
      <c r="AD1047" s="106"/>
      <c r="AE1047" s="106"/>
      <c r="AF1047" s="106"/>
      <c r="AG1047" s="106"/>
      <c r="AH1047" s="106"/>
      <c r="AI1047" s="106"/>
      <c r="AJ1047" s="106"/>
      <c r="AK1047" s="106"/>
    </row>
    <row r="1048" spans="10:37">
      <c r="J1048" s="6"/>
      <c r="P1048"/>
      <c r="S1048" s="106"/>
      <c r="T1048" s="106"/>
      <c r="U1048" s="106"/>
      <c r="V1048" s="106"/>
      <c r="W1048" s="106"/>
      <c r="X1048" s="106"/>
      <c r="Y1048" s="106"/>
      <c r="Z1048" s="106"/>
      <c r="AA1048" s="106"/>
      <c r="AB1048" s="106"/>
      <c r="AC1048" s="106"/>
      <c r="AD1048" s="106"/>
      <c r="AE1048" s="106"/>
      <c r="AF1048" s="106"/>
      <c r="AG1048" s="106"/>
      <c r="AH1048" s="106"/>
      <c r="AI1048" s="106"/>
      <c r="AJ1048" s="106"/>
      <c r="AK1048" s="106"/>
    </row>
    <row r="1049" spans="10:37">
      <c r="J1049" s="6"/>
      <c r="P1049"/>
      <c r="S1049" s="106"/>
      <c r="T1049" s="106"/>
      <c r="U1049" s="106"/>
      <c r="V1049" s="106"/>
      <c r="W1049" s="106"/>
      <c r="X1049" s="106"/>
      <c r="Y1049" s="106"/>
      <c r="Z1049" s="106"/>
      <c r="AA1049" s="106"/>
      <c r="AB1049" s="106"/>
      <c r="AC1049" s="106"/>
      <c r="AD1049" s="106"/>
      <c r="AE1049" s="106"/>
      <c r="AF1049" s="106"/>
      <c r="AG1049" s="106"/>
      <c r="AH1049" s="106"/>
      <c r="AI1049" s="106"/>
      <c r="AJ1049" s="106"/>
      <c r="AK1049" s="106"/>
    </row>
    <row r="1050" spans="10:37">
      <c r="J1050" s="6"/>
      <c r="P1050"/>
      <c r="S1050" s="106"/>
      <c r="T1050" s="106"/>
      <c r="U1050" s="106"/>
      <c r="V1050" s="106"/>
      <c r="W1050" s="106"/>
      <c r="X1050" s="106"/>
      <c r="Y1050" s="106"/>
      <c r="Z1050" s="106"/>
      <c r="AA1050" s="106"/>
      <c r="AB1050" s="106"/>
      <c r="AC1050" s="106"/>
      <c r="AD1050" s="106"/>
      <c r="AE1050" s="106"/>
      <c r="AF1050" s="106"/>
      <c r="AG1050" s="106"/>
      <c r="AH1050" s="106"/>
      <c r="AI1050" s="106"/>
      <c r="AJ1050" s="106"/>
      <c r="AK1050" s="106"/>
    </row>
    <row r="1051" spans="10:37">
      <c r="J1051" s="6"/>
      <c r="P1051"/>
      <c r="S1051" s="106"/>
      <c r="T1051" s="106"/>
      <c r="U1051" s="106"/>
      <c r="V1051" s="106"/>
      <c r="W1051" s="106"/>
      <c r="X1051" s="106"/>
      <c r="Y1051" s="106"/>
      <c r="Z1051" s="106"/>
      <c r="AA1051" s="106"/>
      <c r="AB1051" s="106"/>
      <c r="AC1051" s="106"/>
      <c r="AD1051" s="106"/>
      <c r="AE1051" s="106"/>
      <c r="AF1051" s="106"/>
      <c r="AG1051" s="106"/>
      <c r="AH1051" s="106"/>
      <c r="AI1051" s="106"/>
      <c r="AJ1051" s="106"/>
      <c r="AK1051" s="106"/>
    </row>
    <row r="1052" spans="10:37">
      <c r="J1052" s="6"/>
      <c r="P1052"/>
      <c r="S1052" s="106"/>
      <c r="T1052" s="106"/>
      <c r="U1052" s="106"/>
      <c r="V1052" s="106"/>
      <c r="W1052" s="106"/>
      <c r="X1052" s="106"/>
      <c r="Y1052" s="106"/>
      <c r="Z1052" s="106"/>
      <c r="AA1052" s="106"/>
      <c r="AB1052" s="106"/>
      <c r="AC1052" s="106"/>
      <c r="AD1052" s="106"/>
      <c r="AE1052" s="106"/>
      <c r="AF1052" s="106"/>
      <c r="AG1052" s="106"/>
      <c r="AH1052" s="106"/>
      <c r="AI1052" s="106"/>
      <c r="AJ1052" s="106"/>
      <c r="AK1052" s="106"/>
    </row>
    <row r="1053" spans="10:37">
      <c r="J1053" s="6"/>
      <c r="P1053"/>
      <c r="S1053" s="106"/>
      <c r="T1053" s="106"/>
      <c r="U1053" s="106"/>
      <c r="V1053" s="106"/>
      <c r="W1053" s="106"/>
      <c r="X1053" s="106"/>
      <c r="Y1053" s="106"/>
      <c r="Z1053" s="106"/>
      <c r="AA1053" s="106"/>
      <c r="AB1053" s="106"/>
      <c r="AC1053" s="106"/>
      <c r="AD1053" s="106"/>
      <c r="AE1053" s="106"/>
      <c r="AF1053" s="106"/>
      <c r="AG1053" s="106"/>
      <c r="AH1053" s="106"/>
      <c r="AI1053" s="106"/>
      <c r="AJ1053" s="106"/>
      <c r="AK1053" s="106"/>
    </row>
    <row r="1054" spans="10:37">
      <c r="J1054" s="6"/>
      <c r="P1054"/>
      <c r="S1054" s="106"/>
      <c r="T1054" s="106"/>
      <c r="U1054" s="106"/>
      <c r="V1054" s="106"/>
      <c r="W1054" s="106"/>
      <c r="X1054" s="106"/>
      <c r="Y1054" s="106"/>
      <c r="Z1054" s="106"/>
      <c r="AA1054" s="106"/>
      <c r="AB1054" s="106"/>
      <c r="AC1054" s="106"/>
      <c r="AD1054" s="106"/>
      <c r="AE1054" s="106"/>
      <c r="AF1054" s="106"/>
      <c r="AG1054" s="106"/>
      <c r="AH1054" s="106"/>
      <c r="AI1054" s="106"/>
      <c r="AJ1054" s="106"/>
      <c r="AK1054" s="106"/>
    </row>
    <row r="1055" spans="10:37">
      <c r="J1055" s="6"/>
      <c r="P1055"/>
      <c r="S1055" s="106"/>
      <c r="T1055" s="106"/>
      <c r="U1055" s="106"/>
      <c r="V1055" s="106"/>
      <c r="W1055" s="106"/>
      <c r="X1055" s="106"/>
      <c r="Y1055" s="106"/>
      <c r="Z1055" s="106"/>
      <c r="AA1055" s="106"/>
      <c r="AB1055" s="106"/>
      <c r="AC1055" s="106"/>
      <c r="AD1055" s="106"/>
      <c r="AE1055" s="106"/>
      <c r="AF1055" s="106"/>
      <c r="AG1055" s="106"/>
      <c r="AH1055" s="106"/>
      <c r="AI1055" s="106"/>
      <c r="AJ1055" s="106"/>
      <c r="AK1055" s="106"/>
    </row>
    <row r="1056" spans="10:37">
      <c r="J1056" s="6"/>
      <c r="P1056"/>
      <c r="S1056" s="106"/>
      <c r="T1056" s="106"/>
      <c r="U1056" s="106"/>
      <c r="V1056" s="106"/>
      <c r="W1056" s="106"/>
      <c r="X1056" s="106"/>
      <c r="Y1056" s="106"/>
      <c r="Z1056" s="106"/>
      <c r="AA1056" s="106"/>
      <c r="AB1056" s="106"/>
      <c r="AC1056" s="106"/>
      <c r="AD1056" s="106"/>
      <c r="AE1056" s="106"/>
      <c r="AF1056" s="106"/>
      <c r="AG1056" s="106"/>
      <c r="AH1056" s="106"/>
      <c r="AI1056" s="106"/>
      <c r="AJ1056" s="106"/>
      <c r="AK1056" s="106"/>
    </row>
    <row r="1057" spans="10:37">
      <c r="J1057" s="6"/>
      <c r="P1057"/>
      <c r="S1057" s="106"/>
      <c r="T1057" s="106"/>
      <c r="U1057" s="106"/>
      <c r="V1057" s="106"/>
      <c r="W1057" s="106"/>
      <c r="X1057" s="106"/>
      <c r="Y1057" s="106"/>
      <c r="Z1057" s="106"/>
      <c r="AA1057" s="106"/>
      <c r="AB1057" s="106"/>
      <c r="AC1057" s="106"/>
      <c r="AD1057" s="106"/>
      <c r="AE1057" s="106"/>
      <c r="AF1057" s="106"/>
      <c r="AG1057" s="106"/>
      <c r="AH1057" s="106"/>
      <c r="AI1057" s="106"/>
      <c r="AJ1057" s="106"/>
      <c r="AK1057" s="106"/>
    </row>
    <row r="1058" spans="10:37">
      <c r="J1058" s="6"/>
      <c r="P1058"/>
      <c r="S1058" s="106"/>
      <c r="T1058" s="106"/>
      <c r="U1058" s="106"/>
      <c r="V1058" s="106"/>
      <c r="W1058" s="106"/>
      <c r="X1058" s="106"/>
      <c r="Y1058" s="106"/>
      <c r="Z1058" s="106"/>
      <c r="AA1058" s="106"/>
      <c r="AB1058" s="106"/>
      <c r="AC1058" s="106"/>
      <c r="AD1058" s="106"/>
      <c r="AE1058" s="106"/>
      <c r="AF1058" s="106"/>
      <c r="AG1058" s="106"/>
      <c r="AH1058" s="106"/>
      <c r="AI1058" s="106"/>
      <c r="AJ1058" s="106"/>
      <c r="AK1058" s="106"/>
    </row>
    <row r="1059" spans="10:37">
      <c r="J1059" s="6"/>
      <c r="P1059"/>
      <c r="S1059" s="106"/>
      <c r="T1059" s="106"/>
      <c r="U1059" s="106"/>
      <c r="V1059" s="106"/>
      <c r="W1059" s="106"/>
      <c r="X1059" s="106"/>
      <c r="Y1059" s="106"/>
      <c r="Z1059" s="106"/>
      <c r="AA1059" s="106"/>
      <c r="AB1059" s="106"/>
      <c r="AC1059" s="106"/>
      <c r="AD1059" s="106"/>
      <c r="AE1059" s="106"/>
      <c r="AF1059" s="106"/>
      <c r="AG1059" s="106"/>
      <c r="AH1059" s="106"/>
      <c r="AI1059" s="106"/>
      <c r="AJ1059" s="106"/>
      <c r="AK1059" s="106"/>
    </row>
    <row r="1060" spans="10:37">
      <c r="J1060" s="6"/>
      <c r="P1060"/>
      <c r="S1060" s="106"/>
      <c r="T1060" s="106"/>
      <c r="U1060" s="106"/>
      <c r="V1060" s="106"/>
      <c r="W1060" s="106"/>
      <c r="X1060" s="106"/>
      <c r="Y1060" s="106"/>
      <c r="Z1060" s="106"/>
      <c r="AA1060" s="106"/>
      <c r="AB1060" s="106"/>
      <c r="AC1060" s="106"/>
      <c r="AD1060" s="106"/>
      <c r="AE1060" s="106"/>
      <c r="AF1060" s="106"/>
      <c r="AG1060" s="106"/>
      <c r="AH1060" s="106"/>
      <c r="AI1060" s="106"/>
      <c r="AJ1060" s="106"/>
      <c r="AK1060" s="106"/>
    </row>
    <row r="1061" spans="10:37">
      <c r="J1061" s="6"/>
      <c r="P1061"/>
      <c r="S1061" s="106"/>
      <c r="T1061" s="106"/>
      <c r="U1061" s="106"/>
      <c r="V1061" s="106"/>
      <c r="W1061" s="106"/>
      <c r="X1061" s="106"/>
      <c r="Y1061" s="106"/>
      <c r="Z1061" s="106"/>
      <c r="AA1061" s="106"/>
      <c r="AB1061" s="106"/>
      <c r="AC1061" s="106"/>
      <c r="AD1061" s="106"/>
      <c r="AE1061" s="106"/>
      <c r="AF1061" s="106"/>
      <c r="AG1061" s="106"/>
      <c r="AH1061" s="106"/>
      <c r="AI1061" s="106"/>
      <c r="AJ1061" s="106"/>
      <c r="AK1061" s="106"/>
    </row>
    <row r="1062" spans="10:37">
      <c r="J1062" s="6"/>
      <c r="P1062"/>
      <c r="S1062" s="106"/>
      <c r="T1062" s="106"/>
      <c r="U1062" s="106"/>
      <c r="V1062" s="106"/>
      <c r="W1062" s="106"/>
      <c r="X1062" s="106"/>
      <c r="Y1062" s="106"/>
      <c r="Z1062" s="106"/>
      <c r="AA1062" s="106"/>
      <c r="AB1062" s="106"/>
      <c r="AC1062" s="106"/>
      <c r="AD1062" s="106"/>
      <c r="AE1062" s="106"/>
      <c r="AF1062" s="106"/>
      <c r="AG1062" s="106"/>
      <c r="AH1062" s="106"/>
      <c r="AI1062" s="106"/>
      <c r="AJ1062" s="106"/>
      <c r="AK1062" s="106"/>
    </row>
    <row r="1063" spans="10:37">
      <c r="J1063" s="6"/>
      <c r="P1063"/>
      <c r="S1063" s="106"/>
      <c r="T1063" s="106"/>
      <c r="U1063" s="106"/>
      <c r="V1063" s="106"/>
      <c r="W1063" s="106"/>
      <c r="X1063" s="106"/>
      <c r="Y1063" s="106"/>
      <c r="Z1063" s="106"/>
      <c r="AA1063" s="106"/>
      <c r="AB1063" s="106"/>
      <c r="AC1063" s="106"/>
      <c r="AD1063" s="106"/>
      <c r="AE1063" s="106"/>
      <c r="AF1063" s="106"/>
      <c r="AG1063" s="106"/>
      <c r="AH1063" s="106"/>
      <c r="AI1063" s="106"/>
      <c r="AJ1063" s="106"/>
      <c r="AK1063" s="106"/>
    </row>
    <row r="1064" spans="10:37">
      <c r="J1064" s="6"/>
      <c r="P1064"/>
      <c r="S1064" s="106"/>
      <c r="T1064" s="106"/>
      <c r="U1064" s="106"/>
      <c r="V1064" s="106"/>
      <c r="W1064" s="106"/>
      <c r="X1064" s="106"/>
      <c r="Y1064" s="106"/>
      <c r="Z1064" s="106"/>
      <c r="AA1064" s="106"/>
      <c r="AB1064" s="106"/>
      <c r="AC1064" s="106"/>
      <c r="AD1064" s="106"/>
      <c r="AE1064" s="106"/>
      <c r="AF1064" s="106"/>
      <c r="AG1064" s="106"/>
      <c r="AH1064" s="106"/>
      <c r="AI1064" s="106"/>
      <c r="AJ1064" s="106"/>
      <c r="AK1064" s="106"/>
    </row>
    <row r="1065" spans="10:37">
      <c r="J1065" s="6"/>
      <c r="P1065"/>
      <c r="S1065" s="106"/>
      <c r="T1065" s="106"/>
      <c r="U1065" s="106"/>
      <c r="V1065" s="106"/>
      <c r="W1065" s="106"/>
      <c r="X1065" s="106"/>
      <c r="Y1065" s="106"/>
      <c r="Z1065" s="106"/>
      <c r="AA1065" s="106"/>
      <c r="AB1065" s="106"/>
      <c r="AC1065" s="106"/>
      <c r="AD1065" s="106"/>
      <c r="AE1065" s="106"/>
      <c r="AF1065" s="106"/>
      <c r="AG1065" s="106"/>
      <c r="AH1065" s="106"/>
      <c r="AI1065" s="106"/>
      <c r="AJ1065" s="106"/>
      <c r="AK1065" s="106"/>
    </row>
    <row r="1066" spans="10:37">
      <c r="J1066" s="6"/>
      <c r="P1066"/>
      <c r="S1066" s="106"/>
      <c r="T1066" s="106"/>
      <c r="U1066" s="106"/>
      <c r="V1066" s="106"/>
      <c r="W1066" s="106"/>
      <c r="X1066" s="106"/>
      <c r="Y1066" s="106"/>
      <c r="Z1066" s="106"/>
      <c r="AA1066" s="106"/>
      <c r="AB1066" s="106"/>
      <c r="AC1066" s="106"/>
      <c r="AD1066" s="106"/>
      <c r="AE1066" s="106"/>
      <c r="AF1066" s="106"/>
      <c r="AG1066" s="106"/>
      <c r="AH1066" s="106"/>
      <c r="AI1066" s="106"/>
      <c r="AJ1066" s="106"/>
      <c r="AK1066" s="106"/>
    </row>
    <row r="1067" spans="10:37">
      <c r="J1067" s="6"/>
      <c r="P1067"/>
      <c r="S1067" s="106"/>
      <c r="T1067" s="106"/>
      <c r="U1067" s="106"/>
      <c r="V1067" s="106"/>
      <c r="W1067" s="106"/>
      <c r="X1067" s="106"/>
      <c r="Y1067" s="106"/>
      <c r="Z1067" s="106"/>
      <c r="AA1067" s="106"/>
      <c r="AB1067" s="106"/>
      <c r="AC1067" s="106"/>
      <c r="AD1067" s="106"/>
      <c r="AE1067" s="106"/>
      <c r="AF1067" s="106"/>
      <c r="AG1067" s="106"/>
      <c r="AH1067" s="106"/>
      <c r="AI1067" s="106"/>
      <c r="AJ1067" s="106"/>
      <c r="AK1067" s="106"/>
    </row>
    <row r="1068" spans="10:37">
      <c r="J1068" s="6"/>
      <c r="P1068"/>
      <c r="S1068" s="106"/>
      <c r="T1068" s="106"/>
      <c r="U1068" s="106"/>
      <c r="V1068" s="106"/>
      <c r="W1068" s="106"/>
      <c r="X1068" s="106"/>
      <c r="Y1068" s="106"/>
      <c r="Z1068" s="106"/>
      <c r="AA1068" s="106"/>
      <c r="AB1068" s="106"/>
      <c r="AC1068" s="106"/>
      <c r="AD1068" s="106"/>
      <c r="AE1068" s="106"/>
      <c r="AF1068" s="106"/>
      <c r="AG1068" s="106"/>
      <c r="AH1068" s="106"/>
      <c r="AI1068" s="106"/>
      <c r="AJ1068" s="106"/>
      <c r="AK1068" s="106"/>
    </row>
    <row r="1069" spans="10:37">
      <c r="J1069" s="6"/>
      <c r="P1069"/>
      <c r="S1069" s="106"/>
      <c r="T1069" s="106"/>
      <c r="U1069" s="106"/>
      <c r="V1069" s="106"/>
      <c r="W1069" s="106"/>
      <c r="X1069" s="106"/>
      <c r="Y1069" s="106"/>
      <c r="Z1069" s="106"/>
      <c r="AA1069" s="106"/>
      <c r="AB1069" s="106"/>
      <c r="AC1069" s="106"/>
      <c r="AD1069" s="106"/>
      <c r="AE1069" s="106"/>
      <c r="AF1069" s="106"/>
      <c r="AG1069" s="106"/>
      <c r="AH1069" s="106"/>
      <c r="AI1069" s="106"/>
      <c r="AJ1069" s="106"/>
      <c r="AK1069" s="106"/>
    </row>
    <row r="1070" spans="10:37">
      <c r="J1070" s="6"/>
      <c r="P1070"/>
      <c r="S1070" s="106"/>
      <c r="T1070" s="106"/>
      <c r="U1070" s="106"/>
      <c r="V1070" s="106"/>
      <c r="W1070" s="106"/>
      <c r="X1070" s="106"/>
      <c r="Y1070" s="106"/>
      <c r="Z1070" s="106"/>
      <c r="AA1070" s="106"/>
      <c r="AB1070" s="106"/>
      <c r="AC1070" s="106"/>
      <c r="AD1070" s="106"/>
      <c r="AE1070" s="106"/>
      <c r="AF1070" s="106"/>
      <c r="AG1070" s="106"/>
      <c r="AH1070" s="106"/>
      <c r="AI1070" s="106"/>
      <c r="AJ1070" s="106"/>
      <c r="AK1070" s="106"/>
    </row>
    <row r="1071" spans="10:37">
      <c r="J1071" s="6"/>
      <c r="P1071"/>
      <c r="S1071" s="106"/>
      <c r="T1071" s="106"/>
      <c r="U1071" s="106"/>
      <c r="V1071" s="106"/>
      <c r="W1071" s="106"/>
      <c r="X1071" s="106"/>
      <c r="Y1071" s="106"/>
      <c r="Z1071" s="106"/>
      <c r="AA1071" s="106"/>
      <c r="AB1071" s="106"/>
      <c r="AC1071" s="106"/>
      <c r="AD1071" s="106"/>
      <c r="AE1071" s="106"/>
      <c r="AF1071" s="106"/>
      <c r="AG1071" s="106"/>
      <c r="AH1071" s="106"/>
      <c r="AI1071" s="106"/>
      <c r="AJ1071" s="106"/>
      <c r="AK1071" s="106"/>
    </row>
    <row r="1072" spans="10:37">
      <c r="J1072" s="6"/>
      <c r="P1072"/>
      <c r="S1072" s="106"/>
      <c r="T1072" s="106"/>
      <c r="U1072" s="106"/>
      <c r="V1072" s="106"/>
      <c r="W1072" s="106"/>
      <c r="X1072" s="106"/>
      <c r="Y1072" s="106"/>
      <c r="Z1072" s="106"/>
      <c r="AA1072" s="106"/>
      <c r="AB1072" s="106"/>
      <c r="AC1072" s="106"/>
      <c r="AD1072" s="106"/>
      <c r="AE1072" s="106"/>
      <c r="AF1072" s="106"/>
      <c r="AG1072" s="106"/>
      <c r="AH1072" s="106"/>
      <c r="AI1072" s="106"/>
      <c r="AJ1072" s="106"/>
      <c r="AK1072" s="106"/>
    </row>
    <row r="1073" spans="10:37">
      <c r="J1073" s="6"/>
      <c r="P1073"/>
      <c r="S1073" s="106"/>
      <c r="T1073" s="106"/>
      <c r="U1073" s="106"/>
      <c r="V1073" s="106"/>
      <c r="W1073" s="106"/>
      <c r="X1073" s="106"/>
      <c r="Y1073" s="106"/>
      <c r="Z1073" s="106"/>
      <c r="AA1073" s="106"/>
      <c r="AB1073" s="106"/>
      <c r="AC1073" s="106"/>
      <c r="AD1073" s="106"/>
      <c r="AE1073" s="106"/>
      <c r="AF1073" s="106"/>
      <c r="AG1073" s="106"/>
      <c r="AH1073" s="106"/>
      <c r="AI1073" s="106"/>
      <c r="AJ1073" s="106"/>
      <c r="AK1073" s="106"/>
    </row>
    <row r="1074" spans="10:37">
      <c r="J1074" s="6"/>
      <c r="P1074"/>
      <c r="S1074" s="106"/>
      <c r="T1074" s="106"/>
      <c r="U1074" s="106"/>
      <c r="V1074" s="106"/>
      <c r="W1074" s="106"/>
      <c r="X1074" s="106"/>
      <c r="Y1074" s="106"/>
      <c r="Z1074" s="106"/>
      <c r="AA1074" s="106"/>
      <c r="AB1074" s="106"/>
      <c r="AC1074" s="106"/>
      <c r="AD1074" s="106"/>
      <c r="AE1074" s="106"/>
      <c r="AF1074" s="106"/>
      <c r="AG1074" s="106"/>
      <c r="AH1074" s="106"/>
      <c r="AI1074" s="106"/>
      <c r="AJ1074" s="106"/>
      <c r="AK1074" s="106"/>
    </row>
    <row r="1075" spans="10:37">
      <c r="J1075" s="6"/>
      <c r="P1075"/>
      <c r="S1075" s="106"/>
      <c r="T1075" s="106"/>
      <c r="U1075" s="106"/>
      <c r="V1075" s="106"/>
      <c r="W1075" s="106"/>
      <c r="X1075" s="106"/>
      <c r="Y1075" s="106"/>
      <c r="Z1075" s="106"/>
      <c r="AA1075" s="106"/>
      <c r="AB1075" s="106"/>
      <c r="AC1075" s="106"/>
      <c r="AD1075" s="106"/>
      <c r="AE1075" s="106"/>
      <c r="AF1075" s="106"/>
      <c r="AG1075" s="106"/>
      <c r="AH1075" s="106"/>
      <c r="AI1075" s="106"/>
      <c r="AJ1075" s="106"/>
      <c r="AK1075" s="106"/>
    </row>
    <row r="1076" spans="10:37">
      <c r="J1076" s="6"/>
      <c r="P1076"/>
      <c r="S1076" s="106"/>
      <c r="T1076" s="106"/>
      <c r="U1076" s="106"/>
      <c r="V1076" s="106"/>
      <c r="W1076" s="106"/>
      <c r="X1076" s="106"/>
      <c r="Y1076" s="106"/>
      <c r="Z1076" s="106"/>
      <c r="AA1076" s="106"/>
      <c r="AB1076" s="106"/>
      <c r="AC1076" s="106"/>
      <c r="AD1076" s="106"/>
      <c r="AE1076" s="106"/>
      <c r="AF1076" s="106"/>
      <c r="AG1076" s="106"/>
      <c r="AH1076" s="106"/>
      <c r="AI1076" s="106"/>
      <c r="AJ1076" s="106"/>
      <c r="AK1076" s="106"/>
    </row>
    <row r="1077" spans="10:37">
      <c r="J1077" s="6"/>
      <c r="P1077"/>
      <c r="S1077" s="106"/>
      <c r="T1077" s="106"/>
      <c r="U1077" s="106"/>
      <c r="V1077" s="106"/>
      <c r="W1077" s="106"/>
      <c r="X1077" s="106"/>
      <c r="Y1077" s="106"/>
      <c r="Z1077" s="106"/>
      <c r="AA1077" s="106"/>
      <c r="AB1077" s="106"/>
      <c r="AC1077" s="106"/>
      <c r="AD1077" s="106"/>
      <c r="AE1077" s="106"/>
      <c r="AF1077" s="106"/>
      <c r="AG1077" s="106"/>
      <c r="AH1077" s="106"/>
      <c r="AI1077" s="106"/>
      <c r="AJ1077" s="106"/>
      <c r="AK1077" s="106"/>
    </row>
    <row r="1078" spans="10:37">
      <c r="J1078" s="6"/>
      <c r="P1078"/>
      <c r="S1078" s="106"/>
      <c r="T1078" s="106"/>
      <c r="U1078" s="106"/>
      <c r="V1078" s="106"/>
      <c r="W1078" s="106"/>
      <c r="X1078" s="106"/>
      <c r="Y1078" s="106"/>
      <c r="Z1078" s="106"/>
      <c r="AA1078" s="106"/>
      <c r="AB1078" s="106"/>
      <c r="AC1078" s="106"/>
      <c r="AD1078" s="106"/>
      <c r="AE1078" s="106"/>
      <c r="AF1078" s="106"/>
      <c r="AG1078" s="106"/>
      <c r="AH1078" s="106"/>
      <c r="AI1078" s="106"/>
      <c r="AJ1078" s="106"/>
      <c r="AK1078" s="106"/>
    </row>
    <row r="1079" spans="10:37">
      <c r="J1079" s="6"/>
      <c r="P1079"/>
      <c r="S1079" s="106"/>
      <c r="T1079" s="106"/>
      <c r="U1079" s="106"/>
      <c r="V1079" s="106"/>
      <c r="W1079" s="106"/>
      <c r="X1079" s="106"/>
      <c r="Y1079" s="106"/>
      <c r="Z1079" s="106"/>
      <c r="AA1079" s="106"/>
      <c r="AB1079" s="106"/>
      <c r="AC1079" s="106"/>
      <c r="AD1079" s="106"/>
      <c r="AE1079" s="106"/>
      <c r="AF1079" s="106"/>
      <c r="AG1079" s="106"/>
      <c r="AH1079" s="106"/>
      <c r="AI1079" s="106"/>
      <c r="AJ1079" s="106"/>
      <c r="AK1079" s="106"/>
    </row>
    <row r="1080" spans="10:37">
      <c r="J1080" s="6"/>
      <c r="P1080"/>
      <c r="S1080" s="106"/>
      <c r="T1080" s="106"/>
      <c r="U1080" s="106"/>
      <c r="V1080" s="106"/>
      <c r="W1080" s="106"/>
      <c r="X1080" s="106"/>
      <c r="Y1080" s="106"/>
      <c r="Z1080" s="106"/>
      <c r="AA1080" s="106"/>
      <c r="AB1080" s="106"/>
      <c r="AC1080" s="106"/>
      <c r="AD1080" s="106"/>
      <c r="AE1080" s="106"/>
      <c r="AF1080" s="106"/>
      <c r="AG1080" s="106"/>
      <c r="AH1080" s="106"/>
      <c r="AI1080" s="106"/>
      <c r="AJ1080" s="106"/>
      <c r="AK1080" s="106"/>
    </row>
    <row r="1081" spans="10:37">
      <c r="J1081" s="6"/>
      <c r="P1081"/>
      <c r="S1081" s="106"/>
      <c r="T1081" s="106"/>
      <c r="U1081" s="106"/>
      <c r="V1081" s="106"/>
      <c r="W1081" s="106"/>
      <c r="X1081" s="106"/>
      <c r="Y1081" s="106"/>
      <c r="Z1081" s="106"/>
      <c r="AA1081" s="106"/>
      <c r="AB1081" s="106"/>
      <c r="AC1081" s="106"/>
      <c r="AD1081" s="106"/>
      <c r="AE1081" s="106"/>
      <c r="AF1081" s="106"/>
      <c r="AG1081" s="106"/>
      <c r="AH1081" s="106"/>
      <c r="AI1081" s="106"/>
      <c r="AJ1081" s="106"/>
      <c r="AK1081" s="106"/>
    </row>
    <row r="1082" spans="10:37">
      <c r="J1082" s="6"/>
      <c r="P1082"/>
      <c r="S1082" s="106"/>
      <c r="T1082" s="106"/>
      <c r="U1082" s="106"/>
      <c r="V1082" s="106"/>
      <c r="W1082" s="106"/>
      <c r="X1082" s="106"/>
      <c r="Y1082" s="106"/>
      <c r="Z1082" s="106"/>
      <c r="AA1082" s="106"/>
      <c r="AB1082" s="106"/>
      <c r="AC1082" s="106"/>
      <c r="AD1082" s="106"/>
      <c r="AE1082" s="106"/>
      <c r="AF1082" s="106"/>
      <c r="AG1082" s="106"/>
      <c r="AH1082" s="106"/>
      <c r="AI1082" s="106"/>
      <c r="AJ1082" s="106"/>
      <c r="AK1082" s="106"/>
    </row>
    <row r="1083" spans="10:37">
      <c r="J1083" s="6"/>
      <c r="P1083"/>
      <c r="S1083" s="106"/>
      <c r="T1083" s="106"/>
      <c r="U1083" s="106"/>
      <c r="V1083" s="106"/>
      <c r="W1083" s="106"/>
      <c r="X1083" s="106"/>
      <c r="Y1083" s="106"/>
      <c r="Z1083" s="106"/>
      <c r="AA1083" s="106"/>
      <c r="AB1083" s="106"/>
      <c r="AC1083" s="106"/>
      <c r="AD1083" s="106"/>
      <c r="AE1083" s="106"/>
      <c r="AF1083" s="106"/>
      <c r="AG1083" s="106"/>
      <c r="AH1083" s="106"/>
      <c r="AI1083" s="106"/>
      <c r="AJ1083" s="106"/>
      <c r="AK1083" s="106"/>
    </row>
    <row r="1084" spans="10:37">
      <c r="J1084" s="6"/>
      <c r="P1084"/>
      <c r="S1084" s="106"/>
      <c r="T1084" s="106"/>
      <c r="U1084" s="106"/>
      <c r="V1084" s="106"/>
      <c r="W1084" s="106"/>
      <c r="X1084" s="106"/>
      <c r="Y1084" s="106"/>
      <c r="Z1084" s="106"/>
      <c r="AA1084" s="106"/>
      <c r="AB1084" s="106"/>
      <c r="AC1084" s="106"/>
      <c r="AD1084" s="106"/>
      <c r="AE1084" s="106"/>
      <c r="AF1084" s="106"/>
      <c r="AG1084" s="106"/>
      <c r="AH1084" s="106"/>
      <c r="AI1084" s="106"/>
      <c r="AJ1084" s="106"/>
      <c r="AK1084" s="106"/>
    </row>
    <row r="1085" spans="10:37">
      <c r="J1085" s="6"/>
      <c r="P1085"/>
      <c r="S1085" s="106"/>
      <c r="T1085" s="106"/>
      <c r="U1085" s="106"/>
      <c r="V1085" s="106"/>
      <c r="W1085" s="106"/>
      <c r="X1085" s="106"/>
      <c r="Y1085" s="106"/>
      <c r="Z1085" s="106"/>
      <c r="AA1085" s="106"/>
      <c r="AB1085" s="106"/>
      <c r="AC1085" s="106"/>
      <c r="AD1085" s="106"/>
      <c r="AE1085" s="106"/>
      <c r="AF1085" s="106"/>
      <c r="AG1085" s="106"/>
      <c r="AH1085" s="106"/>
      <c r="AI1085" s="106"/>
      <c r="AJ1085" s="106"/>
      <c r="AK1085" s="106"/>
    </row>
    <row r="1086" spans="10:37">
      <c r="J1086" s="6"/>
      <c r="P1086"/>
      <c r="S1086" s="106"/>
      <c r="T1086" s="106"/>
      <c r="U1086" s="106"/>
      <c r="V1086" s="106"/>
      <c r="W1086" s="106"/>
      <c r="X1086" s="106"/>
      <c r="Y1086" s="106"/>
      <c r="Z1086" s="106"/>
      <c r="AA1086" s="106"/>
      <c r="AB1086" s="106"/>
      <c r="AC1086" s="106"/>
      <c r="AD1086" s="106"/>
      <c r="AE1086" s="106"/>
      <c r="AF1086" s="106"/>
      <c r="AG1086" s="106"/>
      <c r="AH1086" s="106"/>
      <c r="AI1086" s="106"/>
      <c r="AJ1086" s="106"/>
      <c r="AK1086" s="106"/>
    </row>
    <row r="1087" spans="10:37">
      <c r="J1087" s="6"/>
      <c r="P1087"/>
      <c r="S1087" s="106"/>
      <c r="T1087" s="106"/>
      <c r="U1087" s="106"/>
      <c r="V1087" s="106"/>
      <c r="W1087" s="106"/>
      <c r="X1087" s="106"/>
      <c r="Y1087" s="106"/>
      <c r="Z1087" s="106"/>
      <c r="AA1087" s="106"/>
      <c r="AB1087" s="106"/>
      <c r="AC1087" s="106"/>
      <c r="AD1087" s="106"/>
      <c r="AE1087" s="106"/>
      <c r="AF1087" s="106"/>
      <c r="AG1087" s="106"/>
      <c r="AH1087" s="106"/>
      <c r="AI1087" s="106"/>
      <c r="AJ1087" s="106"/>
      <c r="AK1087" s="106"/>
    </row>
    <row r="1088" spans="10:37">
      <c r="J1088" s="6"/>
      <c r="P1088"/>
      <c r="S1088" s="106"/>
      <c r="T1088" s="106"/>
      <c r="U1088" s="106"/>
      <c r="V1088" s="106"/>
      <c r="W1088" s="106"/>
      <c r="X1088" s="106"/>
      <c r="Y1088" s="106"/>
      <c r="Z1088" s="106"/>
      <c r="AA1088" s="106"/>
      <c r="AB1088" s="106"/>
      <c r="AC1088" s="106"/>
      <c r="AD1088" s="106"/>
      <c r="AE1088" s="106"/>
      <c r="AF1088" s="106"/>
      <c r="AG1088" s="106"/>
      <c r="AH1088" s="106"/>
      <c r="AI1088" s="106"/>
      <c r="AJ1088" s="106"/>
      <c r="AK1088" s="106"/>
    </row>
    <row r="1089" spans="10:37">
      <c r="J1089" s="6"/>
      <c r="P1089"/>
      <c r="S1089" s="106"/>
      <c r="T1089" s="106"/>
      <c r="U1089" s="106"/>
      <c r="V1089" s="106"/>
      <c r="W1089" s="106"/>
      <c r="X1089" s="106"/>
      <c r="Y1089" s="106"/>
      <c r="Z1089" s="106"/>
      <c r="AA1089" s="106"/>
      <c r="AB1089" s="106"/>
      <c r="AC1089" s="106"/>
      <c r="AD1089" s="106"/>
      <c r="AE1089" s="106"/>
      <c r="AF1089" s="106"/>
      <c r="AG1089" s="106"/>
      <c r="AH1089" s="106"/>
      <c r="AI1089" s="106"/>
      <c r="AJ1089" s="106"/>
      <c r="AK1089" s="106"/>
    </row>
    <row r="1090" spans="10:37">
      <c r="J1090" s="6"/>
      <c r="P1090"/>
      <c r="S1090" s="106"/>
      <c r="T1090" s="106"/>
      <c r="U1090" s="106"/>
      <c r="V1090" s="106"/>
      <c r="W1090" s="106"/>
      <c r="X1090" s="106"/>
      <c r="Y1090" s="106"/>
      <c r="Z1090" s="106"/>
      <c r="AA1090" s="106"/>
      <c r="AB1090" s="106"/>
      <c r="AC1090" s="106"/>
      <c r="AD1090" s="106"/>
      <c r="AE1090" s="106"/>
      <c r="AF1090" s="106"/>
      <c r="AG1090" s="106"/>
      <c r="AH1090" s="106"/>
      <c r="AI1090" s="106"/>
      <c r="AJ1090" s="106"/>
      <c r="AK1090" s="106"/>
    </row>
    <row r="1091" spans="10:37">
      <c r="J1091" s="6"/>
      <c r="P1091"/>
      <c r="S1091" s="106"/>
      <c r="T1091" s="106"/>
      <c r="U1091" s="106"/>
      <c r="V1091" s="106"/>
      <c r="W1091" s="106"/>
      <c r="X1091" s="106"/>
      <c r="Y1091" s="106"/>
      <c r="Z1091" s="106"/>
      <c r="AA1091" s="106"/>
      <c r="AB1091" s="106"/>
      <c r="AC1091" s="106"/>
      <c r="AD1091" s="106"/>
      <c r="AE1091" s="106"/>
      <c r="AF1091" s="106"/>
      <c r="AG1091" s="106"/>
      <c r="AH1091" s="106"/>
      <c r="AI1091" s="106"/>
      <c r="AJ1091" s="106"/>
      <c r="AK1091" s="106"/>
    </row>
    <row r="1092" spans="10:37">
      <c r="J1092" s="6"/>
      <c r="P1092"/>
      <c r="S1092" s="106"/>
      <c r="T1092" s="106"/>
      <c r="U1092" s="106"/>
      <c r="V1092" s="106"/>
      <c r="W1092" s="106"/>
      <c r="X1092" s="106"/>
      <c r="Y1092" s="106"/>
      <c r="Z1092" s="106"/>
      <c r="AA1092" s="106"/>
      <c r="AB1092" s="106"/>
      <c r="AC1092" s="106"/>
      <c r="AD1092" s="106"/>
      <c r="AE1092" s="106"/>
      <c r="AF1092" s="106"/>
      <c r="AG1092" s="106"/>
      <c r="AH1092" s="106"/>
      <c r="AI1092" s="106"/>
      <c r="AJ1092" s="106"/>
      <c r="AK1092" s="106"/>
    </row>
    <row r="1093" spans="10:37">
      <c r="J1093" s="6"/>
      <c r="P1093"/>
      <c r="S1093" s="106"/>
      <c r="T1093" s="106"/>
      <c r="U1093" s="106"/>
      <c r="V1093" s="106"/>
      <c r="W1093" s="106"/>
      <c r="X1093" s="106"/>
      <c r="Y1093" s="106"/>
      <c r="Z1093" s="106"/>
      <c r="AA1093" s="106"/>
      <c r="AB1093" s="106"/>
      <c r="AC1093" s="106"/>
      <c r="AD1093" s="106"/>
      <c r="AE1093" s="106"/>
      <c r="AF1093" s="106"/>
      <c r="AG1093" s="106"/>
      <c r="AH1093" s="106"/>
      <c r="AI1093" s="106"/>
      <c r="AJ1093" s="106"/>
      <c r="AK1093" s="106"/>
    </row>
    <row r="1094" spans="10:37">
      <c r="J1094" s="6"/>
      <c r="P1094"/>
      <c r="S1094" s="106"/>
      <c r="T1094" s="106"/>
      <c r="U1094" s="106"/>
      <c r="V1094" s="106"/>
      <c r="W1094" s="106"/>
      <c r="X1094" s="106"/>
      <c r="Y1094" s="106"/>
      <c r="Z1094" s="106"/>
      <c r="AA1094" s="106"/>
      <c r="AB1094" s="106"/>
      <c r="AC1094" s="106"/>
      <c r="AD1094" s="106"/>
      <c r="AE1094" s="106"/>
      <c r="AF1094" s="106"/>
      <c r="AG1094" s="106"/>
      <c r="AH1094" s="106"/>
      <c r="AI1094" s="106"/>
      <c r="AJ1094" s="106"/>
      <c r="AK1094" s="106"/>
    </row>
    <row r="1095" spans="10:37">
      <c r="J1095" s="6"/>
      <c r="P1095"/>
      <c r="S1095" s="106"/>
      <c r="T1095" s="106"/>
      <c r="U1095" s="106"/>
      <c r="V1095" s="106"/>
      <c r="W1095" s="106"/>
      <c r="X1095" s="106"/>
      <c r="Y1095" s="106"/>
      <c r="Z1095" s="106"/>
      <c r="AA1095" s="106"/>
      <c r="AB1095" s="106"/>
      <c r="AC1095" s="106"/>
      <c r="AD1095" s="106"/>
      <c r="AE1095" s="106"/>
      <c r="AF1095" s="106"/>
      <c r="AG1095" s="106"/>
      <c r="AH1095" s="106"/>
      <c r="AI1095" s="106"/>
      <c r="AJ1095" s="106"/>
      <c r="AK1095" s="106"/>
    </row>
    <row r="1096" spans="10:37">
      <c r="J1096" s="6"/>
      <c r="P1096"/>
      <c r="S1096" s="106"/>
      <c r="T1096" s="106"/>
      <c r="U1096" s="106"/>
      <c r="V1096" s="106"/>
      <c r="W1096" s="106"/>
      <c r="X1096" s="106"/>
      <c r="Y1096" s="106"/>
      <c r="Z1096" s="106"/>
      <c r="AA1096" s="106"/>
      <c r="AB1096" s="106"/>
      <c r="AC1096" s="106"/>
      <c r="AD1096" s="106"/>
      <c r="AE1096" s="106"/>
      <c r="AF1096" s="106"/>
      <c r="AG1096" s="106"/>
      <c r="AH1096" s="106"/>
      <c r="AI1096" s="106"/>
      <c r="AJ1096" s="106"/>
      <c r="AK1096" s="106"/>
    </row>
    <row r="1097" spans="10:37">
      <c r="J1097" s="6"/>
      <c r="P1097"/>
      <c r="S1097" s="106"/>
      <c r="T1097" s="106"/>
      <c r="U1097" s="106"/>
      <c r="V1097" s="106"/>
      <c r="W1097" s="106"/>
      <c r="X1097" s="106"/>
      <c r="Y1097" s="106"/>
      <c r="Z1097" s="106"/>
      <c r="AA1097" s="106"/>
      <c r="AB1097" s="106"/>
      <c r="AC1097" s="106"/>
      <c r="AD1097" s="106"/>
      <c r="AE1097" s="106"/>
      <c r="AF1097" s="106"/>
      <c r="AG1097" s="106"/>
      <c r="AH1097" s="106"/>
      <c r="AI1097" s="106"/>
      <c r="AJ1097" s="106"/>
      <c r="AK1097" s="106"/>
    </row>
    <row r="1098" spans="10:37">
      <c r="J1098" s="6"/>
      <c r="P1098"/>
      <c r="S1098" s="106"/>
      <c r="T1098" s="106"/>
      <c r="U1098" s="106"/>
      <c r="V1098" s="106"/>
      <c r="W1098" s="106"/>
      <c r="X1098" s="106"/>
      <c r="Y1098" s="106"/>
      <c r="Z1098" s="106"/>
      <c r="AA1098" s="106"/>
      <c r="AB1098" s="106"/>
      <c r="AC1098" s="106"/>
      <c r="AD1098" s="106"/>
      <c r="AE1098" s="106"/>
      <c r="AF1098" s="106"/>
      <c r="AG1098" s="106"/>
      <c r="AH1098" s="106"/>
      <c r="AI1098" s="106"/>
      <c r="AJ1098" s="106"/>
      <c r="AK1098" s="106"/>
    </row>
    <row r="1099" spans="10:37">
      <c r="J1099" s="6"/>
      <c r="P1099"/>
      <c r="S1099" s="106"/>
      <c r="T1099" s="106"/>
      <c r="U1099" s="106"/>
      <c r="V1099" s="106"/>
      <c r="W1099" s="106"/>
      <c r="X1099" s="106"/>
      <c r="Y1099" s="106"/>
      <c r="Z1099" s="106"/>
      <c r="AA1099" s="106"/>
      <c r="AB1099" s="106"/>
      <c r="AC1099" s="106"/>
      <c r="AD1099" s="106"/>
      <c r="AE1099" s="106"/>
      <c r="AF1099" s="106"/>
      <c r="AG1099" s="106"/>
      <c r="AH1099" s="106"/>
      <c r="AI1099" s="106"/>
      <c r="AJ1099" s="106"/>
      <c r="AK1099" s="106"/>
    </row>
    <row r="1100" spans="10:37">
      <c r="J1100" s="6"/>
      <c r="P1100"/>
      <c r="S1100" s="106"/>
      <c r="T1100" s="106"/>
      <c r="U1100" s="106"/>
      <c r="V1100" s="106"/>
      <c r="W1100" s="106"/>
      <c r="X1100" s="106"/>
      <c r="Y1100" s="106"/>
      <c r="Z1100" s="106"/>
      <c r="AA1100" s="106"/>
      <c r="AB1100" s="106"/>
      <c r="AC1100" s="106"/>
      <c r="AD1100" s="106"/>
      <c r="AE1100" s="106"/>
      <c r="AF1100" s="106"/>
      <c r="AG1100" s="106"/>
      <c r="AH1100" s="106"/>
      <c r="AI1100" s="106"/>
      <c r="AJ1100" s="106"/>
      <c r="AK1100" s="106"/>
    </row>
    <row r="1101" spans="10:37">
      <c r="J1101" s="6"/>
      <c r="P1101"/>
      <c r="S1101" s="106"/>
      <c r="T1101" s="106"/>
      <c r="U1101" s="106"/>
      <c r="V1101" s="106"/>
      <c r="W1101" s="106"/>
      <c r="X1101" s="106"/>
      <c r="Y1101" s="106"/>
      <c r="Z1101" s="106"/>
      <c r="AA1101" s="106"/>
      <c r="AB1101" s="106"/>
      <c r="AC1101" s="106"/>
      <c r="AD1101" s="106"/>
      <c r="AE1101" s="106"/>
      <c r="AF1101" s="106"/>
      <c r="AG1101" s="106"/>
      <c r="AH1101" s="106"/>
      <c r="AI1101" s="106"/>
      <c r="AJ1101" s="106"/>
      <c r="AK1101" s="106"/>
    </row>
    <row r="1102" spans="10:37">
      <c r="J1102" s="6"/>
      <c r="P1102"/>
      <c r="S1102" s="106"/>
      <c r="T1102" s="106"/>
      <c r="U1102" s="106"/>
      <c r="V1102" s="106"/>
      <c r="W1102" s="106"/>
      <c r="X1102" s="106"/>
      <c r="Y1102" s="106"/>
      <c r="Z1102" s="106"/>
      <c r="AA1102" s="106"/>
      <c r="AB1102" s="106"/>
      <c r="AC1102" s="106"/>
      <c r="AD1102" s="106"/>
      <c r="AE1102" s="106"/>
      <c r="AF1102" s="106"/>
      <c r="AG1102" s="106"/>
      <c r="AH1102" s="106"/>
      <c r="AI1102" s="106"/>
      <c r="AJ1102" s="106"/>
      <c r="AK1102" s="106"/>
    </row>
    <row r="1103" spans="10:37">
      <c r="J1103" s="6"/>
      <c r="P1103"/>
      <c r="S1103" s="106"/>
      <c r="T1103" s="106"/>
      <c r="U1103" s="106"/>
      <c r="V1103" s="106"/>
      <c r="W1103" s="106"/>
      <c r="X1103" s="106"/>
      <c r="Y1103" s="106"/>
      <c r="Z1103" s="106"/>
      <c r="AA1103" s="106"/>
      <c r="AB1103" s="106"/>
      <c r="AC1103" s="106"/>
      <c r="AD1103" s="106"/>
      <c r="AE1103" s="106"/>
      <c r="AF1103" s="106"/>
      <c r="AG1103" s="106"/>
      <c r="AH1103" s="106"/>
      <c r="AI1103" s="106"/>
      <c r="AJ1103" s="106"/>
      <c r="AK1103" s="106"/>
    </row>
    <row r="1104" spans="10:37">
      <c r="J1104" s="6"/>
      <c r="P1104"/>
      <c r="S1104" s="106"/>
      <c r="T1104" s="106"/>
      <c r="U1104" s="106"/>
      <c r="V1104" s="106"/>
      <c r="W1104" s="106"/>
      <c r="X1104" s="106"/>
      <c r="Y1104" s="106"/>
      <c r="Z1104" s="106"/>
      <c r="AA1104" s="106"/>
      <c r="AB1104" s="106"/>
      <c r="AC1104" s="106"/>
      <c r="AD1104" s="106"/>
      <c r="AE1104" s="106"/>
      <c r="AF1104" s="106"/>
      <c r="AG1104" s="106"/>
      <c r="AH1104" s="106"/>
      <c r="AI1104" s="106"/>
      <c r="AJ1104" s="106"/>
      <c r="AK1104" s="106"/>
    </row>
    <row r="1105" spans="10:37">
      <c r="J1105" s="6"/>
      <c r="P1105"/>
      <c r="S1105" s="106"/>
      <c r="T1105" s="106"/>
      <c r="U1105" s="106"/>
      <c r="V1105" s="106"/>
      <c r="W1105" s="106"/>
      <c r="X1105" s="106"/>
      <c r="Y1105" s="106"/>
      <c r="Z1105" s="106"/>
      <c r="AA1105" s="106"/>
      <c r="AB1105" s="106"/>
      <c r="AC1105" s="106"/>
      <c r="AD1105" s="106"/>
      <c r="AE1105" s="106"/>
      <c r="AF1105" s="106"/>
      <c r="AG1105" s="106"/>
      <c r="AH1105" s="106"/>
      <c r="AI1105" s="106"/>
      <c r="AJ1105" s="106"/>
      <c r="AK1105" s="106"/>
    </row>
    <row r="1106" spans="10:37">
      <c r="J1106" s="6"/>
      <c r="P1106"/>
      <c r="S1106" s="106"/>
      <c r="T1106" s="106"/>
      <c r="U1106" s="106"/>
      <c r="V1106" s="106"/>
      <c r="W1106" s="106"/>
      <c r="X1106" s="106"/>
      <c r="Y1106" s="106"/>
      <c r="Z1106" s="106"/>
      <c r="AA1106" s="106"/>
      <c r="AB1106" s="106"/>
      <c r="AC1106" s="106"/>
      <c r="AD1106" s="106"/>
      <c r="AE1106" s="106"/>
      <c r="AF1106" s="106"/>
      <c r="AG1106" s="106"/>
      <c r="AH1106" s="106"/>
      <c r="AI1106" s="106"/>
      <c r="AJ1106" s="106"/>
      <c r="AK1106" s="106"/>
    </row>
    <row r="1107" spans="10:37">
      <c r="J1107" s="6"/>
      <c r="P1107"/>
      <c r="S1107" s="106"/>
      <c r="T1107" s="106"/>
      <c r="U1107" s="106"/>
      <c r="V1107" s="106"/>
      <c r="W1107" s="106"/>
      <c r="X1107" s="106"/>
      <c r="Y1107" s="106"/>
      <c r="Z1107" s="106"/>
      <c r="AA1107" s="106"/>
      <c r="AB1107" s="106"/>
      <c r="AC1107" s="106"/>
      <c r="AD1107" s="106"/>
      <c r="AE1107" s="106"/>
      <c r="AF1107" s="106"/>
      <c r="AG1107" s="106"/>
      <c r="AH1107" s="106"/>
      <c r="AI1107" s="106"/>
      <c r="AJ1107" s="106"/>
      <c r="AK1107" s="106"/>
    </row>
    <row r="1108" spans="10:37">
      <c r="J1108" s="6"/>
      <c r="P1108"/>
      <c r="S1108" s="106"/>
      <c r="T1108" s="106"/>
      <c r="U1108" s="106"/>
      <c r="V1108" s="106"/>
      <c r="W1108" s="106"/>
      <c r="X1108" s="106"/>
      <c r="Y1108" s="106"/>
      <c r="Z1108" s="106"/>
      <c r="AA1108" s="106"/>
      <c r="AB1108" s="106"/>
      <c r="AC1108" s="106"/>
      <c r="AD1108" s="106"/>
      <c r="AE1108" s="106"/>
      <c r="AF1108" s="106"/>
      <c r="AG1108" s="106"/>
      <c r="AH1108" s="106"/>
      <c r="AI1108" s="106"/>
      <c r="AJ1108" s="106"/>
      <c r="AK1108" s="106"/>
    </row>
    <row r="1109" spans="10:37">
      <c r="J1109" s="6"/>
      <c r="P1109"/>
      <c r="S1109" s="106"/>
      <c r="T1109" s="106"/>
      <c r="U1109" s="106"/>
      <c r="V1109" s="106"/>
      <c r="W1109" s="106"/>
      <c r="X1109" s="106"/>
      <c r="Y1109" s="106"/>
      <c r="Z1109" s="106"/>
      <c r="AA1109" s="106"/>
      <c r="AB1109" s="106"/>
      <c r="AC1109" s="106"/>
      <c r="AD1109" s="106"/>
      <c r="AE1109" s="106"/>
      <c r="AF1109" s="106"/>
      <c r="AG1109" s="106"/>
      <c r="AH1109" s="106"/>
      <c r="AI1109" s="106"/>
      <c r="AJ1109" s="106"/>
      <c r="AK1109" s="106"/>
    </row>
    <row r="1110" spans="10:37">
      <c r="J1110" s="6"/>
      <c r="P1110"/>
      <c r="S1110" s="106"/>
      <c r="T1110" s="106"/>
      <c r="U1110" s="106"/>
      <c r="V1110" s="106"/>
      <c r="W1110" s="106"/>
      <c r="X1110" s="106"/>
      <c r="Y1110" s="106"/>
      <c r="Z1110" s="106"/>
      <c r="AA1110" s="106"/>
      <c r="AB1110" s="106"/>
      <c r="AC1110" s="106"/>
      <c r="AD1110" s="106"/>
      <c r="AE1110" s="106"/>
      <c r="AF1110" s="106"/>
      <c r="AG1110" s="106"/>
      <c r="AH1110" s="106"/>
      <c r="AI1110" s="106"/>
      <c r="AJ1110" s="106"/>
      <c r="AK1110" s="106"/>
    </row>
    <row r="1111" spans="10:37">
      <c r="J1111" s="6"/>
      <c r="P1111"/>
      <c r="S1111" s="106"/>
      <c r="T1111" s="106"/>
      <c r="U1111" s="106"/>
      <c r="V1111" s="106"/>
      <c r="W1111" s="106"/>
      <c r="X1111" s="106"/>
      <c r="Y1111" s="106"/>
      <c r="Z1111" s="106"/>
      <c r="AA1111" s="106"/>
      <c r="AB1111" s="106"/>
      <c r="AC1111" s="106"/>
      <c r="AD1111" s="106"/>
      <c r="AE1111" s="106"/>
      <c r="AF1111" s="106"/>
      <c r="AG1111" s="106"/>
      <c r="AH1111" s="106"/>
      <c r="AI1111" s="106"/>
      <c r="AJ1111" s="106"/>
      <c r="AK1111" s="106"/>
    </row>
    <row r="1112" spans="10:37">
      <c r="J1112" s="6"/>
      <c r="P1112"/>
      <c r="S1112" s="106"/>
      <c r="T1112" s="106"/>
      <c r="U1112" s="106"/>
      <c r="V1112" s="106"/>
      <c r="W1112" s="106"/>
      <c r="X1112" s="106"/>
      <c r="Y1112" s="106"/>
      <c r="Z1112" s="106"/>
      <c r="AA1112" s="106"/>
      <c r="AB1112" s="106"/>
      <c r="AC1112" s="106"/>
      <c r="AD1112" s="106"/>
      <c r="AE1112" s="106"/>
      <c r="AF1112" s="106"/>
      <c r="AG1112" s="106"/>
      <c r="AH1112" s="106"/>
      <c r="AI1112" s="106"/>
      <c r="AJ1112" s="106"/>
      <c r="AK1112" s="106"/>
    </row>
    <row r="1113" spans="10:37">
      <c r="J1113" s="6"/>
      <c r="P1113"/>
      <c r="S1113" s="106"/>
      <c r="T1113" s="106"/>
      <c r="U1113" s="106"/>
      <c r="V1113" s="106"/>
      <c r="W1113" s="106"/>
      <c r="X1113" s="106"/>
      <c r="Y1113" s="106"/>
      <c r="Z1113" s="106"/>
      <c r="AA1113" s="106"/>
      <c r="AB1113" s="106"/>
      <c r="AC1113" s="106"/>
      <c r="AD1113" s="106"/>
      <c r="AE1113" s="106"/>
      <c r="AF1113" s="106"/>
      <c r="AG1113" s="106"/>
      <c r="AH1113" s="106"/>
      <c r="AI1113" s="106"/>
      <c r="AJ1113" s="106"/>
      <c r="AK1113" s="106"/>
    </row>
    <row r="1114" spans="10:37">
      <c r="J1114" s="6"/>
      <c r="P1114"/>
      <c r="S1114" s="106"/>
      <c r="T1114" s="106"/>
      <c r="U1114" s="106"/>
      <c r="V1114" s="106"/>
      <c r="W1114" s="106"/>
      <c r="X1114" s="106"/>
      <c r="Y1114" s="106"/>
      <c r="Z1114" s="106"/>
      <c r="AA1114" s="106"/>
      <c r="AB1114" s="106"/>
      <c r="AC1114" s="106"/>
      <c r="AD1114" s="106"/>
      <c r="AE1114" s="106"/>
      <c r="AF1114" s="106"/>
      <c r="AG1114" s="106"/>
      <c r="AH1114" s="106"/>
      <c r="AI1114" s="106"/>
      <c r="AJ1114" s="106"/>
      <c r="AK1114" s="106"/>
    </row>
    <row r="1115" spans="10:37">
      <c r="J1115" s="6"/>
      <c r="P1115"/>
      <c r="S1115" s="106"/>
      <c r="T1115" s="106"/>
      <c r="U1115" s="106"/>
      <c r="V1115" s="106"/>
      <c r="W1115" s="106"/>
      <c r="X1115" s="106"/>
      <c r="Y1115" s="106"/>
      <c r="Z1115" s="106"/>
      <c r="AA1115" s="106"/>
      <c r="AB1115" s="106"/>
      <c r="AC1115" s="106"/>
      <c r="AD1115" s="106"/>
      <c r="AE1115" s="106"/>
      <c r="AF1115" s="106"/>
      <c r="AG1115" s="106"/>
      <c r="AH1115" s="106"/>
      <c r="AI1115" s="106"/>
      <c r="AJ1115" s="106"/>
      <c r="AK1115" s="106"/>
    </row>
    <row r="1116" spans="10:37">
      <c r="J1116" s="6"/>
      <c r="P1116"/>
      <c r="S1116" s="106"/>
      <c r="T1116" s="106"/>
      <c r="U1116" s="106"/>
      <c r="V1116" s="106"/>
      <c r="W1116" s="106"/>
      <c r="X1116" s="106"/>
      <c r="Y1116" s="106"/>
      <c r="Z1116" s="106"/>
      <c r="AA1116" s="106"/>
      <c r="AB1116" s="106"/>
      <c r="AC1116" s="106"/>
      <c r="AD1116" s="106"/>
      <c r="AE1116" s="106"/>
      <c r="AF1116" s="106"/>
      <c r="AG1116" s="106"/>
      <c r="AH1116" s="106"/>
      <c r="AI1116" s="106"/>
      <c r="AJ1116" s="106"/>
      <c r="AK1116" s="106"/>
    </row>
    <row r="1117" spans="10:37">
      <c r="J1117" s="6"/>
      <c r="P1117"/>
      <c r="S1117" s="106"/>
      <c r="T1117" s="106"/>
      <c r="U1117" s="106"/>
      <c r="V1117" s="106"/>
      <c r="W1117" s="106"/>
      <c r="X1117" s="106"/>
      <c r="Y1117" s="106"/>
      <c r="Z1117" s="106"/>
      <c r="AA1117" s="106"/>
      <c r="AB1117" s="106"/>
      <c r="AC1117" s="106"/>
      <c r="AD1117" s="106"/>
      <c r="AE1117" s="106"/>
      <c r="AF1117" s="106"/>
      <c r="AG1117" s="106"/>
      <c r="AH1117" s="106"/>
      <c r="AI1117" s="106"/>
      <c r="AJ1117" s="106"/>
      <c r="AK1117" s="106"/>
    </row>
    <row r="1118" spans="10:37">
      <c r="J1118" s="6"/>
      <c r="P1118"/>
      <c r="S1118" s="106"/>
      <c r="T1118" s="106"/>
      <c r="U1118" s="106"/>
      <c r="V1118" s="106"/>
      <c r="W1118" s="106"/>
      <c r="X1118" s="106"/>
      <c r="Y1118" s="106"/>
      <c r="Z1118" s="106"/>
      <c r="AA1118" s="106"/>
      <c r="AB1118" s="106"/>
      <c r="AC1118" s="106"/>
      <c r="AD1118" s="106"/>
      <c r="AE1118" s="106"/>
      <c r="AF1118" s="106"/>
      <c r="AG1118" s="106"/>
      <c r="AH1118" s="106"/>
      <c r="AI1118" s="106"/>
      <c r="AJ1118" s="106"/>
      <c r="AK1118" s="106"/>
    </row>
    <row r="1119" spans="10:37">
      <c r="J1119" s="6"/>
      <c r="P1119"/>
      <c r="S1119" s="106"/>
      <c r="T1119" s="106"/>
      <c r="U1119" s="106"/>
      <c r="V1119" s="106"/>
      <c r="W1119" s="106"/>
      <c r="X1119" s="106"/>
      <c r="Y1119" s="106"/>
      <c r="Z1119" s="106"/>
      <c r="AA1119" s="106"/>
      <c r="AB1119" s="106"/>
      <c r="AC1119" s="106"/>
      <c r="AD1119" s="106"/>
      <c r="AE1119" s="106"/>
      <c r="AF1119" s="106"/>
      <c r="AG1119" s="106"/>
      <c r="AH1119" s="106"/>
      <c r="AI1119" s="106"/>
      <c r="AJ1119" s="106"/>
      <c r="AK1119" s="106"/>
    </row>
    <row r="1120" spans="10:37">
      <c r="J1120" s="6"/>
      <c r="P1120"/>
      <c r="S1120" s="106"/>
      <c r="T1120" s="106"/>
      <c r="U1120" s="106"/>
      <c r="V1120" s="106"/>
      <c r="W1120" s="106"/>
      <c r="X1120" s="106"/>
      <c r="Y1120" s="106"/>
      <c r="Z1120" s="106"/>
      <c r="AA1120" s="106"/>
      <c r="AB1120" s="106"/>
      <c r="AC1120" s="106"/>
      <c r="AD1120" s="106"/>
      <c r="AE1120" s="106"/>
      <c r="AF1120" s="106"/>
      <c r="AG1120" s="106"/>
      <c r="AH1120" s="106"/>
      <c r="AI1120" s="106"/>
      <c r="AJ1120" s="106"/>
      <c r="AK1120" s="106"/>
    </row>
    <row r="1121" spans="10:37">
      <c r="J1121" s="6"/>
      <c r="P1121"/>
      <c r="S1121" s="106"/>
      <c r="T1121" s="106"/>
      <c r="U1121" s="106"/>
      <c r="V1121" s="106"/>
      <c r="W1121" s="106"/>
      <c r="X1121" s="106"/>
      <c r="Y1121" s="106"/>
      <c r="Z1121" s="106"/>
      <c r="AA1121" s="106"/>
      <c r="AB1121" s="106"/>
      <c r="AC1121" s="106"/>
      <c r="AD1121" s="106"/>
      <c r="AE1121" s="106"/>
      <c r="AF1121" s="106"/>
      <c r="AG1121" s="106"/>
      <c r="AH1121" s="106"/>
      <c r="AI1121" s="106"/>
      <c r="AJ1121" s="106"/>
      <c r="AK1121" s="106"/>
    </row>
    <row r="1122" spans="10:37">
      <c r="J1122" s="6"/>
      <c r="P1122"/>
      <c r="S1122" s="106"/>
      <c r="T1122" s="106"/>
      <c r="U1122" s="106"/>
      <c r="V1122" s="106"/>
      <c r="W1122" s="106"/>
      <c r="X1122" s="106"/>
      <c r="Y1122" s="106"/>
      <c r="Z1122" s="106"/>
      <c r="AA1122" s="106"/>
      <c r="AB1122" s="106"/>
      <c r="AC1122" s="106"/>
      <c r="AD1122" s="106"/>
      <c r="AE1122" s="106"/>
      <c r="AF1122" s="106"/>
      <c r="AG1122" s="106"/>
      <c r="AH1122" s="106"/>
      <c r="AI1122" s="106"/>
      <c r="AJ1122" s="106"/>
      <c r="AK1122" s="106"/>
    </row>
    <row r="1123" spans="10:37">
      <c r="J1123" s="6"/>
      <c r="P1123"/>
      <c r="S1123" s="106"/>
      <c r="T1123" s="106"/>
      <c r="U1123" s="106"/>
      <c r="V1123" s="106"/>
      <c r="W1123" s="106"/>
      <c r="X1123" s="106"/>
      <c r="Y1123" s="106"/>
      <c r="Z1123" s="106"/>
      <c r="AA1123" s="106"/>
      <c r="AB1123" s="106"/>
      <c r="AC1123" s="106"/>
      <c r="AD1123" s="106"/>
      <c r="AE1123" s="106"/>
      <c r="AF1123" s="106"/>
      <c r="AG1123" s="106"/>
      <c r="AH1123" s="106"/>
      <c r="AI1123" s="106"/>
      <c r="AJ1123" s="106"/>
      <c r="AK1123" s="106"/>
    </row>
    <row r="1124" spans="10:37">
      <c r="J1124" s="6"/>
      <c r="P1124"/>
      <c r="S1124" s="106"/>
      <c r="T1124" s="106"/>
      <c r="U1124" s="106"/>
      <c r="V1124" s="106"/>
      <c r="W1124" s="106"/>
      <c r="X1124" s="106"/>
      <c r="Y1124" s="106"/>
      <c r="Z1124" s="106"/>
      <c r="AA1124" s="106"/>
      <c r="AB1124" s="106"/>
      <c r="AC1124" s="106"/>
      <c r="AD1124" s="106"/>
      <c r="AE1124" s="106"/>
      <c r="AF1124" s="106"/>
      <c r="AG1124" s="106"/>
      <c r="AH1124" s="106"/>
      <c r="AI1124" s="106"/>
      <c r="AJ1124" s="106"/>
      <c r="AK1124" s="106"/>
    </row>
    <row r="1125" spans="10:37">
      <c r="J1125" s="6"/>
      <c r="P1125"/>
      <c r="S1125" s="106"/>
      <c r="T1125" s="106"/>
      <c r="U1125" s="106"/>
      <c r="V1125" s="106"/>
      <c r="W1125" s="106"/>
      <c r="X1125" s="106"/>
      <c r="Y1125" s="106"/>
      <c r="Z1125" s="106"/>
      <c r="AA1125" s="106"/>
      <c r="AB1125" s="106"/>
      <c r="AC1125" s="106"/>
      <c r="AD1125" s="106"/>
      <c r="AE1125" s="106"/>
      <c r="AF1125" s="106"/>
      <c r="AG1125" s="106"/>
      <c r="AH1125" s="106"/>
      <c r="AI1125" s="106"/>
      <c r="AJ1125" s="106"/>
      <c r="AK1125" s="106"/>
    </row>
    <row r="1126" spans="10:37">
      <c r="J1126" s="6"/>
      <c r="P1126"/>
      <c r="S1126" s="106"/>
      <c r="T1126" s="106"/>
      <c r="U1126" s="106"/>
      <c r="V1126" s="106"/>
      <c r="W1126" s="106"/>
      <c r="X1126" s="106"/>
      <c r="Y1126" s="106"/>
      <c r="Z1126" s="106"/>
      <c r="AA1126" s="106"/>
      <c r="AB1126" s="106"/>
      <c r="AC1126" s="106"/>
      <c r="AD1126" s="106"/>
      <c r="AE1126" s="106"/>
      <c r="AF1126" s="106"/>
      <c r="AG1126" s="106"/>
      <c r="AH1126" s="106"/>
      <c r="AI1126" s="106"/>
      <c r="AJ1126" s="106"/>
      <c r="AK1126" s="106"/>
    </row>
    <row r="1127" spans="10:37">
      <c r="J1127" s="6"/>
      <c r="P1127"/>
      <c r="S1127" s="106"/>
      <c r="T1127" s="106"/>
      <c r="U1127" s="106"/>
      <c r="V1127" s="106"/>
      <c r="W1127" s="106"/>
      <c r="X1127" s="106"/>
      <c r="Y1127" s="106"/>
      <c r="Z1127" s="106"/>
      <c r="AA1127" s="106"/>
      <c r="AB1127" s="106"/>
      <c r="AC1127" s="106"/>
      <c r="AD1127" s="106"/>
      <c r="AE1127" s="106"/>
      <c r="AF1127" s="106"/>
      <c r="AG1127" s="106"/>
      <c r="AH1127" s="106"/>
      <c r="AI1127" s="106"/>
      <c r="AJ1127" s="106"/>
      <c r="AK1127" s="106"/>
    </row>
    <row r="1128" spans="10:37">
      <c r="J1128" s="6"/>
      <c r="P1128"/>
      <c r="S1128" s="106"/>
      <c r="T1128" s="106"/>
      <c r="U1128" s="106"/>
      <c r="V1128" s="106"/>
      <c r="W1128" s="106"/>
      <c r="X1128" s="106"/>
      <c r="Y1128" s="106"/>
      <c r="Z1128" s="106"/>
      <c r="AA1128" s="106"/>
      <c r="AB1128" s="106"/>
      <c r="AC1128" s="106"/>
      <c r="AD1128" s="106"/>
      <c r="AE1128" s="106"/>
      <c r="AF1128" s="106"/>
      <c r="AG1128" s="106"/>
      <c r="AH1128" s="106"/>
      <c r="AI1128" s="106"/>
      <c r="AJ1128" s="106"/>
      <c r="AK1128" s="106"/>
    </row>
    <row r="1129" spans="10:37">
      <c r="J1129" s="6"/>
      <c r="P1129"/>
      <c r="S1129" s="106"/>
      <c r="T1129" s="106"/>
      <c r="U1129" s="106"/>
      <c r="V1129" s="106"/>
      <c r="W1129" s="106"/>
      <c r="X1129" s="106"/>
      <c r="Y1129" s="106"/>
      <c r="Z1129" s="106"/>
      <c r="AA1129" s="106"/>
      <c r="AB1129" s="106"/>
      <c r="AC1129" s="106"/>
      <c r="AD1129" s="106"/>
      <c r="AE1129" s="106"/>
      <c r="AF1129" s="106"/>
      <c r="AG1129" s="106"/>
      <c r="AH1129" s="106"/>
      <c r="AI1129" s="106"/>
      <c r="AJ1129" s="106"/>
      <c r="AK1129" s="106"/>
    </row>
    <row r="1130" spans="10:37">
      <c r="J1130" s="6"/>
      <c r="P1130"/>
      <c r="S1130" s="106"/>
      <c r="T1130" s="106"/>
      <c r="U1130" s="106"/>
      <c r="V1130" s="106"/>
      <c r="W1130" s="106"/>
      <c r="X1130" s="106"/>
      <c r="Y1130" s="106"/>
      <c r="Z1130" s="106"/>
      <c r="AA1130" s="106"/>
      <c r="AB1130" s="106"/>
      <c r="AC1130" s="106"/>
      <c r="AD1130" s="106"/>
      <c r="AE1130" s="106"/>
      <c r="AF1130" s="106"/>
      <c r="AG1130" s="106"/>
      <c r="AH1130" s="106"/>
      <c r="AI1130" s="106"/>
      <c r="AJ1130" s="106"/>
      <c r="AK1130" s="106"/>
    </row>
    <row r="1131" spans="10:37">
      <c r="J1131" s="6"/>
      <c r="P1131"/>
      <c r="S1131" s="106"/>
      <c r="T1131" s="106"/>
      <c r="U1131" s="106"/>
      <c r="V1131" s="106"/>
      <c r="W1131" s="106"/>
      <c r="X1131" s="106"/>
      <c r="Y1131" s="106"/>
      <c r="Z1131" s="106"/>
      <c r="AA1131" s="106"/>
      <c r="AB1131" s="106"/>
      <c r="AC1131" s="106"/>
      <c r="AD1131" s="106"/>
      <c r="AE1131" s="106"/>
      <c r="AF1131" s="106"/>
      <c r="AG1131" s="106"/>
      <c r="AH1131" s="106"/>
      <c r="AI1131" s="106"/>
      <c r="AJ1131" s="106"/>
      <c r="AK1131" s="106"/>
    </row>
    <row r="1132" spans="10:37">
      <c r="J1132" s="6"/>
      <c r="P1132"/>
      <c r="S1132" s="106"/>
      <c r="T1132" s="106"/>
      <c r="U1132" s="106"/>
      <c r="V1132" s="106"/>
      <c r="W1132" s="106"/>
      <c r="X1132" s="106"/>
      <c r="Y1132" s="106"/>
      <c r="Z1132" s="106"/>
      <c r="AA1132" s="106"/>
      <c r="AB1132" s="106"/>
      <c r="AC1132" s="106"/>
      <c r="AD1132" s="106"/>
      <c r="AE1132" s="106"/>
      <c r="AF1132" s="106"/>
      <c r="AG1132" s="106"/>
      <c r="AH1132" s="106"/>
      <c r="AI1132" s="106"/>
      <c r="AJ1132" s="106"/>
      <c r="AK1132" s="106"/>
    </row>
    <row r="1133" spans="10:37">
      <c r="J1133" s="6"/>
      <c r="P1133"/>
      <c r="S1133" s="106"/>
      <c r="T1133" s="106"/>
      <c r="U1133" s="106"/>
      <c r="V1133" s="106"/>
      <c r="W1133" s="106"/>
      <c r="X1133" s="106"/>
      <c r="Y1133" s="106"/>
      <c r="Z1133" s="106"/>
      <c r="AA1133" s="106"/>
      <c r="AB1133" s="106"/>
      <c r="AC1133" s="106"/>
      <c r="AD1133" s="106"/>
      <c r="AE1133" s="106"/>
      <c r="AF1133" s="106"/>
      <c r="AG1133" s="106"/>
      <c r="AH1133" s="106"/>
      <c r="AI1133" s="106"/>
      <c r="AJ1133" s="106"/>
      <c r="AK1133" s="106"/>
    </row>
    <row r="1134" spans="10:37">
      <c r="J1134" s="6"/>
      <c r="P1134"/>
      <c r="S1134" s="106"/>
      <c r="T1134" s="106"/>
      <c r="U1134" s="106"/>
      <c r="V1134" s="106"/>
      <c r="W1134" s="106"/>
      <c r="X1134" s="106"/>
      <c r="Y1134" s="106"/>
      <c r="Z1134" s="106"/>
      <c r="AA1134" s="106"/>
      <c r="AB1134" s="106"/>
      <c r="AC1134" s="106"/>
      <c r="AD1134" s="106"/>
      <c r="AE1134" s="106"/>
      <c r="AF1134" s="106"/>
      <c r="AG1134" s="106"/>
      <c r="AH1134" s="106"/>
      <c r="AI1134" s="106"/>
      <c r="AJ1134" s="106"/>
      <c r="AK1134" s="106"/>
    </row>
    <row r="1135" spans="10:37">
      <c r="J1135" s="6"/>
      <c r="P1135"/>
      <c r="S1135" s="106"/>
      <c r="T1135" s="106"/>
      <c r="U1135" s="106"/>
      <c r="V1135" s="106"/>
      <c r="W1135" s="106"/>
      <c r="X1135" s="106"/>
      <c r="Y1135" s="106"/>
      <c r="Z1135" s="106"/>
      <c r="AA1135" s="106"/>
      <c r="AB1135" s="106"/>
      <c r="AC1135" s="106"/>
      <c r="AD1135" s="106"/>
      <c r="AE1135" s="106"/>
      <c r="AF1135" s="106"/>
      <c r="AG1135" s="106"/>
      <c r="AH1135" s="106"/>
      <c r="AI1135" s="106"/>
      <c r="AJ1135" s="106"/>
      <c r="AK1135" s="106"/>
    </row>
    <row r="1136" spans="10:37">
      <c r="J1136" s="6"/>
      <c r="P1136"/>
      <c r="S1136" s="106"/>
      <c r="T1136" s="106"/>
      <c r="U1136" s="106"/>
      <c r="V1136" s="106"/>
      <c r="W1136" s="106"/>
      <c r="X1136" s="106"/>
      <c r="Y1136" s="106"/>
      <c r="Z1136" s="106"/>
      <c r="AA1136" s="106"/>
      <c r="AB1136" s="106"/>
      <c r="AC1136" s="106"/>
      <c r="AD1136" s="106"/>
      <c r="AE1136" s="106"/>
      <c r="AF1136" s="106"/>
      <c r="AG1136" s="106"/>
      <c r="AH1136" s="106"/>
      <c r="AI1136" s="106"/>
      <c r="AJ1136" s="106"/>
      <c r="AK1136" s="106"/>
    </row>
    <row r="1137" spans="10:37">
      <c r="J1137" s="6"/>
      <c r="P1137"/>
      <c r="S1137" s="106"/>
      <c r="T1137" s="106"/>
      <c r="U1137" s="106"/>
      <c r="V1137" s="106"/>
      <c r="W1137" s="106"/>
      <c r="X1137" s="106"/>
      <c r="Y1137" s="106"/>
      <c r="Z1137" s="106"/>
      <c r="AA1137" s="106"/>
      <c r="AB1137" s="106"/>
      <c r="AC1137" s="106"/>
      <c r="AD1137" s="106"/>
      <c r="AE1137" s="106"/>
      <c r="AF1137" s="106"/>
      <c r="AG1137" s="106"/>
      <c r="AH1137" s="106"/>
      <c r="AI1137" s="106"/>
      <c r="AJ1137" s="106"/>
      <c r="AK1137" s="106"/>
    </row>
    <row r="1138" spans="10:37">
      <c r="J1138" s="6"/>
      <c r="P1138"/>
      <c r="S1138" s="106"/>
      <c r="T1138" s="106"/>
      <c r="U1138" s="106"/>
      <c r="V1138" s="106"/>
      <c r="W1138" s="106"/>
      <c r="X1138" s="106"/>
      <c r="Y1138" s="106"/>
      <c r="Z1138" s="106"/>
      <c r="AA1138" s="106"/>
      <c r="AB1138" s="106"/>
      <c r="AC1138" s="106"/>
      <c r="AD1138" s="106"/>
      <c r="AE1138" s="106"/>
      <c r="AF1138" s="106"/>
      <c r="AG1138" s="106"/>
      <c r="AH1138" s="106"/>
      <c r="AI1138" s="106"/>
      <c r="AJ1138" s="106"/>
      <c r="AK1138" s="106"/>
    </row>
    <row r="1139" spans="10:37">
      <c r="J1139" s="6"/>
      <c r="P1139"/>
      <c r="S1139" s="106"/>
      <c r="T1139" s="106"/>
      <c r="U1139" s="106"/>
      <c r="V1139" s="106"/>
      <c r="W1139" s="106"/>
      <c r="X1139" s="106"/>
      <c r="Y1139" s="106"/>
      <c r="Z1139" s="106"/>
      <c r="AA1139" s="106"/>
      <c r="AB1139" s="106"/>
      <c r="AC1139" s="106"/>
      <c r="AD1139" s="106"/>
      <c r="AE1139" s="106"/>
      <c r="AF1139" s="106"/>
      <c r="AG1139" s="106"/>
      <c r="AH1139" s="106"/>
      <c r="AI1139" s="106"/>
      <c r="AJ1139" s="106"/>
      <c r="AK1139" s="106"/>
    </row>
    <row r="1140" spans="10:37">
      <c r="J1140" s="6"/>
      <c r="P1140"/>
      <c r="S1140" s="106"/>
      <c r="T1140" s="106"/>
      <c r="U1140" s="106"/>
      <c r="V1140" s="106"/>
      <c r="W1140" s="106"/>
      <c r="X1140" s="106"/>
      <c r="Y1140" s="106"/>
      <c r="Z1140" s="106"/>
      <c r="AA1140" s="106"/>
      <c r="AB1140" s="106"/>
      <c r="AC1140" s="106"/>
      <c r="AD1140" s="106"/>
      <c r="AE1140" s="106"/>
      <c r="AF1140" s="106"/>
      <c r="AG1140" s="106"/>
      <c r="AH1140" s="106"/>
      <c r="AI1140" s="106"/>
      <c r="AJ1140" s="106"/>
      <c r="AK1140" s="106"/>
    </row>
    <row r="1141" spans="10:37">
      <c r="J1141" s="6"/>
      <c r="P1141"/>
      <c r="S1141" s="106"/>
      <c r="T1141" s="106"/>
      <c r="U1141" s="106"/>
      <c r="V1141" s="106"/>
      <c r="W1141" s="106"/>
      <c r="X1141" s="106"/>
      <c r="Y1141" s="106"/>
      <c r="Z1141" s="106"/>
      <c r="AA1141" s="106"/>
      <c r="AB1141" s="106"/>
      <c r="AC1141" s="106"/>
      <c r="AD1141" s="106"/>
      <c r="AE1141" s="106"/>
      <c r="AF1141" s="106"/>
      <c r="AG1141" s="106"/>
      <c r="AH1141" s="106"/>
      <c r="AI1141" s="106"/>
      <c r="AJ1141" s="106"/>
      <c r="AK1141" s="106"/>
    </row>
    <row r="1142" spans="10:37">
      <c r="J1142" s="6"/>
      <c r="P1142"/>
      <c r="S1142" s="106"/>
      <c r="T1142" s="106"/>
      <c r="U1142" s="106"/>
      <c r="V1142" s="106"/>
      <c r="W1142" s="106"/>
      <c r="X1142" s="106"/>
      <c r="Y1142" s="106"/>
      <c r="Z1142" s="106"/>
      <c r="AA1142" s="106"/>
      <c r="AB1142" s="106"/>
      <c r="AC1142" s="106"/>
      <c r="AD1142" s="106"/>
      <c r="AE1142" s="106"/>
      <c r="AF1142" s="106"/>
      <c r="AG1142" s="106"/>
      <c r="AH1142" s="106"/>
      <c r="AI1142" s="106"/>
      <c r="AJ1142" s="106"/>
      <c r="AK1142" s="106"/>
    </row>
    <row r="1143" spans="10:37">
      <c r="J1143" s="6"/>
      <c r="P1143"/>
      <c r="S1143" s="106"/>
      <c r="T1143" s="106"/>
      <c r="U1143" s="106"/>
      <c r="V1143" s="106"/>
      <c r="W1143" s="106"/>
      <c r="X1143" s="106"/>
      <c r="Y1143" s="106"/>
      <c r="Z1143" s="106"/>
      <c r="AA1143" s="106"/>
      <c r="AB1143" s="106"/>
      <c r="AC1143" s="106"/>
      <c r="AD1143" s="106"/>
      <c r="AE1143" s="106"/>
      <c r="AF1143" s="106"/>
      <c r="AG1143" s="106"/>
      <c r="AH1143" s="106"/>
      <c r="AI1143" s="106"/>
      <c r="AJ1143" s="106"/>
      <c r="AK1143" s="106"/>
    </row>
    <row r="1144" spans="10:37">
      <c r="J1144" s="6"/>
      <c r="P1144"/>
      <c r="S1144" s="106"/>
      <c r="T1144" s="106"/>
      <c r="U1144" s="106"/>
      <c r="V1144" s="106"/>
      <c r="W1144" s="106"/>
      <c r="X1144" s="106"/>
      <c r="Y1144" s="106"/>
      <c r="Z1144" s="106"/>
      <c r="AA1144" s="106"/>
      <c r="AB1144" s="106"/>
      <c r="AC1144" s="106"/>
      <c r="AD1144" s="106"/>
      <c r="AE1144" s="106"/>
      <c r="AF1144" s="106"/>
      <c r="AG1144" s="106"/>
      <c r="AH1144" s="106"/>
      <c r="AI1144" s="106"/>
      <c r="AJ1144" s="106"/>
      <c r="AK1144" s="106"/>
    </row>
    <row r="1145" spans="10:37">
      <c r="J1145" s="6"/>
      <c r="P1145"/>
      <c r="S1145" s="106"/>
      <c r="T1145" s="106"/>
      <c r="U1145" s="106"/>
      <c r="V1145" s="106"/>
      <c r="W1145" s="106"/>
      <c r="X1145" s="106"/>
      <c r="Y1145" s="106"/>
      <c r="Z1145" s="106"/>
      <c r="AA1145" s="106"/>
      <c r="AB1145" s="106"/>
      <c r="AC1145" s="106"/>
      <c r="AD1145" s="106"/>
      <c r="AE1145" s="106"/>
      <c r="AF1145" s="106"/>
      <c r="AG1145" s="106"/>
      <c r="AH1145" s="106"/>
      <c r="AI1145" s="106"/>
      <c r="AJ1145" s="106"/>
      <c r="AK1145" s="106"/>
    </row>
    <row r="1146" spans="10:37">
      <c r="J1146" s="6"/>
      <c r="P1146"/>
      <c r="S1146" s="106"/>
      <c r="T1146" s="106"/>
      <c r="U1146" s="106"/>
      <c r="V1146" s="106"/>
      <c r="W1146" s="106"/>
      <c r="X1146" s="106"/>
      <c r="Y1146" s="106"/>
      <c r="Z1146" s="106"/>
      <c r="AA1146" s="106"/>
      <c r="AB1146" s="106"/>
      <c r="AC1146" s="106"/>
      <c r="AD1146" s="106"/>
      <c r="AE1146" s="106"/>
      <c r="AF1146" s="106"/>
      <c r="AG1146" s="106"/>
      <c r="AH1146" s="106"/>
      <c r="AI1146" s="106"/>
      <c r="AJ1146" s="106"/>
      <c r="AK1146" s="106"/>
    </row>
    <row r="1147" spans="10:37">
      <c r="J1147" s="6"/>
      <c r="P1147"/>
      <c r="S1147" s="106"/>
      <c r="T1147" s="106"/>
      <c r="U1147" s="106"/>
      <c r="V1147" s="106"/>
      <c r="W1147" s="106"/>
      <c r="X1147" s="106"/>
      <c r="Y1147" s="106"/>
      <c r="Z1147" s="106"/>
      <c r="AA1147" s="106"/>
      <c r="AB1147" s="106"/>
      <c r="AC1147" s="106"/>
      <c r="AD1147" s="106"/>
      <c r="AE1147" s="106"/>
      <c r="AF1147" s="106"/>
      <c r="AG1147" s="106"/>
      <c r="AH1147" s="106"/>
      <c r="AI1147" s="106"/>
      <c r="AJ1147" s="106"/>
      <c r="AK1147" s="106"/>
    </row>
    <row r="1148" spans="10:37">
      <c r="J1148" s="6"/>
      <c r="P1148"/>
      <c r="S1148" s="106"/>
      <c r="T1148" s="106"/>
      <c r="U1148" s="106"/>
      <c r="V1148" s="106"/>
      <c r="W1148" s="106"/>
      <c r="X1148" s="106"/>
      <c r="Y1148" s="106"/>
      <c r="Z1148" s="106"/>
      <c r="AA1148" s="106"/>
      <c r="AB1148" s="106"/>
      <c r="AC1148" s="106"/>
      <c r="AD1148" s="106"/>
      <c r="AE1148" s="106"/>
      <c r="AF1148" s="106"/>
      <c r="AG1148" s="106"/>
      <c r="AH1148" s="106"/>
      <c r="AI1148" s="106"/>
      <c r="AJ1148" s="106"/>
      <c r="AK1148" s="106"/>
    </row>
    <row r="1149" spans="10:37">
      <c r="J1149" s="6"/>
      <c r="P1149"/>
      <c r="S1149" s="106"/>
      <c r="T1149" s="106"/>
      <c r="U1149" s="106"/>
      <c r="V1149" s="106"/>
      <c r="W1149" s="106"/>
      <c r="X1149" s="106"/>
      <c r="Y1149" s="106"/>
      <c r="Z1149" s="106"/>
      <c r="AA1149" s="106"/>
      <c r="AB1149" s="106"/>
      <c r="AC1149" s="106"/>
      <c r="AD1149" s="106"/>
      <c r="AE1149" s="106"/>
      <c r="AF1149" s="106"/>
      <c r="AG1149" s="106"/>
      <c r="AH1149" s="106"/>
      <c r="AI1149" s="106"/>
      <c r="AJ1149" s="106"/>
      <c r="AK1149" s="106"/>
    </row>
    <row r="1150" spans="10:37">
      <c r="J1150" s="6"/>
      <c r="P1150"/>
      <c r="S1150" s="106"/>
      <c r="T1150" s="106"/>
      <c r="U1150" s="106"/>
      <c r="V1150" s="106"/>
      <c r="W1150" s="106"/>
      <c r="X1150" s="106"/>
      <c r="Y1150" s="106"/>
      <c r="Z1150" s="106"/>
      <c r="AA1150" s="106"/>
      <c r="AB1150" s="106"/>
      <c r="AC1150" s="106"/>
      <c r="AD1150" s="106"/>
      <c r="AE1150" s="106"/>
      <c r="AF1150" s="106"/>
      <c r="AG1150" s="106"/>
      <c r="AH1150" s="106"/>
      <c r="AI1150" s="106"/>
      <c r="AJ1150" s="106"/>
      <c r="AK1150" s="106"/>
    </row>
    <row r="1151" spans="10:37">
      <c r="J1151" s="6"/>
      <c r="P1151"/>
      <c r="S1151" s="106"/>
      <c r="T1151" s="106"/>
      <c r="U1151" s="106"/>
      <c r="V1151" s="106"/>
      <c r="W1151" s="106"/>
      <c r="X1151" s="106"/>
      <c r="Y1151" s="106"/>
      <c r="Z1151" s="106"/>
      <c r="AA1151" s="106"/>
      <c r="AB1151" s="106"/>
      <c r="AC1151" s="106"/>
      <c r="AD1151" s="106"/>
      <c r="AE1151" s="106"/>
      <c r="AF1151" s="106"/>
      <c r="AG1151" s="106"/>
      <c r="AH1151" s="106"/>
      <c r="AI1151" s="106"/>
      <c r="AJ1151" s="106"/>
      <c r="AK1151" s="106"/>
    </row>
    <row r="1152" spans="10:37">
      <c r="J1152" s="6"/>
      <c r="P1152"/>
      <c r="S1152" s="106"/>
      <c r="T1152" s="106"/>
      <c r="U1152" s="106"/>
      <c r="V1152" s="106"/>
      <c r="W1152" s="106"/>
      <c r="X1152" s="106"/>
      <c r="Y1152" s="106"/>
      <c r="Z1152" s="106"/>
      <c r="AA1152" s="106"/>
      <c r="AB1152" s="106"/>
      <c r="AC1152" s="106"/>
      <c r="AD1152" s="106"/>
      <c r="AE1152" s="106"/>
      <c r="AF1152" s="106"/>
      <c r="AG1152" s="106"/>
      <c r="AH1152" s="106"/>
      <c r="AI1152" s="106"/>
      <c r="AJ1152" s="106"/>
      <c r="AK1152" s="106"/>
    </row>
    <row r="1153" spans="10:37">
      <c r="J1153" s="6"/>
      <c r="P1153"/>
      <c r="S1153" s="106"/>
      <c r="T1153" s="106"/>
      <c r="U1153" s="106"/>
      <c r="V1153" s="106"/>
      <c r="W1153" s="106"/>
      <c r="X1153" s="106"/>
      <c r="Y1153" s="106"/>
      <c r="Z1153" s="106"/>
      <c r="AA1153" s="106"/>
      <c r="AB1153" s="106"/>
      <c r="AC1153" s="106"/>
      <c r="AD1153" s="106"/>
      <c r="AE1153" s="106"/>
      <c r="AF1153" s="106"/>
      <c r="AG1153" s="106"/>
      <c r="AH1153" s="106"/>
      <c r="AI1153" s="106"/>
      <c r="AJ1153" s="106"/>
      <c r="AK1153" s="106"/>
    </row>
    <row r="1154" spans="10:37">
      <c r="J1154" s="6"/>
      <c r="P1154"/>
      <c r="S1154" s="106"/>
      <c r="T1154" s="106"/>
      <c r="U1154" s="106"/>
      <c r="V1154" s="106"/>
      <c r="W1154" s="106"/>
      <c r="X1154" s="106"/>
      <c r="Y1154" s="106"/>
      <c r="Z1154" s="106"/>
      <c r="AA1154" s="106"/>
      <c r="AB1154" s="106"/>
      <c r="AC1154" s="106"/>
      <c r="AD1154" s="106"/>
      <c r="AE1154" s="106"/>
      <c r="AF1154" s="106"/>
      <c r="AG1154" s="106"/>
      <c r="AH1154" s="106"/>
      <c r="AI1154" s="106"/>
      <c r="AJ1154" s="106"/>
      <c r="AK1154" s="106"/>
    </row>
    <row r="1155" spans="10:37">
      <c r="J1155" s="6"/>
      <c r="P1155"/>
      <c r="S1155" s="106"/>
      <c r="T1155" s="106"/>
      <c r="U1155" s="106"/>
      <c r="V1155" s="106"/>
      <c r="W1155" s="106"/>
      <c r="X1155" s="106"/>
      <c r="Y1155" s="106"/>
      <c r="Z1155" s="106"/>
      <c r="AA1155" s="106"/>
      <c r="AB1155" s="106"/>
      <c r="AC1155" s="106"/>
      <c r="AD1155" s="106"/>
      <c r="AE1155" s="106"/>
      <c r="AF1155" s="106"/>
      <c r="AG1155" s="106"/>
      <c r="AH1155" s="106"/>
      <c r="AI1155" s="106"/>
      <c r="AJ1155" s="106"/>
      <c r="AK1155" s="106"/>
    </row>
    <row r="1156" spans="10:37">
      <c r="J1156" s="6"/>
      <c r="P1156"/>
      <c r="S1156" s="106"/>
      <c r="T1156" s="106"/>
      <c r="U1156" s="106"/>
      <c r="V1156" s="106"/>
      <c r="W1156" s="106"/>
      <c r="X1156" s="106"/>
      <c r="Y1156" s="106"/>
      <c r="Z1156" s="106"/>
      <c r="AA1156" s="106"/>
      <c r="AB1156" s="106"/>
      <c r="AC1156" s="106"/>
      <c r="AD1156" s="106"/>
      <c r="AE1156" s="106"/>
      <c r="AF1156" s="106"/>
      <c r="AG1156" s="106"/>
      <c r="AH1156" s="106"/>
      <c r="AI1156" s="106"/>
      <c r="AJ1156" s="106"/>
      <c r="AK1156" s="106"/>
    </row>
    <row r="1157" spans="10:37">
      <c r="J1157" s="6"/>
      <c r="P1157"/>
      <c r="S1157" s="106"/>
      <c r="T1157" s="106"/>
      <c r="U1157" s="106"/>
      <c r="V1157" s="106"/>
      <c r="W1157" s="106"/>
      <c r="X1157" s="106"/>
      <c r="Y1157" s="106"/>
      <c r="Z1157" s="106"/>
      <c r="AA1157" s="106"/>
      <c r="AB1157" s="106"/>
      <c r="AC1157" s="106"/>
      <c r="AD1157" s="106"/>
      <c r="AE1157" s="106"/>
      <c r="AF1157" s="106"/>
      <c r="AG1157" s="106"/>
      <c r="AH1157" s="106"/>
      <c r="AI1157" s="106"/>
      <c r="AJ1157" s="106"/>
      <c r="AK1157" s="106"/>
    </row>
    <row r="1158" spans="10:37">
      <c r="J1158" s="6"/>
      <c r="P1158"/>
      <c r="S1158" s="106"/>
      <c r="T1158" s="106"/>
      <c r="U1158" s="106"/>
      <c r="V1158" s="106"/>
      <c r="W1158" s="106"/>
      <c r="X1158" s="106"/>
      <c r="Y1158" s="106"/>
      <c r="Z1158" s="106"/>
      <c r="AA1158" s="106"/>
      <c r="AB1158" s="106"/>
      <c r="AC1158" s="106"/>
      <c r="AD1158" s="106"/>
      <c r="AE1158" s="106"/>
      <c r="AF1158" s="106"/>
      <c r="AG1158" s="106"/>
      <c r="AH1158" s="106"/>
      <c r="AI1158" s="106"/>
      <c r="AJ1158" s="106"/>
      <c r="AK1158" s="106"/>
    </row>
    <row r="1159" spans="10:37">
      <c r="J1159" s="6"/>
      <c r="P1159"/>
      <c r="S1159" s="106"/>
      <c r="T1159" s="106"/>
      <c r="U1159" s="106"/>
      <c r="V1159" s="106"/>
      <c r="W1159" s="106"/>
      <c r="X1159" s="106"/>
      <c r="Y1159" s="106"/>
      <c r="Z1159" s="106"/>
      <c r="AA1159" s="106"/>
      <c r="AB1159" s="106"/>
      <c r="AC1159" s="106"/>
      <c r="AD1159" s="106"/>
      <c r="AE1159" s="106"/>
      <c r="AF1159" s="106"/>
      <c r="AG1159" s="106"/>
      <c r="AH1159" s="106"/>
      <c r="AI1159" s="106"/>
      <c r="AJ1159" s="106"/>
      <c r="AK1159" s="106"/>
    </row>
    <row r="1160" spans="10:37">
      <c r="J1160" s="6"/>
      <c r="P1160"/>
      <c r="S1160" s="106"/>
      <c r="T1160" s="106"/>
      <c r="U1160" s="106"/>
      <c r="V1160" s="106"/>
      <c r="W1160" s="106"/>
      <c r="X1160" s="106"/>
      <c r="Y1160" s="106"/>
      <c r="Z1160" s="106"/>
      <c r="AA1160" s="106"/>
      <c r="AB1160" s="106"/>
      <c r="AC1160" s="106"/>
      <c r="AD1160" s="106"/>
      <c r="AE1160" s="106"/>
      <c r="AF1160" s="106"/>
      <c r="AG1160" s="106"/>
      <c r="AH1160" s="106"/>
      <c r="AI1160" s="106"/>
      <c r="AJ1160" s="106"/>
      <c r="AK1160" s="106"/>
    </row>
    <row r="1161" spans="10:37">
      <c r="J1161" s="6"/>
      <c r="P1161"/>
      <c r="S1161" s="106"/>
      <c r="T1161" s="106"/>
      <c r="U1161" s="106"/>
      <c r="V1161" s="106"/>
      <c r="W1161" s="106"/>
      <c r="X1161" s="106"/>
      <c r="Y1161" s="106"/>
      <c r="Z1161" s="106"/>
      <c r="AA1161" s="106"/>
      <c r="AB1161" s="106"/>
      <c r="AC1161" s="106"/>
      <c r="AD1161" s="106"/>
      <c r="AE1161" s="106"/>
      <c r="AF1161" s="106"/>
      <c r="AG1161" s="106"/>
      <c r="AH1161" s="106"/>
      <c r="AI1161" s="106"/>
      <c r="AJ1161" s="106"/>
      <c r="AK1161" s="106"/>
    </row>
    <row r="1162" spans="10:37">
      <c r="J1162" s="6"/>
      <c r="P1162"/>
      <c r="S1162" s="106"/>
      <c r="T1162" s="106"/>
      <c r="U1162" s="106"/>
      <c r="V1162" s="106"/>
      <c r="W1162" s="106"/>
      <c r="X1162" s="106"/>
      <c r="Y1162" s="106"/>
      <c r="Z1162" s="106"/>
      <c r="AA1162" s="106"/>
      <c r="AB1162" s="106"/>
      <c r="AC1162" s="106"/>
      <c r="AD1162" s="106"/>
      <c r="AE1162" s="106"/>
      <c r="AF1162" s="106"/>
      <c r="AG1162" s="106"/>
      <c r="AH1162" s="106"/>
      <c r="AI1162" s="106"/>
      <c r="AJ1162" s="106"/>
      <c r="AK1162" s="106"/>
    </row>
    <row r="1163" spans="10:37">
      <c r="J1163" s="6"/>
      <c r="P1163"/>
      <c r="S1163" s="106"/>
      <c r="T1163" s="106"/>
      <c r="U1163" s="106"/>
      <c r="V1163" s="106"/>
      <c r="W1163" s="106"/>
      <c r="X1163" s="106"/>
      <c r="Y1163" s="106"/>
      <c r="Z1163" s="106"/>
      <c r="AA1163" s="106"/>
      <c r="AB1163" s="106"/>
      <c r="AC1163" s="106"/>
      <c r="AD1163" s="106"/>
      <c r="AE1163" s="106"/>
      <c r="AF1163" s="106"/>
      <c r="AG1163" s="106"/>
      <c r="AH1163" s="106"/>
      <c r="AI1163" s="106"/>
      <c r="AJ1163" s="106"/>
      <c r="AK1163" s="106"/>
    </row>
    <row r="1164" spans="10:37">
      <c r="J1164" s="6"/>
      <c r="P1164"/>
      <c r="S1164" s="106"/>
      <c r="T1164" s="106"/>
      <c r="U1164" s="106"/>
      <c r="V1164" s="106"/>
      <c r="W1164" s="106"/>
      <c r="X1164" s="106"/>
      <c r="Y1164" s="106"/>
      <c r="Z1164" s="106"/>
      <c r="AA1164" s="106"/>
      <c r="AB1164" s="106"/>
      <c r="AC1164" s="106"/>
      <c r="AD1164" s="106"/>
      <c r="AE1164" s="106"/>
      <c r="AF1164" s="106"/>
      <c r="AG1164" s="106"/>
      <c r="AH1164" s="106"/>
      <c r="AI1164" s="106"/>
      <c r="AJ1164" s="106"/>
      <c r="AK1164" s="106"/>
    </row>
    <row r="1165" spans="10:37">
      <c r="J1165" s="6"/>
      <c r="P1165"/>
      <c r="S1165" s="106"/>
      <c r="T1165" s="106"/>
      <c r="U1165" s="106"/>
      <c r="V1165" s="106"/>
      <c r="W1165" s="106"/>
      <c r="X1165" s="106"/>
      <c r="Y1165" s="106"/>
      <c r="Z1165" s="106"/>
      <c r="AA1165" s="106"/>
      <c r="AB1165" s="106"/>
      <c r="AC1165" s="106"/>
      <c r="AD1165" s="106"/>
      <c r="AE1165" s="106"/>
      <c r="AF1165" s="106"/>
      <c r="AG1165" s="106"/>
      <c r="AH1165" s="106"/>
      <c r="AI1165" s="106"/>
      <c r="AJ1165" s="106"/>
      <c r="AK1165" s="106"/>
    </row>
    <row r="1166" spans="10:37">
      <c r="J1166" s="6"/>
      <c r="P1166"/>
      <c r="S1166" s="106"/>
      <c r="T1166" s="106"/>
      <c r="U1166" s="106"/>
      <c r="V1166" s="106"/>
      <c r="W1166" s="106"/>
      <c r="X1166" s="106"/>
      <c r="Y1166" s="106"/>
      <c r="Z1166" s="106"/>
      <c r="AA1166" s="106"/>
      <c r="AB1166" s="106"/>
      <c r="AC1166" s="106"/>
      <c r="AD1166" s="106"/>
      <c r="AE1166" s="106"/>
      <c r="AF1166" s="106"/>
      <c r="AG1166" s="106"/>
      <c r="AH1166" s="106"/>
      <c r="AI1166" s="106"/>
      <c r="AJ1166" s="106"/>
      <c r="AK1166" s="106"/>
    </row>
    <row r="1167" spans="10:37">
      <c r="J1167" s="6"/>
      <c r="P1167"/>
      <c r="S1167" s="106"/>
      <c r="T1167" s="106"/>
      <c r="U1167" s="106"/>
      <c r="V1167" s="106"/>
      <c r="W1167" s="106"/>
      <c r="X1167" s="106"/>
      <c r="Y1167" s="106"/>
      <c r="Z1167" s="106"/>
      <c r="AA1167" s="106"/>
      <c r="AB1167" s="106"/>
      <c r="AC1167" s="106"/>
      <c r="AD1167" s="106"/>
      <c r="AE1167" s="106"/>
      <c r="AF1167" s="106"/>
      <c r="AG1167" s="106"/>
      <c r="AH1167" s="106"/>
      <c r="AI1167" s="106"/>
      <c r="AJ1167" s="106"/>
      <c r="AK1167" s="106"/>
    </row>
    <row r="1168" spans="10:37">
      <c r="J1168" s="6"/>
      <c r="P1168"/>
      <c r="S1168" s="106"/>
      <c r="T1168" s="106"/>
      <c r="U1168" s="106"/>
      <c r="V1168" s="106"/>
      <c r="W1168" s="106"/>
      <c r="X1168" s="106"/>
      <c r="Y1168" s="106"/>
      <c r="Z1168" s="106"/>
      <c r="AA1168" s="106"/>
      <c r="AB1168" s="106"/>
      <c r="AC1168" s="106"/>
      <c r="AD1168" s="106"/>
      <c r="AE1168" s="106"/>
      <c r="AF1168" s="106"/>
      <c r="AG1168" s="106"/>
      <c r="AH1168" s="106"/>
      <c r="AI1168" s="106"/>
      <c r="AJ1168" s="106"/>
      <c r="AK1168" s="106"/>
    </row>
    <row r="1169" spans="10:37">
      <c r="J1169" s="6"/>
      <c r="P1169"/>
      <c r="S1169" s="106"/>
      <c r="T1169" s="106"/>
      <c r="U1169" s="106"/>
      <c r="V1169" s="106"/>
      <c r="W1169" s="106"/>
      <c r="X1169" s="106"/>
      <c r="Y1169" s="106"/>
      <c r="Z1169" s="106"/>
      <c r="AA1169" s="106"/>
      <c r="AB1169" s="106"/>
      <c r="AC1169" s="106"/>
      <c r="AD1169" s="106"/>
      <c r="AE1169" s="106"/>
      <c r="AF1169" s="106"/>
      <c r="AG1169" s="106"/>
      <c r="AH1169" s="106"/>
      <c r="AI1169" s="106"/>
      <c r="AJ1169" s="106"/>
      <c r="AK1169" s="106"/>
    </row>
    <row r="1170" spans="10:37">
      <c r="J1170" s="6"/>
      <c r="P1170"/>
      <c r="S1170" s="106"/>
      <c r="T1170" s="106"/>
      <c r="U1170" s="106"/>
      <c r="V1170" s="106"/>
      <c r="W1170" s="106"/>
      <c r="X1170" s="106"/>
      <c r="Y1170" s="106"/>
      <c r="Z1170" s="106"/>
      <c r="AA1170" s="106"/>
      <c r="AB1170" s="106"/>
      <c r="AC1170" s="106"/>
      <c r="AD1170" s="106"/>
      <c r="AE1170" s="106"/>
      <c r="AF1170" s="106"/>
      <c r="AG1170" s="106"/>
      <c r="AH1170" s="106"/>
      <c r="AI1170" s="106"/>
      <c r="AJ1170" s="106"/>
      <c r="AK1170" s="106"/>
    </row>
    <row r="1171" spans="10:37">
      <c r="J1171" s="6"/>
      <c r="P1171"/>
      <c r="S1171" s="106"/>
      <c r="T1171" s="106"/>
      <c r="U1171" s="106"/>
      <c r="V1171" s="106"/>
      <c r="W1171" s="106"/>
      <c r="X1171" s="106"/>
      <c r="Y1171" s="106"/>
      <c r="Z1171" s="106"/>
      <c r="AA1171" s="106"/>
      <c r="AB1171" s="106"/>
      <c r="AC1171" s="106"/>
      <c r="AD1171" s="106"/>
      <c r="AE1171" s="106"/>
      <c r="AF1171" s="106"/>
      <c r="AG1171" s="106"/>
      <c r="AH1171" s="106"/>
      <c r="AI1171" s="106"/>
      <c r="AJ1171" s="106"/>
      <c r="AK1171" s="106"/>
    </row>
    <row r="1172" spans="10:37">
      <c r="J1172" s="6"/>
      <c r="P1172"/>
      <c r="S1172" s="106"/>
      <c r="T1172" s="106"/>
      <c r="U1172" s="106"/>
      <c r="V1172" s="106"/>
      <c r="W1172" s="106"/>
      <c r="X1172" s="106"/>
      <c r="Y1172" s="106"/>
      <c r="Z1172" s="106"/>
      <c r="AA1172" s="106"/>
      <c r="AB1172" s="106"/>
      <c r="AC1172" s="106"/>
      <c r="AD1172" s="106"/>
      <c r="AE1172" s="106"/>
      <c r="AF1172" s="106"/>
      <c r="AG1172" s="106"/>
      <c r="AH1172" s="106"/>
      <c r="AI1172" s="106"/>
      <c r="AJ1172" s="106"/>
      <c r="AK1172" s="106"/>
    </row>
    <row r="1173" spans="10:37">
      <c r="J1173" s="6"/>
      <c r="P1173"/>
      <c r="S1173" s="106"/>
      <c r="T1173" s="106"/>
      <c r="U1173" s="106"/>
      <c r="V1173" s="106"/>
      <c r="W1173" s="106"/>
      <c r="X1173" s="106"/>
      <c r="Y1173" s="106"/>
      <c r="Z1173" s="106"/>
      <c r="AA1173" s="106"/>
      <c r="AB1173" s="106"/>
      <c r="AC1173" s="106"/>
      <c r="AD1173" s="106"/>
      <c r="AE1173" s="106"/>
      <c r="AF1173" s="106"/>
      <c r="AG1173" s="106"/>
      <c r="AH1173" s="106"/>
      <c r="AI1173" s="106"/>
      <c r="AJ1173" s="106"/>
      <c r="AK1173" s="106"/>
    </row>
    <row r="1174" spans="10:37">
      <c r="J1174" s="6"/>
      <c r="P1174"/>
      <c r="S1174" s="106"/>
      <c r="T1174" s="106"/>
      <c r="U1174" s="106"/>
      <c r="V1174" s="106"/>
      <c r="W1174" s="106"/>
      <c r="X1174" s="106"/>
      <c r="Y1174" s="106"/>
      <c r="Z1174" s="106"/>
      <c r="AA1174" s="106"/>
      <c r="AB1174" s="106"/>
      <c r="AC1174" s="106"/>
      <c r="AD1174" s="106"/>
      <c r="AE1174" s="106"/>
      <c r="AF1174" s="106"/>
      <c r="AG1174" s="106"/>
      <c r="AH1174" s="106"/>
      <c r="AI1174" s="106"/>
      <c r="AJ1174" s="106"/>
      <c r="AK1174" s="106"/>
    </row>
    <row r="1175" spans="10:37">
      <c r="J1175" s="6"/>
      <c r="P1175"/>
      <c r="S1175" s="106"/>
      <c r="T1175" s="106"/>
      <c r="U1175" s="106"/>
      <c r="V1175" s="106"/>
      <c r="W1175" s="106"/>
      <c r="X1175" s="106"/>
      <c r="Y1175" s="106"/>
      <c r="Z1175" s="106"/>
      <c r="AA1175" s="106"/>
      <c r="AB1175" s="106"/>
      <c r="AC1175" s="106"/>
      <c r="AD1175" s="106"/>
      <c r="AE1175" s="106"/>
      <c r="AF1175" s="106"/>
      <c r="AG1175" s="106"/>
      <c r="AH1175" s="106"/>
      <c r="AI1175" s="106"/>
      <c r="AJ1175" s="106"/>
      <c r="AK1175" s="106"/>
    </row>
    <row r="1176" spans="10:37">
      <c r="J1176" s="6"/>
      <c r="P1176"/>
      <c r="S1176" s="106"/>
      <c r="T1176" s="106"/>
      <c r="U1176" s="106"/>
      <c r="V1176" s="106"/>
      <c r="W1176" s="106"/>
      <c r="X1176" s="106"/>
      <c r="Y1176" s="106"/>
      <c r="Z1176" s="106"/>
      <c r="AA1176" s="106"/>
      <c r="AB1176" s="106"/>
      <c r="AC1176" s="106"/>
      <c r="AD1176" s="106"/>
      <c r="AE1176" s="106"/>
      <c r="AF1176" s="106"/>
      <c r="AG1176" s="106"/>
      <c r="AH1176" s="106"/>
      <c r="AI1176" s="106"/>
      <c r="AJ1176" s="106"/>
      <c r="AK1176" s="106"/>
    </row>
    <row r="1177" spans="10:37">
      <c r="J1177" s="6"/>
      <c r="P1177"/>
      <c r="S1177" s="106"/>
      <c r="T1177" s="106"/>
      <c r="U1177" s="106"/>
      <c r="V1177" s="106"/>
      <c r="W1177" s="106"/>
      <c r="X1177" s="106"/>
      <c r="Y1177" s="106"/>
      <c r="Z1177" s="106"/>
      <c r="AA1177" s="106"/>
      <c r="AB1177" s="106"/>
      <c r="AC1177" s="106"/>
      <c r="AD1177" s="106"/>
      <c r="AE1177" s="106"/>
      <c r="AF1177" s="106"/>
      <c r="AG1177" s="106"/>
      <c r="AH1177" s="106"/>
      <c r="AI1177" s="106"/>
      <c r="AJ1177" s="106"/>
      <c r="AK1177" s="106"/>
    </row>
    <row r="1178" spans="10:37">
      <c r="J1178" s="6"/>
      <c r="P1178"/>
      <c r="S1178" s="106"/>
      <c r="T1178" s="106"/>
      <c r="U1178" s="106"/>
      <c r="V1178" s="106"/>
      <c r="W1178" s="106"/>
      <c r="X1178" s="106"/>
      <c r="Y1178" s="106"/>
      <c r="Z1178" s="106"/>
      <c r="AA1178" s="106"/>
      <c r="AB1178" s="106"/>
      <c r="AC1178" s="106"/>
      <c r="AD1178" s="106"/>
      <c r="AE1178" s="106"/>
      <c r="AF1178" s="106"/>
      <c r="AG1178" s="106"/>
      <c r="AH1178" s="106"/>
      <c r="AI1178" s="106"/>
      <c r="AJ1178" s="106"/>
      <c r="AK1178" s="106"/>
    </row>
    <row r="1179" spans="10:37">
      <c r="J1179" s="6"/>
      <c r="P1179"/>
      <c r="S1179" s="106"/>
      <c r="T1179" s="106"/>
      <c r="U1179" s="106"/>
      <c r="V1179" s="106"/>
      <c r="W1179" s="106"/>
      <c r="X1179" s="106"/>
      <c r="Y1179" s="106"/>
      <c r="Z1179" s="106"/>
      <c r="AA1179" s="106"/>
      <c r="AB1179" s="106"/>
      <c r="AC1179" s="106"/>
      <c r="AD1179" s="106"/>
      <c r="AE1179" s="106"/>
      <c r="AF1179" s="106"/>
      <c r="AG1179" s="106"/>
      <c r="AH1179" s="106"/>
      <c r="AI1179" s="106"/>
      <c r="AJ1179" s="106"/>
      <c r="AK1179" s="106"/>
    </row>
    <row r="1180" spans="10:37">
      <c r="J1180" s="6"/>
      <c r="P1180"/>
      <c r="S1180" s="106"/>
      <c r="T1180" s="106"/>
      <c r="U1180" s="106"/>
      <c r="V1180" s="106"/>
      <c r="W1180" s="106"/>
      <c r="X1180" s="106"/>
      <c r="Y1180" s="106"/>
      <c r="Z1180" s="106"/>
      <c r="AA1180" s="106"/>
      <c r="AB1180" s="106"/>
      <c r="AC1180" s="106"/>
      <c r="AD1180" s="106"/>
      <c r="AE1180" s="106"/>
      <c r="AF1180" s="106"/>
      <c r="AG1180" s="106"/>
      <c r="AH1180" s="106"/>
      <c r="AI1180" s="106"/>
      <c r="AJ1180" s="106"/>
      <c r="AK1180" s="106"/>
    </row>
    <row r="1181" spans="10:37">
      <c r="J1181" s="6"/>
      <c r="P1181"/>
      <c r="S1181" s="106"/>
      <c r="T1181" s="106"/>
      <c r="U1181" s="106"/>
      <c r="V1181" s="106"/>
      <c r="W1181" s="106"/>
      <c r="X1181" s="106"/>
      <c r="Y1181" s="106"/>
      <c r="Z1181" s="106"/>
      <c r="AA1181" s="106"/>
      <c r="AB1181" s="106"/>
      <c r="AC1181" s="106"/>
      <c r="AD1181" s="106"/>
      <c r="AE1181" s="106"/>
      <c r="AF1181" s="106"/>
      <c r="AG1181" s="106"/>
      <c r="AH1181" s="106"/>
      <c r="AI1181" s="106"/>
      <c r="AJ1181" s="106"/>
      <c r="AK1181" s="106"/>
    </row>
    <row r="1182" spans="10:37">
      <c r="J1182" s="6"/>
      <c r="P1182"/>
      <c r="S1182" s="106"/>
      <c r="T1182" s="106"/>
      <c r="U1182" s="106"/>
      <c r="V1182" s="106"/>
      <c r="W1182" s="106"/>
      <c r="X1182" s="106"/>
      <c r="Y1182" s="106"/>
      <c r="Z1182" s="106"/>
      <c r="AA1182" s="106"/>
      <c r="AB1182" s="106"/>
      <c r="AC1182" s="106"/>
      <c r="AD1182" s="106"/>
      <c r="AE1182" s="106"/>
      <c r="AF1182" s="106"/>
      <c r="AG1182" s="106"/>
      <c r="AH1182" s="106"/>
      <c r="AI1182" s="106"/>
      <c r="AJ1182" s="106"/>
      <c r="AK1182" s="106"/>
    </row>
    <row r="1183" spans="10:37">
      <c r="J1183" s="6"/>
      <c r="P1183"/>
      <c r="S1183" s="106"/>
      <c r="T1183" s="106"/>
      <c r="U1183" s="106"/>
      <c r="V1183" s="106"/>
      <c r="W1183" s="106"/>
      <c r="X1183" s="106"/>
      <c r="Y1183" s="106"/>
      <c r="Z1183" s="106"/>
      <c r="AA1183" s="106"/>
      <c r="AB1183" s="106"/>
      <c r="AC1183" s="106"/>
      <c r="AD1183" s="106"/>
      <c r="AE1183" s="106"/>
      <c r="AF1183" s="106"/>
      <c r="AG1183" s="106"/>
      <c r="AH1183" s="106"/>
      <c r="AI1183" s="106"/>
      <c r="AJ1183" s="106"/>
      <c r="AK1183" s="106"/>
    </row>
    <row r="1184" spans="10:37">
      <c r="J1184" s="6"/>
      <c r="P1184"/>
      <c r="S1184" s="106"/>
      <c r="T1184" s="106"/>
      <c r="U1184" s="106"/>
      <c r="V1184" s="106"/>
      <c r="W1184" s="106"/>
      <c r="X1184" s="106"/>
      <c r="Y1184" s="106"/>
      <c r="Z1184" s="106"/>
      <c r="AA1184" s="106"/>
      <c r="AB1184" s="106"/>
      <c r="AC1184" s="106"/>
      <c r="AD1184" s="106"/>
      <c r="AE1184" s="106"/>
      <c r="AF1184" s="106"/>
      <c r="AG1184" s="106"/>
      <c r="AH1184" s="106"/>
      <c r="AI1184" s="106"/>
      <c r="AJ1184" s="106"/>
      <c r="AK1184" s="106"/>
    </row>
    <row r="1185" spans="10:37">
      <c r="J1185" s="6"/>
      <c r="P1185"/>
      <c r="S1185" s="106"/>
      <c r="T1185" s="106"/>
      <c r="U1185" s="106"/>
      <c r="V1185" s="106"/>
      <c r="W1185" s="106"/>
      <c r="X1185" s="106"/>
      <c r="Y1185" s="106"/>
      <c r="Z1185" s="106"/>
      <c r="AA1185" s="106"/>
      <c r="AB1185" s="106"/>
      <c r="AC1185" s="106"/>
      <c r="AD1185" s="106"/>
      <c r="AE1185" s="106"/>
      <c r="AF1185" s="106"/>
      <c r="AG1185" s="106"/>
      <c r="AH1185" s="106"/>
      <c r="AI1185" s="106"/>
      <c r="AJ1185" s="106"/>
      <c r="AK1185" s="106"/>
    </row>
    <row r="1186" spans="10:37">
      <c r="J1186" s="6"/>
      <c r="P1186"/>
      <c r="S1186" s="106"/>
      <c r="T1186" s="106"/>
      <c r="U1186" s="106"/>
      <c r="V1186" s="106"/>
      <c r="W1186" s="106"/>
      <c r="X1186" s="106"/>
      <c r="Y1186" s="106"/>
      <c r="Z1186" s="106"/>
      <c r="AA1186" s="106"/>
      <c r="AB1186" s="106"/>
      <c r="AC1186" s="106"/>
      <c r="AD1186" s="106"/>
      <c r="AE1186" s="106"/>
      <c r="AF1186" s="106"/>
      <c r="AG1186" s="106"/>
      <c r="AH1186" s="106"/>
      <c r="AI1186" s="106"/>
      <c r="AJ1186" s="106"/>
      <c r="AK1186" s="106"/>
    </row>
    <row r="1187" spans="10:37">
      <c r="J1187" s="6"/>
      <c r="P1187"/>
      <c r="S1187" s="106"/>
      <c r="T1187" s="106"/>
      <c r="U1187" s="106"/>
      <c r="V1187" s="106"/>
      <c r="W1187" s="106"/>
      <c r="X1187" s="106"/>
      <c r="Y1187" s="106"/>
      <c r="Z1187" s="106"/>
      <c r="AA1187" s="106"/>
      <c r="AB1187" s="106"/>
      <c r="AC1187" s="106"/>
      <c r="AD1187" s="106"/>
      <c r="AE1187" s="106"/>
      <c r="AF1187" s="106"/>
      <c r="AG1187" s="106"/>
      <c r="AH1187" s="106"/>
      <c r="AI1187" s="106"/>
      <c r="AJ1187" s="106"/>
      <c r="AK1187" s="106"/>
    </row>
    <row r="1188" spans="10:37">
      <c r="J1188" s="6"/>
      <c r="P1188"/>
      <c r="S1188" s="106"/>
      <c r="T1188" s="106"/>
      <c r="U1188" s="106"/>
      <c r="V1188" s="106"/>
      <c r="W1188" s="106"/>
      <c r="X1188" s="106"/>
      <c r="Y1188" s="106"/>
      <c r="Z1188" s="106"/>
      <c r="AA1188" s="106"/>
      <c r="AB1188" s="106"/>
      <c r="AC1188" s="106"/>
      <c r="AD1188" s="106"/>
      <c r="AE1188" s="106"/>
      <c r="AF1188" s="106"/>
      <c r="AG1188" s="106"/>
      <c r="AH1188" s="106"/>
      <c r="AI1188" s="106"/>
      <c r="AJ1188" s="106"/>
      <c r="AK1188" s="106"/>
    </row>
    <row r="1189" spans="10:37">
      <c r="J1189" s="6"/>
      <c r="P1189"/>
      <c r="S1189" s="106"/>
      <c r="T1189" s="106"/>
      <c r="U1189" s="106"/>
      <c r="V1189" s="106"/>
      <c r="W1189" s="106"/>
      <c r="X1189" s="106"/>
      <c r="Y1189" s="106"/>
      <c r="Z1189" s="106"/>
      <c r="AA1189" s="106"/>
      <c r="AB1189" s="106"/>
      <c r="AC1189" s="106"/>
      <c r="AD1189" s="106"/>
      <c r="AE1189" s="106"/>
      <c r="AF1189" s="106"/>
      <c r="AG1189" s="106"/>
      <c r="AH1189" s="106"/>
      <c r="AI1189" s="106"/>
      <c r="AJ1189" s="106"/>
      <c r="AK1189" s="106"/>
    </row>
    <row r="1190" spans="10:37">
      <c r="J1190" s="6"/>
      <c r="P1190"/>
      <c r="S1190" s="106"/>
      <c r="T1190" s="106"/>
      <c r="U1190" s="106"/>
      <c r="V1190" s="106"/>
      <c r="W1190" s="106"/>
      <c r="X1190" s="106"/>
      <c r="Y1190" s="106"/>
      <c r="Z1190" s="106"/>
      <c r="AA1190" s="106"/>
      <c r="AB1190" s="106"/>
      <c r="AC1190" s="106"/>
      <c r="AD1190" s="106"/>
      <c r="AE1190" s="106"/>
      <c r="AF1190" s="106"/>
      <c r="AG1190" s="106"/>
      <c r="AH1190" s="106"/>
      <c r="AI1190" s="106"/>
      <c r="AJ1190" s="106"/>
      <c r="AK1190" s="106"/>
    </row>
    <row r="1191" spans="10:37">
      <c r="J1191" s="6"/>
      <c r="P1191"/>
      <c r="S1191" s="106"/>
      <c r="T1191" s="106"/>
      <c r="U1191" s="106"/>
      <c r="V1191" s="106"/>
      <c r="W1191" s="106"/>
      <c r="X1191" s="106"/>
      <c r="Y1191" s="106"/>
      <c r="Z1191" s="106"/>
      <c r="AA1191" s="106"/>
      <c r="AB1191" s="106"/>
      <c r="AC1191" s="106"/>
      <c r="AD1191" s="106"/>
      <c r="AE1191" s="106"/>
      <c r="AF1191" s="106"/>
      <c r="AG1191" s="106"/>
      <c r="AH1191" s="106"/>
      <c r="AI1191" s="106"/>
      <c r="AJ1191" s="106"/>
      <c r="AK1191" s="106"/>
    </row>
    <row r="1192" spans="10:37">
      <c r="J1192" s="6"/>
      <c r="P1192"/>
      <c r="S1192" s="106"/>
      <c r="T1192" s="106"/>
      <c r="U1192" s="106"/>
      <c r="V1192" s="106"/>
      <c r="W1192" s="106"/>
      <c r="X1192" s="106"/>
      <c r="Y1192" s="106"/>
      <c r="Z1192" s="106"/>
      <c r="AA1192" s="106"/>
      <c r="AB1192" s="106"/>
      <c r="AC1192" s="106"/>
      <c r="AD1192" s="106"/>
      <c r="AE1192" s="106"/>
      <c r="AF1192" s="106"/>
      <c r="AG1192" s="106"/>
      <c r="AH1192" s="106"/>
      <c r="AI1192" s="106"/>
      <c r="AJ1192" s="106"/>
      <c r="AK1192" s="106"/>
    </row>
    <row r="1193" spans="10:37">
      <c r="J1193" s="6"/>
      <c r="P1193"/>
      <c r="S1193" s="106"/>
      <c r="T1193" s="106"/>
      <c r="U1193" s="106"/>
      <c r="V1193" s="106"/>
      <c r="W1193" s="106"/>
      <c r="X1193" s="106"/>
      <c r="Y1193" s="106"/>
      <c r="Z1193" s="106"/>
      <c r="AA1193" s="106"/>
      <c r="AB1193" s="106"/>
      <c r="AC1193" s="106"/>
      <c r="AD1193" s="106"/>
      <c r="AE1193" s="106"/>
      <c r="AF1193" s="106"/>
      <c r="AG1193" s="106"/>
      <c r="AH1193" s="106"/>
      <c r="AI1193" s="106"/>
      <c r="AJ1193" s="106"/>
      <c r="AK1193" s="106"/>
    </row>
    <row r="1194" spans="10:37">
      <c r="J1194" s="6"/>
      <c r="P1194"/>
      <c r="S1194" s="106"/>
      <c r="T1194" s="106"/>
      <c r="U1194" s="106"/>
      <c r="V1194" s="106"/>
      <c r="W1194" s="106"/>
      <c r="X1194" s="106"/>
      <c r="Y1194" s="106"/>
      <c r="Z1194" s="106"/>
      <c r="AA1194" s="106"/>
      <c r="AB1194" s="106"/>
      <c r="AC1194" s="106"/>
      <c r="AD1194" s="106"/>
      <c r="AE1194" s="106"/>
      <c r="AF1194" s="106"/>
      <c r="AG1194" s="106"/>
      <c r="AH1194" s="106"/>
      <c r="AI1194" s="106"/>
      <c r="AJ1194" s="106"/>
      <c r="AK1194" s="106"/>
    </row>
    <row r="1195" spans="10:37">
      <c r="J1195" s="6"/>
      <c r="P1195"/>
      <c r="S1195" s="106"/>
      <c r="T1195" s="106"/>
      <c r="U1195" s="106"/>
      <c r="V1195" s="106"/>
      <c r="W1195" s="106"/>
      <c r="X1195" s="106"/>
      <c r="Y1195" s="106"/>
      <c r="Z1195" s="106"/>
      <c r="AA1195" s="106"/>
      <c r="AB1195" s="106"/>
      <c r="AC1195" s="106"/>
      <c r="AD1195" s="106"/>
      <c r="AE1195" s="106"/>
      <c r="AF1195" s="106"/>
      <c r="AG1195" s="106"/>
      <c r="AH1195" s="106"/>
      <c r="AI1195" s="106"/>
      <c r="AJ1195" s="106"/>
      <c r="AK1195" s="106"/>
    </row>
    <row r="1196" spans="10:37">
      <c r="J1196" s="6"/>
      <c r="P1196"/>
      <c r="S1196" s="106"/>
      <c r="T1196" s="106"/>
      <c r="U1196" s="106"/>
      <c r="V1196" s="106"/>
      <c r="W1196" s="106"/>
      <c r="X1196" s="106"/>
      <c r="Y1196" s="106"/>
      <c r="Z1196" s="106"/>
      <c r="AA1196" s="106"/>
      <c r="AB1196" s="106"/>
      <c r="AC1196" s="106"/>
      <c r="AD1196" s="106"/>
      <c r="AE1196" s="106"/>
      <c r="AF1196" s="106"/>
      <c r="AG1196" s="106"/>
      <c r="AH1196" s="106"/>
      <c r="AI1196" s="106"/>
      <c r="AJ1196" s="106"/>
      <c r="AK1196" s="106"/>
    </row>
    <row r="1197" spans="10:37">
      <c r="J1197" s="6"/>
      <c r="P1197"/>
      <c r="S1197" s="106"/>
      <c r="T1197" s="106"/>
      <c r="U1197" s="106"/>
      <c r="V1197" s="106"/>
      <c r="W1197" s="106"/>
      <c r="X1197" s="106"/>
      <c r="Y1197" s="106"/>
      <c r="Z1197" s="106"/>
      <c r="AA1197" s="106"/>
      <c r="AB1197" s="106"/>
      <c r="AC1197" s="106"/>
      <c r="AD1197" s="106"/>
      <c r="AE1197" s="106"/>
      <c r="AF1197" s="106"/>
      <c r="AG1197" s="106"/>
      <c r="AH1197" s="106"/>
      <c r="AI1197" s="106"/>
      <c r="AJ1197" s="106"/>
      <c r="AK1197" s="106"/>
    </row>
    <row r="1198" spans="10:37">
      <c r="J1198" s="6"/>
      <c r="P1198"/>
      <c r="S1198" s="106"/>
      <c r="T1198" s="106"/>
      <c r="U1198" s="106"/>
      <c r="V1198" s="106"/>
      <c r="W1198" s="106"/>
      <c r="X1198" s="106"/>
      <c r="Y1198" s="106"/>
      <c r="Z1198" s="106"/>
      <c r="AA1198" s="106"/>
      <c r="AB1198" s="106"/>
      <c r="AC1198" s="106"/>
      <c r="AD1198" s="106"/>
      <c r="AE1198" s="106"/>
      <c r="AF1198" s="106"/>
      <c r="AG1198" s="106"/>
      <c r="AH1198" s="106"/>
      <c r="AI1198" s="106"/>
      <c r="AJ1198" s="106"/>
      <c r="AK1198" s="106"/>
    </row>
    <row r="1199" spans="10:37">
      <c r="J1199" s="6"/>
      <c r="P1199"/>
      <c r="S1199" s="106"/>
      <c r="T1199" s="106"/>
      <c r="U1199" s="106"/>
      <c r="V1199" s="106"/>
      <c r="W1199" s="106"/>
      <c r="X1199" s="106"/>
      <c r="Y1199" s="106"/>
      <c r="Z1199" s="106"/>
      <c r="AA1199" s="106"/>
      <c r="AB1199" s="106"/>
      <c r="AC1199" s="106"/>
      <c r="AD1199" s="106"/>
      <c r="AE1199" s="106"/>
      <c r="AF1199" s="106"/>
      <c r="AG1199" s="106"/>
      <c r="AH1199" s="106"/>
      <c r="AI1199" s="106"/>
      <c r="AJ1199" s="106"/>
      <c r="AK1199" s="106"/>
    </row>
    <row r="1200" spans="10:37">
      <c r="J1200" s="6"/>
      <c r="P1200"/>
      <c r="S1200" s="106"/>
      <c r="T1200" s="106"/>
      <c r="U1200" s="106"/>
      <c r="V1200" s="106"/>
      <c r="W1200" s="106"/>
      <c r="X1200" s="106"/>
      <c r="Y1200" s="106"/>
      <c r="Z1200" s="106"/>
      <c r="AA1200" s="106"/>
      <c r="AB1200" s="106"/>
      <c r="AC1200" s="106"/>
      <c r="AD1200" s="106"/>
      <c r="AE1200" s="106"/>
      <c r="AF1200" s="106"/>
      <c r="AG1200" s="106"/>
      <c r="AH1200" s="106"/>
      <c r="AI1200" s="106"/>
      <c r="AJ1200" s="106"/>
      <c r="AK1200" s="106"/>
    </row>
    <row r="1201" spans="10:37">
      <c r="J1201" s="6"/>
      <c r="P1201"/>
      <c r="S1201" s="106"/>
      <c r="T1201" s="106"/>
      <c r="U1201" s="106"/>
      <c r="V1201" s="106"/>
      <c r="W1201" s="106"/>
      <c r="X1201" s="106"/>
      <c r="Y1201" s="106"/>
      <c r="Z1201" s="106"/>
      <c r="AA1201" s="106"/>
      <c r="AB1201" s="106"/>
      <c r="AC1201" s="106"/>
      <c r="AD1201" s="106"/>
      <c r="AE1201" s="106"/>
      <c r="AF1201" s="106"/>
      <c r="AG1201" s="106"/>
      <c r="AH1201" s="106"/>
      <c r="AI1201" s="106"/>
      <c r="AJ1201" s="106"/>
      <c r="AK1201" s="106"/>
    </row>
    <row r="1202" spans="10:37">
      <c r="J1202" s="6"/>
      <c r="P1202"/>
      <c r="S1202" s="106"/>
      <c r="T1202" s="106"/>
      <c r="U1202" s="106"/>
      <c r="V1202" s="106"/>
      <c r="W1202" s="106"/>
      <c r="X1202" s="106"/>
      <c r="Y1202" s="106"/>
      <c r="Z1202" s="106"/>
      <c r="AA1202" s="106"/>
      <c r="AB1202" s="106"/>
      <c r="AC1202" s="106"/>
      <c r="AD1202" s="106"/>
      <c r="AE1202" s="106"/>
      <c r="AF1202" s="106"/>
      <c r="AG1202" s="106"/>
      <c r="AH1202" s="106"/>
      <c r="AI1202" s="106"/>
      <c r="AJ1202" s="106"/>
      <c r="AK1202" s="106"/>
    </row>
    <row r="1203" spans="10:37">
      <c r="J1203" s="6"/>
      <c r="P1203"/>
      <c r="S1203" s="106"/>
      <c r="T1203" s="106"/>
      <c r="U1203" s="106"/>
      <c r="V1203" s="106"/>
      <c r="W1203" s="106"/>
      <c r="X1203" s="106"/>
      <c r="Y1203" s="106"/>
      <c r="Z1203" s="106"/>
      <c r="AA1203" s="106"/>
      <c r="AB1203" s="106"/>
      <c r="AC1203" s="106"/>
      <c r="AD1203" s="106"/>
      <c r="AE1203" s="106"/>
      <c r="AF1203" s="106"/>
      <c r="AG1203" s="106"/>
      <c r="AH1203" s="106"/>
      <c r="AI1203" s="106"/>
      <c r="AJ1203" s="106"/>
      <c r="AK1203" s="106"/>
    </row>
    <row r="1204" spans="10:37">
      <c r="J1204" s="6"/>
      <c r="P1204"/>
      <c r="S1204" s="106"/>
      <c r="T1204" s="106"/>
      <c r="U1204" s="106"/>
      <c r="V1204" s="106"/>
      <c r="W1204" s="106"/>
      <c r="X1204" s="106"/>
      <c r="Y1204" s="106"/>
      <c r="Z1204" s="106"/>
      <c r="AA1204" s="106"/>
      <c r="AB1204" s="106"/>
      <c r="AC1204" s="106"/>
      <c r="AD1204" s="106"/>
      <c r="AE1204" s="106"/>
      <c r="AF1204" s="106"/>
      <c r="AG1204" s="106"/>
      <c r="AH1204" s="106"/>
      <c r="AI1204" s="106"/>
      <c r="AJ1204" s="106"/>
      <c r="AK1204" s="106"/>
    </row>
    <row r="1205" spans="10:37">
      <c r="J1205" s="6"/>
      <c r="P1205"/>
      <c r="S1205" s="106"/>
      <c r="T1205" s="106"/>
      <c r="U1205" s="106"/>
      <c r="V1205" s="106"/>
      <c r="W1205" s="106"/>
      <c r="X1205" s="106"/>
      <c r="Y1205" s="106"/>
      <c r="Z1205" s="106"/>
      <c r="AA1205" s="106"/>
      <c r="AB1205" s="106"/>
      <c r="AC1205" s="106"/>
      <c r="AD1205" s="106"/>
      <c r="AE1205" s="106"/>
      <c r="AF1205" s="106"/>
      <c r="AG1205" s="106"/>
      <c r="AH1205" s="106"/>
      <c r="AI1205" s="106"/>
      <c r="AJ1205" s="106"/>
      <c r="AK1205" s="106"/>
    </row>
    <row r="1206" spans="10:37">
      <c r="J1206" s="6"/>
      <c r="P1206"/>
      <c r="S1206" s="106"/>
      <c r="T1206" s="106"/>
      <c r="U1206" s="106"/>
      <c r="V1206" s="106"/>
      <c r="W1206" s="106"/>
      <c r="X1206" s="106"/>
      <c r="Y1206" s="106"/>
      <c r="Z1206" s="106"/>
      <c r="AA1206" s="106"/>
      <c r="AB1206" s="106"/>
      <c r="AC1206" s="106"/>
      <c r="AD1206" s="106"/>
      <c r="AE1206" s="106"/>
      <c r="AF1206" s="106"/>
      <c r="AG1206" s="106"/>
      <c r="AH1206" s="106"/>
      <c r="AI1206" s="106"/>
      <c r="AJ1206" s="106"/>
      <c r="AK1206" s="106"/>
    </row>
    <row r="1207" spans="10:37">
      <c r="J1207" s="6"/>
      <c r="P1207"/>
      <c r="S1207" s="106"/>
      <c r="T1207" s="106"/>
      <c r="U1207" s="106"/>
      <c r="V1207" s="106"/>
      <c r="W1207" s="106"/>
      <c r="X1207" s="106"/>
      <c r="Y1207" s="106"/>
      <c r="Z1207" s="106"/>
      <c r="AA1207" s="106"/>
      <c r="AB1207" s="106"/>
      <c r="AC1207" s="106"/>
      <c r="AD1207" s="106"/>
      <c r="AE1207" s="106"/>
      <c r="AF1207" s="106"/>
      <c r="AG1207" s="106"/>
      <c r="AH1207" s="106"/>
      <c r="AI1207" s="106"/>
      <c r="AJ1207" s="106"/>
      <c r="AK1207" s="106"/>
    </row>
    <row r="1208" spans="10:37">
      <c r="J1208" s="6"/>
      <c r="P1208"/>
      <c r="S1208" s="106"/>
      <c r="T1208" s="106"/>
      <c r="U1208" s="106"/>
      <c r="V1208" s="106"/>
      <c r="W1208" s="106"/>
      <c r="X1208" s="106"/>
      <c r="Y1208" s="106"/>
      <c r="Z1208" s="106"/>
      <c r="AA1208" s="106"/>
      <c r="AB1208" s="106"/>
      <c r="AC1208" s="106"/>
      <c r="AD1208" s="106"/>
      <c r="AE1208" s="106"/>
      <c r="AF1208" s="106"/>
      <c r="AG1208" s="106"/>
      <c r="AH1208" s="106"/>
      <c r="AI1208" s="106"/>
      <c r="AJ1208" s="106"/>
      <c r="AK1208" s="106"/>
    </row>
    <row r="1209" spans="10:37">
      <c r="J1209" s="6"/>
      <c r="P1209"/>
      <c r="S1209" s="106"/>
      <c r="T1209" s="106"/>
      <c r="U1209" s="106"/>
      <c r="V1209" s="106"/>
      <c r="W1209" s="106"/>
      <c r="X1209" s="106"/>
      <c r="Y1209" s="106"/>
      <c r="Z1209" s="106"/>
      <c r="AA1209" s="106"/>
      <c r="AB1209" s="106"/>
      <c r="AC1209" s="106"/>
      <c r="AD1209" s="106"/>
      <c r="AE1209" s="106"/>
      <c r="AF1209" s="106"/>
      <c r="AG1209" s="106"/>
      <c r="AH1209" s="106"/>
      <c r="AI1209" s="106"/>
      <c r="AJ1209" s="106"/>
      <c r="AK1209" s="106"/>
    </row>
    <row r="1210" spans="10:37">
      <c r="J1210" s="6"/>
      <c r="P1210"/>
      <c r="S1210" s="106"/>
      <c r="T1210" s="106"/>
      <c r="U1210" s="106"/>
      <c r="V1210" s="106"/>
      <c r="W1210" s="106"/>
      <c r="X1210" s="106"/>
      <c r="Y1210" s="106"/>
      <c r="Z1210" s="106"/>
      <c r="AA1210" s="106"/>
      <c r="AB1210" s="106"/>
      <c r="AC1210" s="106"/>
      <c r="AD1210" s="106"/>
      <c r="AE1210" s="106"/>
      <c r="AF1210" s="106"/>
      <c r="AG1210" s="106"/>
      <c r="AH1210" s="106"/>
      <c r="AI1210" s="106"/>
      <c r="AJ1210" s="106"/>
      <c r="AK1210" s="106"/>
    </row>
    <row r="1211" spans="10:37">
      <c r="J1211" s="6"/>
      <c r="P1211"/>
      <c r="S1211" s="106"/>
      <c r="T1211" s="106"/>
      <c r="U1211" s="106"/>
      <c r="V1211" s="106"/>
      <c r="W1211" s="106"/>
      <c r="X1211" s="106"/>
      <c r="Y1211" s="106"/>
      <c r="Z1211" s="106"/>
      <c r="AA1211" s="106"/>
      <c r="AB1211" s="106"/>
      <c r="AC1211" s="106"/>
      <c r="AD1211" s="106"/>
      <c r="AE1211" s="106"/>
      <c r="AF1211" s="106"/>
      <c r="AG1211" s="106"/>
      <c r="AH1211" s="106"/>
      <c r="AI1211" s="106"/>
      <c r="AJ1211" s="106"/>
      <c r="AK1211" s="106"/>
    </row>
    <row r="1212" spans="10:37">
      <c r="J1212" s="6"/>
      <c r="P1212"/>
      <c r="S1212" s="106"/>
      <c r="T1212" s="106"/>
      <c r="U1212" s="106"/>
      <c r="V1212" s="106"/>
      <c r="W1212" s="106"/>
      <c r="X1212" s="106"/>
      <c r="Y1212" s="106"/>
      <c r="Z1212" s="106"/>
      <c r="AA1212" s="106"/>
      <c r="AB1212" s="106"/>
      <c r="AC1212" s="106"/>
      <c r="AD1212" s="106"/>
      <c r="AE1212" s="106"/>
      <c r="AF1212" s="106"/>
      <c r="AG1212" s="106"/>
      <c r="AH1212" s="106"/>
      <c r="AI1212" s="106"/>
      <c r="AJ1212" s="106"/>
      <c r="AK1212" s="106"/>
    </row>
    <row r="1213" spans="10:37">
      <c r="J1213" s="6"/>
      <c r="P1213"/>
      <c r="S1213" s="106"/>
      <c r="T1213" s="106"/>
      <c r="U1213" s="106"/>
      <c r="V1213" s="106"/>
      <c r="W1213" s="106"/>
      <c r="X1213" s="106"/>
      <c r="Y1213" s="106"/>
      <c r="Z1213" s="106"/>
      <c r="AA1213" s="106"/>
      <c r="AB1213" s="106"/>
      <c r="AC1213" s="106"/>
      <c r="AD1213" s="106"/>
      <c r="AE1213" s="106"/>
      <c r="AF1213" s="106"/>
      <c r="AG1213" s="106"/>
      <c r="AH1213" s="106"/>
      <c r="AI1213" s="106"/>
      <c r="AJ1213" s="106"/>
      <c r="AK1213" s="106"/>
    </row>
    <row r="1214" spans="10:37">
      <c r="J1214" s="6"/>
      <c r="P1214"/>
      <c r="S1214" s="106"/>
      <c r="T1214" s="106"/>
      <c r="U1214" s="106"/>
      <c r="V1214" s="106"/>
      <c r="W1214" s="106"/>
      <c r="X1214" s="106"/>
      <c r="Y1214" s="106"/>
      <c r="Z1214" s="106"/>
      <c r="AA1214" s="106"/>
      <c r="AB1214" s="106"/>
      <c r="AC1214" s="106"/>
      <c r="AD1214" s="106"/>
      <c r="AE1214" s="106"/>
      <c r="AF1214" s="106"/>
      <c r="AG1214" s="106"/>
      <c r="AH1214" s="106"/>
      <c r="AI1214" s="106"/>
      <c r="AJ1214" s="106"/>
      <c r="AK1214" s="106"/>
    </row>
    <row r="1215" spans="10:37">
      <c r="J1215" s="6"/>
      <c r="P1215"/>
      <c r="S1215" s="106"/>
      <c r="T1215" s="106"/>
      <c r="U1215" s="106"/>
      <c r="V1215" s="106"/>
      <c r="W1215" s="106"/>
      <c r="X1215" s="106"/>
      <c r="Y1215" s="106"/>
      <c r="Z1215" s="106"/>
      <c r="AA1215" s="106"/>
      <c r="AB1215" s="106"/>
      <c r="AC1215" s="106"/>
      <c r="AD1215" s="106"/>
      <c r="AE1215" s="106"/>
      <c r="AF1215" s="106"/>
      <c r="AG1215" s="106"/>
      <c r="AH1215" s="106"/>
      <c r="AI1215" s="106"/>
      <c r="AJ1215" s="106"/>
      <c r="AK1215" s="106"/>
    </row>
    <row r="1216" spans="10:37">
      <c r="J1216" s="6"/>
      <c r="P1216"/>
      <c r="S1216" s="106"/>
      <c r="T1216" s="106"/>
      <c r="U1216" s="106"/>
      <c r="V1216" s="106"/>
      <c r="W1216" s="106"/>
      <c r="X1216" s="106"/>
      <c r="Y1216" s="106"/>
      <c r="Z1216" s="106"/>
      <c r="AA1216" s="106"/>
      <c r="AB1216" s="106"/>
      <c r="AC1216" s="106"/>
      <c r="AD1216" s="106"/>
      <c r="AE1216" s="106"/>
      <c r="AF1216" s="106"/>
      <c r="AG1216" s="106"/>
      <c r="AH1216" s="106"/>
      <c r="AI1216" s="106"/>
      <c r="AJ1216" s="106"/>
      <c r="AK1216" s="106"/>
    </row>
    <row r="1217" spans="10:37">
      <c r="J1217" s="6"/>
      <c r="P1217"/>
      <c r="S1217" s="106"/>
      <c r="T1217" s="106"/>
      <c r="U1217" s="106"/>
      <c r="V1217" s="106"/>
      <c r="W1217" s="106"/>
      <c r="X1217" s="106"/>
      <c r="Y1217" s="106"/>
      <c r="Z1217" s="106"/>
      <c r="AA1217" s="106"/>
      <c r="AB1217" s="106"/>
      <c r="AC1217" s="106"/>
      <c r="AD1217" s="106"/>
      <c r="AE1217" s="106"/>
      <c r="AF1217" s="106"/>
      <c r="AG1217" s="106"/>
      <c r="AH1217" s="106"/>
      <c r="AI1217" s="106"/>
      <c r="AJ1217" s="106"/>
      <c r="AK1217" s="106"/>
    </row>
    <row r="1218" spans="10:37">
      <c r="J1218" s="6"/>
      <c r="P1218"/>
      <c r="S1218" s="106"/>
      <c r="T1218" s="106"/>
      <c r="U1218" s="106"/>
      <c r="V1218" s="106"/>
      <c r="W1218" s="106"/>
      <c r="X1218" s="106"/>
      <c r="Y1218" s="106"/>
      <c r="Z1218" s="106"/>
      <c r="AA1218" s="106"/>
      <c r="AB1218" s="106"/>
      <c r="AC1218" s="106"/>
      <c r="AD1218" s="106"/>
      <c r="AE1218" s="106"/>
      <c r="AF1218" s="106"/>
      <c r="AG1218" s="106"/>
      <c r="AH1218" s="106"/>
      <c r="AI1218" s="106"/>
      <c r="AJ1218" s="106"/>
      <c r="AK1218" s="106"/>
    </row>
    <row r="1219" spans="10:37">
      <c r="J1219" s="6"/>
      <c r="P1219"/>
      <c r="S1219" s="106"/>
      <c r="T1219" s="106"/>
      <c r="U1219" s="106"/>
      <c r="V1219" s="106"/>
      <c r="W1219" s="106"/>
      <c r="X1219" s="106"/>
      <c r="Y1219" s="106"/>
      <c r="Z1219" s="106"/>
      <c r="AA1219" s="106"/>
      <c r="AB1219" s="106"/>
      <c r="AC1219" s="106"/>
      <c r="AD1219" s="106"/>
      <c r="AE1219" s="106"/>
      <c r="AF1219" s="106"/>
      <c r="AG1219" s="106"/>
      <c r="AH1219" s="106"/>
      <c r="AI1219" s="106"/>
      <c r="AJ1219" s="106"/>
      <c r="AK1219" s="106"/>
    </row>
    <row r="1220" spans="10:37">
      <c r="J1220" s="6"/>
      <c r="P1220"/>
      <c r="S1220" s="106"/>
      <c r="T1220" s="106"/>
      <c r="U1220" s="106"/>
      <c r="V1220" s="106"/>
      <c r="W1220" s="106"/>
      <c r="X1220" s="106"/>
      <c r="Y1220" s="106"/>
      <c r="Z1220" s="106"/>
      <c r="AA1220" s="106"/>
      <c r="AB1220" s="106"/>
      <c r="AC1220" s="106"/>
      <c r="AD1220" s="106"/>
      <c r="AE1220" s="106"/>
      <c r="AF1220" s="106"/>
      <c r="AG1220" s="106"/>
      <c r="AH1220" s="106"/>
      <c r="AI1220" s="106"/>
      <c r="AJ1220" s="106"/>
      <c r="AK1220" s="106"/>
    </row>
    <row r="1221" spans="10:37">
      <c r="J1221" s="6"/>
      <c r="P1221"/>
      <c r="S1221" s="106"/>
      <c r="T1221" s="106"/>
      <c r="U1221" s="106"/>
      <c r="V1221" s="106"/>
      <c r="W1221" s="106"/>
      <c r="X1221" s="106"/>
      <c r="Y1221" s="106"/>
      <c r="Z1221" s="106"/>
      <c r="AA1221" s="106"/>
      <c r="AB1221" s="106"/>
      <c r="AC1221" s="106"/>
      <c r="AD1221" s="106"/>
      <c r="AE1221" s="106"/>
      <c r="AF1221" s="106"/>
      <c r="AG1221" s="106"/>
      <c r="AH1221" s="106"/>
      <c r="AI1221" s="106"/>
      <c r="AJ1221" s="106"/>
      <c r="AK1221" s="106"/>
    </row>
    <row r="1222" spans="10:37">
      <c r="J1222" s="6"/>
      <c r="P1222"/>
      <c r="S1222" s="106"/>
      <c r="T1222" s="106"/>
      <c r="U1222" s="106"/>
      <c r="V1222" s="106"/>
      <c r="W1222" s="106"/>
      <c r="X1222" s="106"/>
      <c r="Y1222" s="106"/>
      <c r="Z1222" s="106"/>
      <c r="AA1222" s="106"/>
      <c r="AB1222" s="106"/>
      <c r="AC1222" s="106"/>
      <c r="AD1222" s="106"/>
      <c r="AE1222" s="106"/>
      <c r="AF1222" s="106"/>
      <c r="AG1222" s="106"/>
      <c r="AH1222" s="106"/>
      <c r="AI1222" s="106"/>
      <c r="AJ1222" s="106"/>
      <c r="AK1222" s="106"/>
    </row>
    <row r="1223" spans="10:37">
      <c r="J1223" s="6"/>
      <c r="P1223"/>
      <c r="S1223" s="106"/>
      <c r="T1223" s="106"/>
      <c r="U1223" s="106"/>
      <c r="V1223" s="106"/>
      <c r="W1223" s="106"/>
      <c r="X1223" s="106"/>
      <c r="Y1223" s="106"/>
      <c r="Z1223" s="106"/>
      <c r="AA1223" s="106"/>
      <c r="AB1223" s="106"/>
      <c r="AC1223" s="106"/>
      <c r="AD1223" s="106"/>
      <c r="AE1223" s="106"/>
      <c r="AF1223" s="106"/>
      <c r="AG1223" s="106"/>
      <c r="AH1223" s="106"/>
      <c r="AI1223" s="106"/>
      <c r="AJ1223" s="106"/>
      <c r="AK1223" s="106"/>
    </row>
    <row r="1224" spans="10:37">
      <c r="J1224" s="6"/>
      <c r="P1224"/>
      <c r="S1224" s="106"/>
      <c r="T1224" s="106"/>
      <c r="U1224" s="106"/>
      <c r="V1224" s="106"/>
      <c r="W1224" s="106"/>
      <c r="X1224" s="106"/>
      <c r="Y1224" s="106"/>
      <c r="Z1224" s="106"/>
      <c r="AA1224" s="106"/>
      <c r="AB1224" s="106"/>
      <c r="AC1224" s="106"/>
      <c r="AD1224" s="106"/>
      <c r="AE1224" s="106"/>
      <c r="AF1224" s="106"/>
      <c r="AG1224" s="106"/>
      <c r="AH1224" s="106"/>
      <c r="AI1224" s="106"/>
      <c r="AJ1224" s="106"/>
      <c r="AK1224" s="106"/>
    </row>
    <row r="1225" spans="10:37">
      <c r="J1225" s="6"/>
      <c r="P1225"/>
      <c r="S1225" s="106"/>
      <c r="T1225" s="106"/>
      <c r="U1225" s="106"/>
      <c r="V1225" s="106"/>
      <c r="W1225" s="106"/>
      <c r="X1225" s="106"/>
      <c r="Y1225" s="106"/>
      <c r="Z1225" s="106"/>
      <c r="AA1225" s="106"/>
      <c r="AB1225" s="106"/>
      <c r="AC1225" s="106"/>
      <c r="AD1225" s="106"/>
      <c r="AE1225" s="106"/>
      <c r="AF1225" s="106"/>
      <c r="AG1225" s="106"/>
      <c r="AH1225" s="106"/>
      <c r="AI1225" s="106"/>
      <c r="AJ1225" s="106"/>
      <c r="AK1225" s="106"/>
    </row>
    <row r="1226" spans="10:37">
      <c r="J1226" s="6"/>
      <c r="P1226"/>
      <c r="S1226" s="106"/>
      <c r="T1226" s="106"/>
      <c r="U1226" s="106"/>
      <c r="V1226" s="106"/>
      <c r="W1226" s="106"/>
      <c r="X1226" s="106"/>
      <c r="Y1226" s="106"/>
      <c r="Z1226" s="106"/>
      <c r="AA1226" s="106"/>
      <c r="AB1226" s="106"/>
      <c r="AC1226" s="106"/>
      <c r="AD1226" s="106"/>
      <c r="AE1226" s="106"/>
      <c r="AF1226" s="106"/>
      <c r="AG1226" s="106"/>
      <c r="AH1226" s="106"/>
      <c r="AI1226" s="106"/>
      <c r="AJ1226" s="106"/>
      <c r="AK1226" s="106"/>
    </row>
    <row r="1227" spans="10:37">
      <c r="J1227" s="6"/>
      <c r="P1227"/>
      <c r="S1227" s="106"/>
      <c r="T1227" s="106"/>
      <c r="U1227" s="106"/>
      <c r="V1227" s="106"/>
      <c r="W1227" s="106"/>
      <c r="X1227" s="106"/>
      <c r="Y1227" s="106"/>
      <c r="Z1227" s="106"/>
      <c r="AA1227" s="106"/>
      <c r="AB1227" s="106"/>
      <c r="AC1227" s="106"/>
      <c r="AD1227" s="106"/>
      <c r="AE1227" s="106"/>
      <c r="AF1227" s="106"/>
      <c r="AG1227" s="106"/>
      <c r="AH1227" s="106"/>
      <c r="AI1227" s="106"/>
      <c r="AJ1227" s="106"/>
      <c r="AK1227" s="106"/>
    </row>
    <row r="1228" spans="10:37">
      <c r="J1228" s="6"/>
      <c r="P1228"/>
      <c r="S1228" s="106"/>
      <c r="T1228" s="106"/>
      <c r="U1228" s="106"/>
      <c r="V1228" s="106"/>
      <c r="W1228" s="106"/>
      <c r="X1228" s="106"/>
      <c r="Y1228" s="106"/>
      <c r="Z1228" s="106"/>
      <c r="AA1228" s="106"/>
      <c r="AB1228" s="106"/>
      <c r="AC1228" s="106"/>
      <c r="AD1228" s="106"/>
      <c r="AE1228" s="106"/>
      <c r="AF1228" s="106"/>
      <c r="AG1228" s="106"/>
      <c r="AH1228" s="106"/>
      <c r="AI1228" s="106"/>
      <c r="AJ1228" s="106"/>
      <c r="AK1228" s="106"/>
    </row>
    <row r="1229" spans="10:37">
      <c r="J1229" s="6"/>
      <c r="P1229"/>
      <c r="S1229" s="106"/>
      <c r="T1229" s="106"/>
      <c r="U1229" s="106"/>
      <c r="V1229" s="106"/>
      <c r="W1229" s="106"/>
      <c r="X1229" s="106"/>
      <c r="Y1229" s="106"/>
      <c r="Z1229" s="106"/>
      <c r="AA1229" s="106"/>
      <c r="AB1229" s="106"/>
      <c r="AC1229" s="106"/>
      <c r="AD1229" s="106"/>
      <c r="AE1229" s="106"/>
      <c r="AF1229" s="106"/>
      <c r="AG1229" s="106"/>
      <c r="AH1229" s="106"/>
      <c r="AI1229" s="106"/>
      <c r="AJ1229" s="106"/>
      <c r="AK1229" s="106"/>
    </row>
    <row r="1230" spans="10:37">
      <c r="J1230" s="6"/>
      <c r="P1230"/>
    </row>
    <row r="1231" spans="10:37">
      <c r="J1231" s="6"/>
      <c r="P1231"/>
    </row>
    <row r="1232" spans="10:37">
      <c r="K1232" s="6"/>
    </row>
    <row r="1233" spans="11:11">
      <c r="K1233" s="6"/>
    </row>
    <row r="1234" spans="11:11">
      <c r="K1234" s="6"/>
    </row>
    <row r="1235" spans="11:11">
      <c r="K1235" s="6"/>
    </row>
    <row r="1236" spans="11:11">
      <c r="K1236" s="6"/>
    </row>
    <row r="1237" spans="11:11">
      <c r="K1237" s="6"/>
    </row>
    <row r="1238" spans="11:11">
      <c r="K1238" s="6"/>
    </row>
    <row r="1239" spans="11:11">
      <c r="K1239" s="6"/>
    </row>
  </sheetData>
  <phoneticPr fontId="53" type="noConversion"/>
  <pageMargins left="0" right="0" top="0" bottom="0" header="0.51180555555555496" footer="0.51180555555555496"/>
  <pageSetup paperSize="9" firstPageNumber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K959"/>
  <sheetViews>
    <sheetView workbookViewId="0">
      <selection activeCell="J2" sqref="J2"/>
    </sheetView>
  </sheetViews>
  <sheetFormatPr defaultRowHeight="15"/>
  <cols>
    <col min="1" max="1" width="2.28515625" customWidth="1"/>
    <col min="2" max="2" width="7" customWidth="1"/>
    <col min="3" max="3" width="29.140625" style="77" customWidth="1"/>
    <col min="4" max="4" width="10.85546875" customWidth="1"/>
    <col min="5" max="5" width="4.5703125" customWidth="1"/>
    <col min="6" max="6" width="10" customWidth="1"/>
    <col min="7" max="7" width="26.42578125" customWidth="1"/>
    <col min="8" max="8" width="9.85546875" customWidth="1"/>
    <col min="9" max="9" width="2.28515625" customWidth="1"/>
    <col min="10" max="10" width="9.28515625" customWidth="1"/>
    <col min="11" max="11" width="19.85546875" customWidth="1"/>
    <col min="12" max="12" width="10.42578125" customWidth="1"/>
    <col min="13" max="13" width="3.28515625" customWidth="1"/>
    <col min="14" max="14" width="9.7109375" customWidth="1"/>
    <col min="15" max="15" width="17.7109375" customWidth="1"/>
    <col min="16" max="16" width="10" customWidth="1"/>
    <col min="17" max="18" width="9.85546875" customWidth="1"/>
    <col min="19" max="19" width="8.7109375" customWidth="1"/>
    <col min="20" max="20" width="7.85546875" customWidth="1"/>
    <col min="21" max="21" width="9.5703125" customWidth="1"/>
    <col min="22" max="22" width="7.28515625" customWidth="1"/>
    <col min="23" max="23" width="11" customWidth="1"/>
    <col min="24" max="24" width="7.42578125" customWidth="1"/>
    <col min="25" max="25" width="8.5703125" customWidth="1"/>
    <col min="26" max="26" width="6.85546875" customWidth="1"/>
    <col min="27" max="27" width="8.28515625" customWidth="1"/>
    <col min="28" max="28" width="6.140625" customWidth="1"/>
    <col min="29" max="29" width="8" customWidth="1"/>
    <col min="30" max="30" width="6.28515625" customWidth="1"/>
    <col min="32" max="32" width="8.7109375" customWidth="1"/>
  </cols>
  <sheetData>
    <row r="1" spans="2:89" ht="12" customHeight="1">
      <c r="I1" s="91"/>
      <c r="J1" s="106"/>
      <c r="K1" s="11"/>
      <c r="L1" s="11"/>
      <c r="M1" s="11"/>
      <c r="N1" s="11"/>
      <c r="O1" s="106"/>
      <c r="P1" s="106"/>
      <c r="Q1" s="106"/>
      <c r="R1" s="106"/>
      <c r="S1" s="106"/>
      <c r="T1" s="106"/>
      <c r="U1" s="160"/>
      <c r="V1" s="160"/>
      <c r="W1" s="104"/>
      <c r="X1" s="106"/>
      <c r="Y1" s="106"/>
      <c r="Z1" s="106"/>
      <c r="AA1" s="106"/>
      <c r="AB1" s="106"/>
      <c r="AC1" s="106"/>
      <c r="AD1" s="106"/>
      <c r="AE1" s="106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</row>
    <row r="2" spans="2:89" ht="14.25" customHeight="1">
      <c r="B2" s="173" t="s">
        <v>206</v>
      </c>
      <c r="G2" s="2"/>
      <c r="H2" s="2"/>
      <c r="I2" s="1624"/>
      <c r="J2" s="91"/>
      <c r="M2" s="11"/>
      <c r="N2" s="11"/>
      <c r="O2" s="3"/>
      <c r="P2" s="3"/>
      <c r="Q2" s="106"/>
      <c r="R2" s="106"/>
      <c r="S2" s="101"/>
      <c r="T2" s="101"/>
      <c r="U2" s="101"/>
      <c r="V2" s="101"/>
      <c r="W2" s="106"/>
      <c r="X2" s="195"/>
      <c r="Y2" s="270"/>
      <c r="Z2" s="195"/>
      <c r="AA2" s="270"/>
      <c r="AB2" s="106"/>
      <c r="AC2" s="104"/>
      <c r="AD2" s="191"/>
      <c r="AE2" s="106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</row>
    <row r="3" spans="2:89">
      <c r="E3" s="377" t="s">
        <v>125</v>
      </c>
      <c r="F3" s="79"/>
      <c r="G3" t="s">
        <v>863</v>
      </c>
      <c r="I3" s="91"/>
      <c r="J3" s="91"/>
      <c r="M3" s="11"/>
      <c r="N3" s="476"/>
      <c r="O3" s="11"/>
      <c r="P3" s="11"/>
      <c r="Q3" s="106"/>
      <c r="R3" s="207"/>
      <c r="S3" s="106"/>
      <c r="T3" s="106"/>
      <c r="U3" s="98"/>
      <c r="V3" s="106"/>
      <c r="W3" s="101"/>
      <c r="X3" s="113"/>
      <c r="Y3" s="140"/>
      <c r="Z3" s="362"/>
      <c r="AA3" s="363"/>
      <c r="AB3" s="106"/>
      <c r="AC3" s="106"/>
      <c r="AD3" s="106"/>
      <c r="AE3" s="106"/>
      <c r="AF3" s="11"/>
      <c r="AG3" s="11"/>
      <c r="AH3" s="106"/>
      <c r="AI3" s="11"/>
      <c r="AJ3" s="11"/>
      <c r="AK3" s="11"/>
      <c r="AL3" s="106"/>
      <c r="AM3" s="106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</row>
    <row r="4" spans="2:89" ht="13.5" customHeight="1" thickBot="1">
      <c r="B4" s="378"/>
      <c r="C4" s="99" t="s">
        <v>443</v>
      </c>
      <c r="F4" s="99" t="s">
        <v>443</v>
      </c>
      <c r="G4" s="2"/>
      <c r="H4" s="79"/>
      <c r="I4" s="272"/>
      <c r="J4" s="91"/>
      <c r="M4" s="11"/>
      <c r="N4" s="3"/>
      <c r="O4" s="3"/>
      <c r="P4" s="476"/>
      <c r="Q4" s="126"/>
      <c r="R4" s="106"/>
      <c r="S4" s="126"/>
      <c r="T4" s="106"/>
      <c r="U4" s="104"/>
      <c r="V4" s="106"/>
      <c r="W4" s="101"/>
      <c r="X4" s="105"/>
      <c r="Y4" s="132"/>
      <c r="Z4" s="176"/>
      <c r="AA4" s="363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6"/>
      <c r="BL4" s="106"/>
      <c r="BM4" s="106"/>
      <c r="BN4" s="106"/>
      <c r="BO4" s="106"/>
      <c r="BP4" s="106"/>
      <c r="BQ4" s="106"/>
      <c r="BR4" s="106"/>
      <c r="BS4" s="106"/>
      <c r="BT4" s="106"/>
      <c r="BU4" s="106"/>
      <c r="BV4" s="106"/>
      <c r="BW4" s="106"/>
      <c r="BX4" s="106"/>
      <c r="BY4" s="106"/>
      <c r="BZ4" s="106"/>
      <c r="CA4" s="106"/>
      <c r="CB4" s="106"/>
      <c r="CC4" s="106"/>
      <c r="CD4" s="106"/>
      <c r="CE4" s="106"/>
      <c r="CF4" s="106"/>
      <c r="CG4" s="106"/>
      <c r="CH4" s="106"/>
      <c r="CI4" s="106"/>
      <c r="CJ4" s="106"/>
      <c r="CK4" s="106"/>
    </row>
    <row r="5" spans="2:89" ht="13.5" customHeight="1" thickBot="1">
      <c r="B5" s="34" t="s">
        <v>2</v>
      </c>
      <c r="C5" s="80" t="s">
        <v>3</v>
      </c>
      <c r="D5" s="242" t="s">
        <v>4</v>
      </c>
      <c r="F5" s="34" t="s">
        <v>2</v>
      </c>
      <c r="G5" s="80" t="s">
        <v>3</v>
      </c>
      <c r="H5" s="242" t="s">
        <v>4</v>
      </c>
      <c r="I5" s="106"/>
      <c r="J5" s="106"/>
      <c r="K5" s="176"/>
      <c r="L5" s="106"/>
      <c r="M5" s="106"/>
      <c r="N5" s="739"/>
      <c r="O5" s="106"/>
      <c r="P5" s="114"/>
      <c r="Q5" s="126"/>
      <c r="R5" s="200"/>
      <c r="S5" s="22"/>
      <c r="T5" s="23"/>
      <c r="U5" s="104"/>
      <c r="V5" s="106"/>
      <c r="W5" s="101"/>
      <c r="X5" s="100"/>
      <c r="Y5" s="132"/>
      <c r="Z5" s="176"/>
      <c r="AA5" s="363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06"/>
      <c r="BC5" s="106"/>
      <c r="BD5" s="106"/>
      <c r="BE5" s="106"/>
      <c r="BF5" s="106"/>
      <c r="BG5" s="106"/>
      <c r="BH5" s="106"/>
      <c r="BI5" s="106"/>
      <c r="BJ5" s="106"/>
      <c r="BK5" s="106"/>
      <c r="BL5" s="106"/>
      <c r="BM5" s="106"/>
      <c r="BN5" s="106"/>
      <c r="BO5" s="106"/>
      <c r="BP5" s="106"/>
      <c r="BQ5" s="106"/>
      <c r="BR5" s="106"/>
      <c r="BS5" s="106"/>
      <c r="BT5" s="106"/>
      <c r="BU5" s="106"/>
      <c r="BV5" s="106"/>
      <c r="BW5" s="106"/>
      <c r="BX5" s="106"/>
      <c r="BY5" s="106"/>
      <c r="BZ5" s="106"/>
      <c r="CA5" s="106"/>
      <c r="CB5" s="106"/>
      <c r="CC5" s="106"/>
      <c r="CD5" s="106"/>
      <c r="CE5" s="106"/>
      <c r="CF5" s="106"/>
      <c r="CG5" s="106"/>
      <c r="CH5" s="106"/>
      <c r="CI5" s="106"/>
      <c r="CJ5" s="106"/>
      <c r="CK5" s="106"/>
    </row>
    <row r="6" spans="2:89" ht="13.5" customHeight="1" thickBot="1">
      <c r="B6" s="252" t="s">
        <v>5</v>
      </c>
      <c r="C6" s="1154" t="s">
        <v>106</v>
      </c>
      <c r="D6" s="263" t="s">
        <v>60</v>
      </c>
      <c r="F6" s="252" t="s">
        <v>5</v>
      </c>
      <c r="G6" s="11"/>
      <c r="H6" s="263" t="s">
        <v>60</v>
      </c>
      <c r="I6" s="106"/>
      <c r="J6" s="175"/>
      <c r="K6" s="113"/>
      <c r="L6" s="96"/>
      <c r="M6" s="106"/>
      <c r="N6" s="106"/>
      <c r="O6" s="176"/>
      <c r="P6" s="106"/>
      <c r="Q6" s="126"/>
      <c r="R6" s="106"/>
      <c r="S6" s="11"/>
      <c r="T6" s="11"/>
      <c r="U6" s="104"/>
      <c r="V6" s="106"/>
      <c r="W6" s="101"/>
      <c r="X6" s="100"/>
      <c r="Y6" s="132"/>
      <c r="Z6" s="176"/>
      <c r="AA6" s="363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</row>
    <row r="7" spans="2:89" ht="16.5" thickBot="1">
      <c r="B7" s="234"/>
      <c r="C7" s="334" t="s">
        <v>131</v>
      </c>
      <c r="D7" s="226"/>
      <c r="E7" s="106"/>
      <c r="F7" s="1649" t="s">
        <v>382</v>
      </c>
      <c r="G7" s="112"/>
      <c r="H7" s="226"/>
      <c r="I7" s="106"/>
      <c r="J7" s="124"/>
      <c r="K7" s="469"/>
      <c r="L7" s="98"/>
      <c r="M7" s="106"/>
      <c r="N7" s="115"/>
      <c r="O7" s="126"/>
      <c r="P7" s="328"/>
      <c r="Q7" s="1166"/>
      <c r="R7" s="106"/>
      <c r="S7" s="11"/>
      <c r="T7" s="11"/>
      <c r="U7" s="101"/>
      <c r="V7" s="106"/>
      <c r="W7" s="101"/>
      <c r="X7" s="100"/>
      <c r="Y7" s="132"/>
      <c r="Z7" s="176"/>
      <c r="AA7" s="363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06"/>
      <c r="BK7" s="106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06"/>
      <c r="CB7" s="106"/>
      <c r="CC7" s="106"/>
      <c r="CD7" s="106"/>
      <c r="CE7" s="106"/>
      <c r="CF7" s="106"/>
      <c r="CG7" s="106"/>
      <c r="CH7" s="106"/>
      <c r="CI7" s="106"/>
      <c r="CJ7" s="106"/>
      <c r="CK7" s="106"/>
    </row>
    <row r="8" spans="2:89">
      <c r="B8" s="1638" t="str">
        <f>'12-18л. МЕНЮ '!J65</f>
        <v>54-3з/22</v>
      </c>
      <c r="C8" s="241" t="str">
        <f>'12-18л. МЕНЮ '!C65</f>
        <v>Помидор в нарезке</v>
      </c>
      <c r="D8" s="169">
        <f>'12-18л. МЕНЮ '!D65</f>
        <v>100</v>
      </c>
      <c r="E8" s="121"/>
      <c r="F8" s="234"/>
      <c r="G8" s="334" t="s">
        <v>131</v>
      </c>
      <c r="H8" s="226"/>
      <c r="I8" s="195"/>
      <c r="J8" s="124"/>
      <c r="K8" s="101"/>
      <c r="L8" s="98"/>
      <c r="M8" s="106"/>
      <c r="N8" s="115"/>
      <c r="O8" s="101"/>
      <c r="P8" s="98"/>
      <c r="Q8" s="121"/>
      <c r="R8" s="106"/>
      <c r="S8" s="11"/>
      <c r="T8" s="11"/>
      <c r="U8" s="101"/>
      <c r="V8" s="106"/>
      <c r="W8" s="101"/>
      <c r="X8" s="115"/>
      <c r="Y8" s="132"/>
      <c r="Z8" s="176"/>
      <c r="AA8" s="363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06"/>
      <c r="CB8" s="106"/>
      <c r="CC8" s="106"/>
      <c r="CD8" s="106"/>
      <c r="CE8" s="106"/>
      <c r="CF8" s="106"/>
      <c r="CG8" s="106"/>
      <c r="CH8" s="106"/>
      <c r="CI8" s="106"/>
      <c r="CJ8" s="106"/>
      <c r="CK8" s="106"/>
    </row>
    <row r="9" spans="2:89" ht="15.75" customHeight="1">
      <c r="B9" s="1638" t="str">
        <f>'12-18л. МЕНЮ '!J66</f>
        <v>291/17</v>
      </c>
      <c r="C9" s="241" t="str">
        <f>'12-18л. МЕНЮ '!C66</f>
        <v>Плов из птицы</v>
      </c>
      <c r="D9" s="169">
        <f>'12-18л. МЕНЮ '!D66</f>
        <v>200</v>
      </c>
      <c r="E9" s="106"/>
      <c r="F9" s="163" t="str">
        <f>'12-18л. МЕНЮ '!J118</f>
        <v>68 /22</v>
      </c>
      <c r="G9" s="259" t="str">
        <f>'12-18л. МЕНЮ '!C118</f>
        <v xml:space="preserve">Морковь по-корейски </v>
      </c>
      <c r="H9" s="2214">
        <f>'12-18л. МЕНЮ '!D118</f>
        <v>100</v>
      </c>
      <c r="I9" s="100"/>
      <c r="J9" s="2981"/>
      <c r="K9" s="126"/>
      <c r="L9" s="98"/>
      <c r="M9" s="106"/>
      <c r="N9" s="106"/>
      <c r="O9" s="101"/>
      <c r="P9" s="106"/>
      <c r="Q9" s="116"/>
      <c r="R9" s="106"/>
      <c r="S9" s="11"/>
      <c r="T9" s="11"/>
      <c r="U9" s="101"/>
      <c r="V9" s="210"/>
      <c r="W9" s="101"/>
      <c r="X9" s="100"/>
      <c r="Y9" s="132"/>
      <c r="Z9" s="176"/>
      <c r="AA9" s="363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/>
      <c r="CB9" s="106"/>
      <c r="CC9" s="106"/>
      <c r="CD9" s="106"/>
      <c r="CE9" s="106"/>
      <c r="CF9" s="106"/>
      <c r="CG9" s="106"/>
      <c r="CH9" s="106"/>
      <c r="CI9" s="106"/>
      <c r="CJ9" s="106"/>
      <c r="CK9" s="106"/>
    </row>
    <row r="10" spans="2:89" ht="13.5" customHeight="1">
      <c r="B10" s="1638" t="str">
        <f>'12-18л. МЕНЮ '!J67</f>
        <v>459 / 21</v>
      </c>
      <c r="C10" s="241" t="str">
        <f>'12-18л. МЕНЮ '!C67</f>
        <v>Чай с лимоном</v>
      </c>
      <c r="D10" s="169">
        <f>'12-18л. МЕНЮ '!D67</f>
        <v>200</v>
      </c>
      <c r="E10" s="121"/>
      <c r="F10" s="1662" t="str">
        <f>'12-18л. МЕНЮ '!J119</f>
        <v>546/22</v>
      </c>
      <c r="G10" s="259" t="str">
        <f>'12-18л. МЕНЮ '!C119</f>
        <v>Тефтели из говядины с соусом</v>
      </c>
      <c r="H10" s="2214">
        <f>'12-18л. МЕНЮ '!D119</f>
        <v>100</v>
      </c>
      <c r="I10" s="100"/>
      <c r="J10" s="2981"/>
      <c r="K10" s="126"/>
      <c r="L10" s="98"/>
      <c r="M10" s="106"/>
      <c r="N10" s="115"/>
      <c r="O10" s="101"/>
      <c r="P10" s="98"/>
      <c r="Q10" s="116"/>
      <c r="R10" s="106"/>
      <c r="S10" s="11"/>
      <c r="T10" s="11"/>
      <c r="U10" s="101"/>
      <c r="V10" s="106"/>
      <c r="W10" s="107"/>
      <c r="X10" s="100"/>
      <c r="Y10" s="132"/>
      <c r="Z10" s="176"/>
      <c r="AA10" s="363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</row>
    <row r="11" spans="2:89" ht="13.5" customHeight="1">
      <c r="B11" s="1638" t="str">
        <f>'12-18л. МЕНЮ '!J68</f>
        <v>Пром.пр.</v>
      </c>
      <c r="C11" s="241" t="str">
        <f>'12-18л. МЕНЮ '!C68</f>
        <v>Хлеб пшеничный</v>
      </c>
      <c r="D11" s="169">
        <f>'12-18л. МЕНЮ '!D68</f>
        <v>60</v>
      </c>
      <c r="E11" s="121"/>
      <c r="F11" s="2213" t="str">
        <f>'12-18л. МЕНЮ '!J120</f>
        <v>645/22</v>
      </c>
      <c r="G11" s="259" t="str">
        <f>'12-18л. МЕНЮ '!C120</f>
        <v>Картофель по- деревенски с сыром</v>
      </c>
      <c r="H11" s="1776">
        <f>'12-18л. МЕНЮ '!D120</f>
        <v>180</v>
      </c>
      <c r="I11" s="100"/>
      <c r="J11" s="106"/>
      <c r="K11" s="114"/>
      <c r="L11" s="106"/>
      <c r="M11" s="106"/>
      <c r="N11" s="106"/>
      <c r="O11" s="221"/>
      <c r="P11" s="106"/>
      <c r="Q11" s="486"/>
      <c r="R11" s="106"/>
      <c r="S11" s="11"/>
      <c r="T11" s="11"/>
      <c r="U11" s="101"/>
      <c r="V11" s="106"/>
      <c r="W11" s="101"/>
      <c r="X11" s="100"/>
      <c r="Y11" s="143"/>
      <c r="Z11" s="365"/>
      <c r="AA11" s="363"/>
      <c r="AB11" s="106"/>
      <c r="AC11" s="106"/>
      <c r="AD11" s="106"/>
      <c r="AE11" s="106"/>
      <c r="AF11" s="106"/>
      <c r="AG11" s="106"/>
      <c r="AH11" s="137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</row>
    <row r="12" spans="2:89">
      <c r="B12" s="1638" t="str">
        <f>'12-18л. МЕНЮ '!J69</f>
        <v>Пром.пр.</v>
      </c>
      <c r="C12" s="241" t="str">
        <f>'12-18л. МЕНЮ '!C69</f>
        <v>Хлеб ржаной</v>
      </c>
      <c r="D12" s="169">
        <f>'12-18л. МЕНЮ '!D69</f>
        <v>30</v>
      </c>
      <c r="E12" s="121"/>
      <c r="F12" s="1662" t="str">
        <f>'12-18л. МЕНЮ '!J121</f>
        <v>502 / 21</v>
      </c>
      <c r="G12" s="259" t="str">
        <f>'12-18л. МЕНЮ '!C121</f>
        <v>Какао с молоком и витаминами</v>
      </c>
      <c r="H12" s="1776">
        <f>'12-18л. МЕНЮ '!D121</f>
        <v>190</v>
      </c>
      <c r="I12" s="106"/>
      <c r="J12" s="106"/>
      <c r="K12" s="114"/>
      <c r="L12" s="106"/>
      <c r="M12" s="106"/>
      <c r="N12" s="125"/>
      <c r="O12" s="101"/>
      <c r="P12" s="96"/>
      <c r="Q12" s="106"/>
      <c r="R12" s="106"/>
      <c r="S12" s="11"/>
      <c r="T12" s="11"/>
      <c r="U12" s="101"/>
      <c r="V12" s="106"/>
      <c r="W12" s="101"/>
      <c r="X12" s="108"/>
      <c r="Y12" s="141"/>
      <c r="Z12" s="176"/>
      <c r="AA12" s="363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</row>
    <row r="13" spans="2:89" ht="16.5" thickBot="1">
      <c r="B13" s="1677" t="s">
        <v>293</v>
      </c>
      <c r="C13" s="1678"/>
      <c r="D13" s="1773">
        <f>'12-18л. МЕНЮ '!D70</f>
        <v>590</v>
      </c>
      <c r="E13" s="121"/>
      <c r="F13" s="1662" t="str">
        <f>'12-18л. МЕНЮ '!J122</f>
        <v>Пром.пр.</v>
      </c>
      <c r="G13" s="259" t="str">
        <f>'12-18л. МЕНЮ '!C122</f>
        <v>Хлеб пшеничный</v>
      </c>
      <c r="H13" s="1776">
        <f>'12-18л. МЕНЮ '!D122</f>
        <v>40</v>
      </c>
      <c r="I13" s="106"/>
      <c r="J13" s="1619"/>
      <c r="K13" s="114"/>
      <c r="L13" s="2995"/>
      <c r="M13" s="106"/>
      <c r="N13" s="106"/>
      <c r="O13" s="101"/>
      <c r="P13" s="104"/>
      <c r="Q13" s="116"/>
      <c r="R13" s="106"/>
      <c r="S13" s="11"/>
      <c r="T13" s="11"/>
      <c r="U13" s="101"/>
      <c r="V13" s="106"/>
      <c r="W13" s="107"/>
      <c r="X13" s="186"/>
      <c r="Y13" s="364"/>
      <c r="Z13" s="176"/>
      <c r="AA13" s="363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</row>
    <row r="14" spans="2:89" ht="14.25" customHeight="1">
      <c r="B14" s="585"/>
      <c r="C14" s="334" t="s">
        <v>109</v>
      </c>
      <c r="D14" s="226"/>
      <c r="E14" s="121"/>
      <c r="F14" s="1662" t="str">
        <f>'12-18л. МЕНЮ '!J123</f>
        <v>Пром.пр.</v>
      </c>
      <c r="G14" s="259" t="str">
        <f>'12-18л. МЕНЮ '!C123</f>
        <v>Хлеб ржаной</v>
      </c>
      <c r="H14" s="1776">
        <f>'12-18л. МЕНЮ '!D123</f>
        <v>30</v>
      </c>
      <c r="I14" s="195"/>
      <c r="J14" s="125"/>
      <c r="K14" s="176"/>
      <c r="L14" s="106"/>
      <c r="M14" s="106"/>
      <c r="N14" s="2981"/>
      <c r="O14" s="126"/>
      <c r="P14" s="98"/>
      <c r="Q14" s="106"/>
      <c r="R14" s="106"/>
      <c r="S14" s="11"/>
      <c r="T14" s="11"/>
      <c r="U14" s="101"/>
      <c r="V14" s="210"/>
      <c r="W14" s="101"/>
      <c r="X14" s="186"/>
      <c r="Y14" s="364"/>
      <c r="Z14" s="176"/>
      <c r="AA14" s="363"/>
      <c r="AB14" s="106"/>
      <c r="AC14" s="106"/>
      <c r="AD14" s="106"/>
      <c r="AE14" s="106"/>
      <c r="AF14" s="106"/>
      <c r="AG14" s="106"/>
      <c r="AH14" s="106"/>
      <c r="AI14" s="106"/>
      <c r="AJ14" s="126"/>
      <c r="AK14" s="115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</row>
    <row r="15" spans="2:89" ht="15" customHeight="1" thickBot="1">
      <c r="B15" s="1658" t="str">
        <f>'12-18л. МЕНЮ '!J74</f>
        <v>54-20з/22</v>
      </c>
      <c r="C15" s="259" t="str">
        <f>'12-18л. МЕНЮ '!C74</f>
        <v xml:space="preserve">Горошек зелёный </v>
      </c>
      <c r="D15" s="652">
        <f>'12-18л. МЕНЮ '!D74</f>
        <v>100</v>
      </c>
      <c r="E15" s="121"/>
      <c r="F15" s="1212" t="s">
        <v>293</v>
      </c>
      <c r="G15" s="1778"/>
      <c r="H15" s="1777">
        <f>'12-18л. МЕНЮ '!D124</f>
        <v>640</v>
      </c>
      <c r="I15" s="113"/>
      <c r="J15" s="2981"/>
      <c r="K15" s="126"/>
      <c r="L15" s="328"/>
      <c r="M15" s="106"/>
      <c r="N15" s="2981"/>
      <c r="O15" s="126"/>
      <c r="P15" s="98"/>
      <c r="Q15" s="121"/>
      <c r="R15" s="106"/>
      <c r="S15" s="11"/>
      <c r="T15" s="11"/>
      <c r="U15" s="127"/>
      <c r="V15" s="106"/>
      <c r="W15" s="107"/>
      <c r="X15" s="186"/>
      <c r="Y15" s="364"/>
      <c r="Z15" s="176"/>
      <c r="AA15" s="363"/>
      <c r="AB15" s="106"/>
      <c r="AC15" s="106"/>
      <c r="AD15" s="106"/>
      <c r="AE15" s="186"/>
      <c r="AF15" s="106"/>
      <c r="AG15" s="106"/>
      <c r="AH15" s="106"/>
      <c r="AI15" s="106"/>
      <c r="AJ15" s="126"/>
      <c r="AK15" s="115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</row>
    <row r="16" spans="2:89" ht="15.75">
      <c r="B16" s="1658" t="str">
        <f>'12-18л. МЕНЮ '!J75</f>
        <v>100 / 21</v>
      </c>
      <c r="C16" s="259" t="str">
        <f>'12-18л. МЕНЮ '!C75</f>
        <v>Рассольник ленинградский со сметаной</v>
      </c>
      <c r="D16" s="652">
        <f>'12-18л. МЕНЮ '!D75</f>
        <v>250</v>
      </c>
      <c r="E16" s="121"/>
      <c r="F16" s="631"/>
      <c r="G16" s="176" t="s">
        <v>109</v>
      </c>
      <c r="H16" s="102"/>
      <c r="I16" s="105"/>
      <c r="J16" s="104"/>
      <c r="K16" s="101"/>
      <c r="L16" s="328"/>
      <c r="M16" s="106"/>
      <c r="N16" s="1619"/>
      <c r="O16" s="114"/>
      <c r="P16" s="216"/>
      <c r="Q16" s="179"/>
      <c r="R16" s="106"/>
      <c r="S16" s="11"/>
      <c r="T16" s="11"/>
      <c r="U16" s="106"/>
      <c r="V16" s="106"/>
      <c r="W16" s="101"/>
      <c r="X16" s="186"/>
      <c r="Y16" s="364"/>
      <c r="Z16" s="176"/>
      <c r="AA16" s="363"/>
      <c r="AB16" s="106"/>
      <c r="AC16" s="106"/>
      <c r="AD16" s="106"/>
      <c r="AE16" s="106"/>
      <c r="AF16" s="106"/>
      <c r="AG16" s="106"/>
      <c r="AH16" s="106"/>
      <c r="AI16" s="106"/>
      <c r="AJ16" s="126"/>
      <c r="AK16" s="119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</row>
    <row r="17" spans="2:89" ht="15.75">
      <c r="B17" s="1658" t="str">
        <f>'12-18л. МЕНЮ '!J76</f>
        <v>275/21</v>
      </c>
      <c r="C17" s="259" t="str">
        <f>'12-18л. МЕНЮ '!C76</f>
        <v>Омлет с сыром   и маслом сливочным</v>
      </c>
      <c r="D17" s="652">
        <f>'12-18л. МЕНЮ '!D76</f>
        <v>220</v>
      </c>
      <c r="E17" s="121"/>
      <c r="F17" s="1779" t="str">
        <f>'12-18л. МЕНЮ '!J128</f>
        <v>54-2з/22</v>
      </c>
      <c r="G17" s="259" t="str">
        <f>'12-18л. МЕНЮ '!C128</f>
        <v>Огурец в нарезке</v>
      </c>
      <c r="H17" s="169">
        <f>'12-18л. МЕНЮ '!D128</f>
        <v>100</v>
      </c>
      <c r="I17" s="100"/>
      <c r="J17" s="106"/>
      <c r="K17" s="113"/>
      <c r="L17" s="106"/>
      <c r="M17" s="106"/>
      <c r="N17" s="125"/>
      <c r="O17" s="176"/>
      <c r="P17" s="106"/>
      <c r="Q17" s="98"/>
      <c r="R17" s="106"/>
      <c r="S17" s="11"/>
      <c r="T17" s="11"/>
      <c r="U17" s="106"/>
      <c r="V17" s="106"/>
      <c r="W17" s="104"/>
      <c r="X17" s="186"/>
      <c r="Y17" s="364"/>
      <c r="Z17" s="176"/>
      <c r="AA17" s="363"/>
      <c r="AB17" s="106"/>
      <c r="AC17" s="106"/>
      <c r="AD17" s="106"/>
      <c r="AE17" s="106"/>
      <c r="AF17" s="106"/>
      <c r="AG17" s="106"/>
      <c r="AH17" s="106"/>
      <c r="AI17" s="106"/>
      <c r="AJ17" s="126"/>
      <c r="AK17" s="122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</row>
    <row r="18" spans="2:89" ht="15.75">
      <c r="B18" s="1874" t="str">
        <f>'12-18л. МЕНЮ '!J77</f>
        <v>465 / 21</v>
      </c>
      <c r="C18" s="743" t="str">
        <f>'12-18л. МЕНЮ '!C77</f>
        <v>Кофейный напиток  с молоком</v>
      </c>
      <c r="D18" s="1876">
        <f>'12-18л. МЕНЮ '!D77</f>
        <v>200</v>
      </c>
      <c r="E18" s="139"/>
      <c r="F18" s="1779" t="str">
        <f>'12-18л. МЕНЮ '!J129</f>
        <v>114/21</v>
      </c>
      <c r="G18" s="259" t="str">
        <f>'12-18л. МЕНЮ '!C129</f>
        <v>Суп картофельный с крупой</v>
      </c>
      <c r="H18" s="169">
        <f>'12-18л. МЕНЮ '!D129</f>
        <v>250</v>
      </c>
      <c r="I18" s="100"/>
      <c r="J18" s="124"/>
      <c r="K18" s="113"/>
      <c r="L18" s="328"/>
      <c r="M18" s="106"/>
      <c r="N18" s="175"/>
      <c r="O18" s="113"/>
      <c r="P18" s="328"/>
      <c r="Q18" s="179"/>
      <c r="R18" s="106"/>
      <c r="S18" s="11"/>
      <c r="T18" s="11"/>
      <c r="U18" s="106"/>
      <c r="V18" s="106"/>
      <c r="W18" s="104"/>
      <c r="X18" s="186"/>
      <c r="Y18" s="364"/>
      <c r="Z18" s="176"/>
      <c r="AA18" s="363"/>
      <c r="AB18" s="106"/>
      <c r="AC18" s="106"/>
      <c r="AD18" s="106"/>
      <c r="AE18" s="106"/>
      <c r="AF18" s="106"/>
      <c r="AG18" s="106"/>
      <c r="AH18" s="106"/>
      <c r="AI18" s="106"/>
      <c r="AJ18" s="126"/>
      <c r="AK18" s="115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</row>
    <row r="19" spans="2:89" ht="15.75">
      <c r="B19" s="1658" t="str">
        <f>'12-18л. МЕНЮ '!J78</f>
        <v>Пром.пр.</v>
      </c>
      <c r="C19" s="259" t="str">
        <f>'12-18л. МЕНЮ '!C78</f>
        <v>Кондитерские изделия (мармелад)***</v>
      </c>
      <c r="D19" s="652">
        <f>'12-18л. МЕНЮ '!D78</f>
        <v>22.5</v>
      </c>
      <c r="E19" s="554"/>
      <c r="F19" s="1779" t="str">
        <f>'12-18л. МЕНЮ '!J130</f>
        <v>500 / 22</v>
      </c>
      <c r="G19" s="259" t="str">
        <f>'12-18л. МЕНЮ '!C130</f>
        <v>Говядина тушёная с капустой</v>
      </c>
      <c r="H19" s="169">
        <f>'12-18л. МЕНЮ '!D130</f>
        <v>200</v>
      </c>
      <c r="I19" s="100"/>
      <c r="J19" s="2994"/>
      <c r="K19" s="113"/>
      <c r="L19" s="328"/>
      <c r="M19" s="106"/>
      <c r="N19" s="2979"/>
      <c r="O19" s="101"/>
      <c r="P19" s="328"/>
      <c r="Q19" s="1771"/>
      <c r="R19" s="106"/>
      <c r="S19" s="11"/>
      <c r="T19" s="11"/>
      <c r="U19" s="101"/>
      <c r="V19" s="100"/>
      <c r="W19" s="104"/>
      <c r="X19" s="186"/>
      <c r="Y19" s="364"/>
      <c r="Z19" s="176"/>
      <c r="AA19" s="363"/>
      <c r="AB19" s="106"/>
      <c r="AC19" s="106"/>
      <c r="AD19" s="106"/>
      <c r="AE19" s="106"/>
      <c r="AF19" s="106"/>
      <c r="AG19" s="106"/>
      <c r="AH19" s="106"/>
      <c r="AI19" s="106"/>
      <c r="AJ19" s="12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</row>
    <row r="20" spans="2:89" ht="15" customHeight="1">
      <c r="B20" s="1658" t="str">
        <f>'12-18л. МЕНЮ '!J79</f>
        <v>Пром.пр.</v>
      </c>
      <c r="C20" s="259" t="str">
        <f>'12-18л. МЕНЮ '!C79</f>
        <v>Хлеб пшеничный</v>
      </c>
      <c r="D20" s="652">
        <f>'12-18л. МЕНЮ '!D79</f>
        <v>50</v>
      </c>
      <c r="E20" s="178"/>
      <c r="F20" s="1779" t="str">
        <f>'12-18л. МЕНЮ '!J131</f>
        <v>501 /21</v>
      </c>
      <c r="G20" s="259" t="str">
        <f>'12-18л. МЕНЮ '!C131</f>
        <v>Сок  фруктовый (персиковый)</v>
      </c>
      <c r="H20" s="169">
        <f>'12-18л. МЕНЮ '!D131</f>
        <v>200</v>
      </c>
      <c r="I20" s="115"/>
      <c r="J20" s="477"/>
      <c r="K20" s="126"/>
      <c r="L20" s="356"/>
      <c r="M20" s="106"/>
      <c r="N20" s="2980"/>
      <c r="O20" s="101"/>
      <c r="P20" s="98"/>
      <c r="Q20" s="106"/>
      <c r="R20" s="106"/>
      <c r="S20" s="11"/>
      <c r="T20" s="11"/>
      <c r="U20" s="106"/>
      <c r="V20" s="106"/>
      <c r="W20" s="104"/>
      <c r="X20" s="186"/>
      <c r="Y20" s="364"/>
      <c r="Z20" s="176"/>
      <c r="AA20" s="363"/>
      <c r="AB20" s="106"/>
      <c r="AC20" s="106"/>
      <c r="AD20" s="106"/>
      <c r="AE20" s="106"/>
      <c r="AF20" s="106"/>
      <c r="AG20" s="106"/>
      <c r="AH20" s="106"/>
      <c r="AI20" s="106"/>
      <c r="AJ20" s="126"/>
      <c r="AK20" s="115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</row>
    <row r="21" spans="2:89" ht="15.75">
      <c r="B21" s="1658" t="str">
        <f>'12-18л. МЕНЮ '!J80</f>
        <v>Пром.пр.</v>
      </c>
      <c r="C21" s="259" t="str">
        <f>'12-18л. МЕНЮ '!C80</f>
        <v>Хлеб ржаной</v>
      </c>
      <c r="D21" s="652">
        <f>'12-18л. МЕНЮ '!D80</f>
        <v>30</v>
      </c>
      <c r="E21" s="116"/>
      <c r="F21" s="1779" t="str">
        <f>'12-18л. МЕНЮ '!J132</f>
        <v>Пром.пр.</v>
      </c>
      <c r="G21" s="259" t="str">
        <f>'12-18л. МЕНЮ '!C132</f>
        <v>Хлеб пшеничный</v>
      </c>
      <c r="H21" s="169">
        <f>'12-18л. МЕНЮ '!D132</f>
        <v>70</v>
      </c>
      <c r="I21" s="100"/>
      <c r="J21" s="125"/>
      <c r="K21" s="126"/>
      <c r="L21" s="111"/>
      <c r="M21" s="106"/>
      <c r="N21" s="106"/>
      <c r="O21" s="101"/>
      <c r="P21" s="106"/>
      <c r="Q21" s="106"/>
      <c r="R21" s="106"/>
      <c r="S21" s="11"/>
      <c r="T21" s="11"/>
      <c r="U21" s="106"/>
      <c r="V21" s="106"/>
      <c r="W21" s="104"/>
      <c r="X21" s="186"/>
      <c r="Y21" s="364"/>
      <c r="Z21" s="176"/>
      <c r="AA21" s="363"/>
      <c r="AB21" s="106"/>
      <c r="AC21" s="106"/>
      <c r="AD21" s="106"/>
      <c r="AE21" s="186"/>
      <c r="AF21" s="186"/>
      <c r="AG21" s="121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</row>
    <row r="22" spans="2:89" ht="15.75">
      <c r="B22" s="1658" t="str">
        <f>'12-18л. МЕНЮ '!J81</f>
        <v xml:space="preserve">338 / 17 </v>
      </c>
      <c r="C22" s="259" t="str">
        <f>'12-18л. МЕНЮ '!C81</f>
        <v>Фрукты свежие (яблоко)</v>
      </c>
      <c r="D22" s="652">
        <f>'12-18л. МЕНЮ '!D81</f>
        <v>105</v>
      </c>
      <c r="E22" s="101"/>
      <c r="F22" s="1779" t="str">
        <f>'12-18л. МЕНЮ '!J133</f>
        <v>Пром.пр.</v>
      </c>
      <c r="G22" s="259" t="str">
        <f>'12-18л. МЕНЮ '!C133</f>
        <v>Хлеб ржаной</v>
      </c>
      <c r="H22" s="169">
        <f>'12-18л. МЕНЮ '!D133</f>
        <v>50</v>
      </c>
      <c r="I22" s="100"/>
      <c r="J22" s="115"/>
      <c r="K22" s="113"/>
      <c r="L22" s="328"/>
      <c r="M22" s="106"/>
      <c r="N22" s="115"/>
      <c r="O22" s="101"/>
      <c r="P22" s="116"/>
      <c r="Q22" s="106"/>
      <c r="R22" s="106"/>
      <c r="S22" s="11"/>
      <c r="T22" s="11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86"/>
      <c r="AF22" s="186"/>
      <c r="AG22" s="121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</row>
    <row r="23" spans="2:89" ht="14.25" customHeight="1" thickBot="1">
      <c r="B23" s="1677" t="s">
        <v>294</v>
      </c>
      <c r="C23" s="1264"/>
      <c r="D23" s="1774">
        <f>'12-18л. МЕНЮ '!D82</f>
        <v>977.5</v>
      </c>
      <c r="E23" s="116"/>
      <c r="F23" s="1779" t="str">
        <f>'12-18л. МЕНЮ '!J134</f>
        <v xml:space="preserve">338 / 17 </v>
      </c>
      <c r="G23" s="259" t="str">
        <f>'12-18л. МЕНЮ '!C134</f>
        <v>Фрукты свежие (яблоки)</v>
      </c>
      <c r="H23" s="169">
        <f>'12-18л. МЕНЮ '!D134</f>
        <v>105</v>
      </c>
      <c r="I23" s="100"/>
      <c r="J23" s="125"/>
      <c r="K23" s="113"/>
      <c r="L23" s="111"/>
      <c r="M23" s="106"/>
      <c r="N23" s="2981"/>
      <c r="O23" s="101"/>
      <c r="P23" s="98"/>
      <c r="Q23" s="106"/>
      <c r="R23" s="106"/>
      <c r="S23" s="11"/>
      <c r="T23" s="11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86"/>
      <c r="AG23" s="121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</row>
    <row r="24" spans="2:89" ht="15" customHeight="1" thickBot="1">
      <c r="B24" s="585"/>
      <c r="C24" s="334" t="s">
        <v>199</v>
      </c>
      <c r="D24" s="653"/>
      <c r="E24" s="101"/>
      <c r="F24" s="1677" t="s">
        <v>294</v>
      </c>
      <c r="G24" s="2001"/>
      <c r="H24" s="1773">
        <f>'12-18л. МЕНЮ '!D135</f>
        <v>975</v>
      </c>
      <c r="I24" s="106"/>
      <c r="J24" s="115"/>
      <c r="K24" s="126"/>
      <c r="L24" s="356"/>
      <c r="M24" s="106"/>
      <c r="N24" s="2981"/>
      <c r="O24" s="101"/>
      <c r="P24" s="98"/>
      <c r="Q24" s="116"/>
      <c r="R24" s="106"/>
      <c r="S24" s="11"/>
      <c r="T24" s="11"/>
      <c r="U24" s="106"/>
      <c r="V24" s="106"/>
      <c r="W24" s="106"/>
      <c r="X24" s="195"/>
      <c r="Y24" s="196"/>
      <c r="Z24" s="196"/>
      <c r="AA24" s="195"/>
      <c r="AB24" s="106"/>
      <c r="AC24" s="106"/>
      <c r="AD24" s="106"/>
      <c r="AE24" s="186"/>
      <c r="AF24" s="186"/>
      <c r="AG24" s="18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</row>
    <row r="25" spans="2:89" ht="14.25" customHeight="1">
      <c r="B25" s="1759" t="str">
        <f>'12-18л. МЕНЮ '!J86</f>
        <v>501 /21</v>
      </c>
      <c r="C25" s="379" t="str">
        <f>'12-18л. МЕНЮ '!C86</f>
        <v>Сок  фруктовый (абрикосовый)</v>
      </c>
      <c r="D25" s="360">
        <f>'12-18л. МЕНЮ '!D86</f>
        <v>200</v>
      </c>
      <c r="E25" s="554"/>
      <c r="F25" s="585"/>
      <c r="G25" s="334" t="s">
        <v>199</v>
      </c>
      <c r="H25" s="653"/>
      <c r="I25" s="106"/>
      <c r="J25" s="115"/>
      <c r="K25" s="126"/>
      <c r="L25" s="356"/>
      <c r="M25" s="106"/>
      <c r="N25" s="564"/>
      <c r="O25" s="101"/>
      <c r="P25" s="98"/>
      <c r="Q25" s="106"/>
      <c r="R25" s="106"/>
      <c r="S25" s="46"/>
      <c r="T25" s="11"/>
      <c r="U25" s="105"/>
      <c r="V25" s="106"/>
      <c r="W25" s="106"/>
      <c r="X25" s="106"/>
      <c r="Y25" s="186"/>
      <c r="Z25" s="366"/>
      <c r="AA25" s="106"/>
      <c r="AB25" s="106"/>
      <c r="AC25" s="106"/>
      <c r="AD25" s="106"/>
      <c r="AE25" s="186"/>
      <c r="AF25" s="186"/>
      <c r="AG25" s="18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</row>
    <row r="26" spans="2:89" ht="14.25" customHeight="1">
      <c r="B26" s="1759" t="str">
        <f>'12-18л. МЕНЮ '!J87</f>
        <v>525 /22</v>
      </c>
      <c r="C26" s="379" t="str">
        <f>'12-18л. МЕНЮ '!C87</f>
        <v>Голубцы с соусом</v>
      </c>
      <c r="D26" s="360">
        <f>'12-18л. МЕНЮ '!D87</f>
        <v>120</v>
      </c>
      <c r="E26" s="554"/>
      <c r="F26" s="1780" t="str">
        <f>'12-18л. МЕНЮ '!J139</f>
        <v>470 / 21</v>
      </c>
      <c r="G26" s="259" t="str">
        <f>'12-18л. МЕНЮ '!C139</f>
        <v>Кисломолочный напиток (кефир м.д.ж. 2,5%)</v>
      </c>
      <c r="H26" s="344">
        <f>'12-18л. МЕНЮ '!D139</f>
        <v>200</v>
      </c>
      <c r="I26" s="195"/>
      <c r="J26" s="2996"/>
      <c r="K26" s="101"/>
      <c r="L26" s="356"/>
      <c r="M26" s="106"/>
      <c r="N26" s="1619"/>
      <c r="O26" s="114"/>
      <c r="P26" s="216"/>
      <c r="Q26" s="106"/>
      <c r="R26" s="106"/>
      <c r="S26" s="11"/>
      <c r="T26" s="11"/>
      <c r="U26" s="105"/>
      <c r="V26" s="106"/>
      <c r="W26" s="106"/>
      <c r="X26" s="186"/>
      <c r="Y26" s="106"/>
      <c r="Z26" s="186"/>
      <c r="AA26" s="106"/>
      <c r="AB26" s="106"/>
      <c r="AC26" s="106"/>
      <c r="AD26" s="106"/>
      <c r="AE26" s="186"/>
      <c r="AF26" s="186"/>
      <c r="AG26" s="186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06"/>
      <c r="BP26" s="106"/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06"/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</row>
    <row r="27" spans="2:89" ht="17.25" customHeight="1">
      <c r="B27" s="1759" t="str">
        <f>'12-18л. МЕНЮ '!J88</f>
        <v>Пром.пр.</v>
      </c>
      <c r="C27" s="379" t="str">
        <f>'12-18л. МЕНЮ '!C88</f>
        <v>Хлеб пшеничный</v>
      </c>
      <c r="D27" s="360">
        <f>'12-18л. МЕНЮ '!D88</f>
        <v>30</v>
      </c>
      <c r="E27" s="121"/>
      <c r="F27" s="381" t="str">
        <f>'12-18л. МЕНЮ '!J140</f>
        <v>149 / 17</v>
      </c>
      <c r="G27" s="259" t="str">
        <f>'12-18л. МЕНЮ '!C140</f>
        <v xml:space="preserve">Котлеты картофельные </v>
      </c>
      <c r="H27" s="344">
        <f>'12-18л. МЕНЮ '!D140</f>
        <v>110</v>
      </c>
      <c r="I27" s="100"/>
      <c r="J27" s="1619"/>
      <c r="K27" s="114"/>
      <c r="L27" s="216"/>
      <c r="M27" s="106"/>
      <c r="N27" s="125"/>
      <c r="O27" s="2982"/>
      <c r="P27" s="159"/>
      <c r="Q27" s="106"/>
      <c r="R27" s="106"/>
      <c r="S27" s="11"/>
      <c r="T27" s="11"/>
      <c r="U27" s="106"/>
      <c r="V27" s="106"/>
      <c r="W27" s="106"/>
      <c r="X27" s="186"/>
      <c r="Y27" s="106"/>
      <c r="Z27" s="186"/>
      <c r="AA27" s="106"/>
      <c r="AB27" s="106"/>
      <c r="AC27" s="106"/>
      <c r="AD27" s="106"/>
      <c r="AE27" s="186"/>
      <c r="AF27" s="186"/>
      <c r="AG27" s="18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</row>
    <row r="28" spans="2:89" ht="14.25" customHeight="1" thickBot="1">
      <c r="B28" s="1212" t="s">
        <v>295</v>
      </c>
      <c r="C28" s="1213"/>
      <c r="D28" s="1775">
        <f>'12-18л. МЕНЮ '!D89</f>
        <v>350</v>
      </c>
      <c r="E28" s="101"/>
      <c r="F28" s="284" t="str">
        <f>'12-18л. МЕНЮ '!J141</f>
        <v>327/17</v>
      </c>
      <c r="G28" s="170" t="str">
        <f>'12-18л. МЕНЮ '!C141</f>
        <v xml:space="preserve"> с творогом и / соус молочный</v>
      </c>
      <c r="H28" s="1782">
        <f>'12-18л. МЕНЮ '!D141</f>
        <v>20</v>
      </c>
      <c r="I28" s="100"/>
      <c r="J28" s="125"/>
      <c r="K28" s="176"/>
      <c r="L28" s="159"/>
      <c r="M28" s="106"/>
      <c r="N28" s="115"/>
      <c r="O28" s="101"/>
      <c r="P28" s="96"/>
      <c r="Q28" s="106"/>
      <c r="R28" s="106"/>
      <c r="S28" s="11"/>
      <c r="T28" s="11"/>
      <c r="U28" s="106"/>
      <c r="V28" s="106"/>
      <c r="W28" s="106"/>
      <c r="X28" s="186"/>
      <c r="Y28" s="106"/>
      <c r="Z28" s="186"/>
      <c r="AA28" s="106"/>
      <c r="AB28" s="106"/>
      <c r="AC28" s="106"/>
      <c r="AD28" s="106"/>
      <c r="AE28" s="186"/>
      <c r="AF28" s="367"/>
      <c r="AG28" s="18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</row>
    <row r="29" spans="2:89" ht="15" customHeight="1">
      <c r="E29" s="107"/>
      <c r="F29" s="1049" t="str">
        <f>'12-18л. МЕНЮ '!J142</f>
        <v>Пром.пр.</v>
      </c>
      <c r="G29" s="241" t="str">
        <f>'12-18л. МЕНЮ '!C142</f>
        <v xml:space="preserve">Хлеб пш. (батон ) </v>
      </c>
      <c r="H29" s="1781">
        <f>'12-18л. МЕНЮ '!D142</f>
        <v>20</v>
      </c>
      <c r="I29" s="106"/>
      <c r="J29" s="115"/>
      <c r="K29" s="101"/>
      <c r="L29" s="116"/>
      <c r="M29" s="106"/>
      <c r="N29" s="106"/>
      <c r="O29" s="101"/>
      <c r="P29" s="106"/>
      <c r="Q29" s="106"/>
      <c r="R29" s="106"/>
      <c r="S29" s="11"/>
      <c r="T29" s="11"/>
      <c r="U29" s="106"/>
      <c r="V29" s="106"/>
      <c r="W29" s="106"/>
      <c r="X29" s="186"/>
      <c r="Y29" s="106"/>
      <c r="Z29" s="186"/>
      <c r="AA29" s="106"/>
      <c r="AB29" s="106"/>
      <c r="AC29" s="106"/>
      <c r="AD29" s="106"/>
      <c r="AE29" s="18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</row>
    <row r="30" spans="2:89" ht="16.5" customHeight="1" thickBot="1">
      <c r="E30" s="121"/>
      <c r="F30" s="1212" t="s">
        <v>295</v>
      </c>
      <c r="G30" s="1213"/>
      <c r="H30" s="1783">
        <f>'12-18л. МЕНЮ '!D143</f>
        <v>350</v>
      </c>
      <c r="I30" s="106"/>
      <c r="J30" s="115"/>
      <c r="K30" s="101"/>
      <c r="L30" s="98"/>
      <c r="M30" s="106"/>
      <c r="N30" s="125"/>
      <c r="O30" s="469"/>
      <c r="P30" s="96"/>
      <c r="Q30" s="106"/>
      <c r="R30" s="106"/>
      <c r="S30" s="46"/>
      <c r="T30" s="11"/>
      <c r="U30" s="106"/>
      <c r="V30" s="106"/>
      <c r="W30" s="106"/>
      <c r="X30" s="186"/>
      <c r="Y30" s="106"/>
      <c r="Z30" s="186"/>
      <c r="AA30" s="106"/>
      <c r="AB30" s="106"/>
      <c r="AC30" s="106"/>
      <c r="AD30" s="106"/>
      <c r="AE30" s="186"/>
      <c r="AF30" s="114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</row>
    <row r="31" spans="2:89" ht="15" customHeight="1" thickBot="1">
      <c r="B31" s="11"/>
      <c r="C31" s="46"/>
      <c r="D31" s="11"/>
      <c r="E31" s="121"/>
      <c r="I31" s="100"/>
      <c r="J31" s="2981"/>
      <c r="K31" s="101"/>
      <c r="L31" s="98"/>
      <c r="M31" s="106"/>
      <c r="N31" s="125"/>
      <c r="O31" s="469"/>
      <c r="P31" s="96"/>
      <c r="Q31" s="106"/>
      <c r="R31" s="106"/>
      <c r="S31" s="11"/>
      <c r="T31" s="11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213"/>
      <c r="AF31" s="106"/>
      <c r="AG31" s="244"/>
      <c r="AH31" s="106"/>
      <c r="AI31" s="106"/>
      <c r="AJ31" s="106"/>
      <c r="AK31" s="200"/>
      <c r="AL31" s="127"/>
      <c r="AM31" s="184"/>
      <c r="AN31" s="145"/>
      <c r="AO31" s="106"/>
      <c r="AP31" s="106"/>
      <c r="AQ31" s="127"/>
      <c r="AR31" s="106"/>
      <c r="AS31" s="106"/>
      <c r="AT31" s="101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</row>
    <row r="32" spans="2:89" ht="13.5" customHeight="1" thickBot="1">
      <c r="B32" s="1656" t="s">
        <v>220</v>
      </c>
      <c r="C32" s="1657"/>
      <c r="D32" s="1546"/>
      <c r="F32" s="1656" t="s">
        <v>383</v>
      </c>
      <c r="G32" s="1660"/>
      <c r="H32" s="629"/>
      <c r="I32" s="106"/>
      <c r="J32" s="106"/>
      <c r="K32" s="106"/>
      <c r="L32" s="106"/>
      <c r="M32" s="106"/>
      <c r="N32" s="115"/>
      <c r="O32" s="101"/>
      <c r="P32" s="98"/>
      <c r="Q32" s="106"/>
      <c r="R32" s="106"/>
      <c r="S32" s="11"/>
      <c r="T32" s="11"/>
      <c r="U32" s="98"/>
      <c r="V32" s="106"/>
      <c r="W32" s="106"/>
      <c r="X32" s="195"/>
      <c r="Y32" s="270"/>
      <c r="Z32" s="195"/>
      <c r="AA32" s="270"/>
      <c r="AB32" s="106"/>
      <c r="AC32" s="104"/>
      <c r="AD32" s="191"/>
      <c r="AE32" s="162"/>
      <c r="AF32" s="195"/>
      <c r="AG32" s="196"/>
      <c r="AH32" s="106"/>
      <c r="AI32" s="106"/>
      <c r="AJ32" s="106"/>
      <c r="AK32" s="106"/>
      <c r="AL32" s="176"/>
      <c r="AM32" s="106"/>
      <c r="AN32" s="214"/>
      <c r="AO32" s="195"/>
      <c r="AP32" s="196"/>
      <c r="AQ32" s="214"/>
      <c r="AR32" s="195"/>
      <c r="AS32" s="196"/>
      <c r="AT32" s="214"/>
      <c r="AU32" s="195"/>
      <c r="AV32" s="19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</row>
    <row r="33" spans="1:89">
      <c r="B33" s="1650"/>
      <c r="C33" s="334" t="s">
        <v>131</v>
      </c>
      <c r="D33" s="1651"/>
      <c r="F33" s="234"/>
      <c r="G33" s="334" t="s">
        <v>131</v>
      </c>
      <c r="H33" s="226"/>
      <c r="I33" s="106"/>
      <c r="J33" s="200"/>
      <c r="K33" s="127"/>
      <c r="L33" s="184"/>
      <c r="M33" s="106"/>
      <c r="N33" s="106"/>
      <c r="O33" s="106"/>
      <c r="P33" s="106"/>
      <c r="Q33" s="106"/>
      <c r="R33" s="106"/>
      <c r="S33" s="11"/>
      <c r="T33" s="11"/>
      <c r="U33" s="104"/>
      <c r="V33" s="106"/>
      <c r="W33" s="101"/>
      <c r="X33" s="100"/>
      <c r="Y33" s="143"/>
      <c r="Z33" s="365"/>
      <c r="AA33" s="368"/>
      <c r="AB33" s="106"/>
      <c r="AC33" s="106"/>
      <c r="AD33" s="106"/>
      <c r="AE33" s="106"/>
      <c r="AF33" s="106"/>
      <c r="AG33" s="115"/>
      <c r="AH33" s="101"/>
      <c r="AI33" s="100"/>
      <c r="AJ33" s="106"/>
      <c r="AK33" s="115"/>
      <c r="AL33" s="101"/>
      <c r="AM33" s="100"/>
      <c r="AN33" s="104"/>
      <c r="AO33" s="105"/>
      <c r="AP33" s="132"/>
      <c r="AQ33" s="359"/>
      <c r="AR33" s="105"/>
      <c r="AS33" s="132"/>
      <c r="AT33" s="101"/>
      <c r="AU33" s="100"/>
      <c r="AV33" s="132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06"/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</row>
    <row r="34" spans="1:89" ht="12" customHeight="1">
      <c r="B34" s="1548" t="str">
        <f>'12-18л. МЕНЮ '!J173</f>
        <v>432/22</v>
      </c>
      <c r="C34" s="1424" t="str">
        <f>'12-18л. МЕНЮ '!C173</f>
        <v>Пудинг из творога, запечённый</v>
      </c>
      <c r="D34" s="1549">
        <f>'12-18л. МЕНЮ '!D173</f>
        <v>180</v>
      </c>
      <c r="F34" s="1658" t="str">
        <f>'12-18л. МЕНЮ '!J228</f>
        <v>255/17</v>
      </c>
      <c r="G34" s="259" t="str">
        <f>'12-18л. МЕНЮ '!C228</f>
        <v>Печень по-строгановски</v>
      </c>
      <c r="H34" s="652">
        <f>'12-18л. МЕНЮ '!D228</f>
        <v>110</v>
      </c>
      <c r="I34" s="106"/>
      <c r="J34" s="106"/>
      <c r="K34" s="176"/>
      <c r="L34" s="106"/>
      <c r="M34" s="106"/>
      <c r="N34" s="739"/>
      <c r="O34" s="159"/>
      <c r="P34" s="184"/>
      <c r="Q34" s="106"/>
      <c r="R34" s="106"/>
      <c r="S34" s="11"/>
      <c r="T34" s="11"/>
      <c r="U34" s="104"/>
      <c r="V34" s="106"/>
      <c r="W34" s="101"/>
      <c r="X34" s="115"/>
      <c r="Y34" s="137"/>
      <c r="Z34" s="176"/>
      <c r="AA34" s="363"/>
      <c r="AB34" s="106"/>
      <c r="AC34" s="106"/>
      <c r="AD34" s="106"/>
      <c r="AE34" s="106"/>
      <c r="AF34" s="106"/>
      <c r="AG34" s="115"/>
      <c r="AH34" s="111"/>
      <c r="AI34" s="104"/>
      <c r="AJ34" s="106"/>
      <c r="AK34" s="115"/>
      <c r="AL34" s="111"/>
      <c r="AM34" s="104"/>
      <c r="AN34" s="104"/>
      <c r="AO34" s="105"/>
      <c r="AP34" s="132"/>
      <c r="AQ34" s="101"/>
      <c r="AR34" s="100"/>
      <c r="AS34" s="143"/>
      <c r="AT34" s="101"/>
      <c r="AU34" s="100"/>
      <c r="AV34" s="143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</row>
    <row r="35" spans="1:89" ht="15.75" customHeight="1">
      <c r="B35" s="1548" t="str">
        <f>'12-18л. МЕНЮ '!J174</f>
        <v>687 /22</v>
      </c>
      <c r="C35" s="1424" t="str">
        <f>'12-18л. МЕНЮ '!C174</f>
        <v>и  / соус абрикосовый</v>
      </c>
      <c r="D35" s="1549">
        <f>'12-18л. МЕНЮ '!D174</f>
        <v>25</v>
      </c>
      <c r="F35" s="1658" t="str">
        <f>'12-18л. МЕНЮ '!J229</f>
        <v>256/21</v>
      </c>
      <c r="G35" s="259" t="str">
        <f>'12-18л. МЕНЮ '!C229</f>
        <v>Макароны отварные и / овощи</v>
      </c>
      <c r="H35" s="652">
        <f>'12-18л. МЕНЮ '!D229</f>
        <v>150</v>
      </c>
      <c r="I35" s="106"/>
      <c r="J35" s="115"/>
      <c r="K35" s="101"/>
      <c r="L35" s="116"/>
      <c r="M35" s="106"/>
      <c r="N35" s="106"/>
      <c r="O35" s="176"/>
      <c r="P35" s="106"/>
      <c r="Q35" s="106"/>
      <c r="R35" s="106"/>
      <c r="S35" s="11"/>
      <c r="T35" s="11"/>
      <c r="U35" s="104"/>
      <c r="V35" s="106"/>
      <c r="W35" s="101"/>
      <c r="X35" s="100"/>
      <c r="Y35" s="143"/>
      <c r="Z35" s="176"/>
      <c r="AA35" s="363"/>
      <c r="AB35" s="106"/>
      <c r="AC35" s="106"/>
      <c r="AD35" s="106"/>
      <c r="AE35" s="106"/>
      <c r="AF35" s="106"/>
      <c r="AG35" s="115"/>
      <c r="AH35" s="101"/>
      <c r="AI35" s="100"/>
      <c r="AJ35" s="106"/>
      <c r="AK35" s="115"/>
      <c r="AL35" s="101"/>
      <c r="AM35" s="100"/>
      <c r="AN35" s="104"/>
      <c r="AO35" s="105"/>
      <c r="AP35" s="132"/>
      <c r="AQ35" s="104"/>
      <c r="AR35" s="105"/>
      <c r="AS35" s="132"/>
      <c r="AT35" s="101"/>
      <c r="AU35" s="100"/>
      <c r="AV35" s="143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06"/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</row>
    <row r="36" spans="1:89">
      <c r="B36" s="1548" t="str">
        <f>'12-18л. МЕНЮ '!J175</f>
        <v>457 / 21</v>
      </c>
      <c r="C36" s="1424" t="str">
        <f>'12-18л. МЕНЮ '!C175</f>
        <v>Чай с  сахаром</v>
      </c>
      <c r="D36" s="1549">
        <f>'12-18л. МЕНЮ '!D175</f>
        <v>200</v>
      </c>
      <c r="F36" s="1819" t="str">
        <f>'12-18л. МЕНЮ '!J230</f>
        <v>157/21</v>
      </c>
      <c r="G36" s="170" t="str">
        <f>'12-18л. МЕНЮ '!C230</f>
        <v>консервированные отварные (сложный гарнир)</v>
      </c>
      <c r="H36" s="1875">
        <f>'12-18л. МЕНЮ '!D230</f>
        <v>50</v>
      </c>
      <c r="I36" s="195"/>
      <c r="J36" s="125"/>
      <c r="K36" s="101"/>
      <c r="L36" s="96"/>
      <c r="M36" s="106"/>
      <c r="N36" s="115"/>
      <c r="O36" s="113"/>
      <c r="P36" s="96"/>
      <c r="Q36" s="106"/>
      <c r="R36" s="106"/>
      <c r="S36" s="11"/>
      <c r="T36" s="11"/>
      <c r="U36" s="101"/>
      <c r="V36" s="106"/>
      <c r="W36" s="101"/>
      <c r="X36" s="113"/>
      <c r="Y36" s="140"/>
      <c r="Z36" s="176"/>
      <c r="AA36" s="363"/>
      <c r="AB36" s="106"/>
      <c r="AC36" s="106"/>
      <c r="AD36" s="106"/>
      <c r="AE36" s="106"/>
      <c r="AF36" s="106"/>
      <c r="AG36" s="115"/>
      <c r="AH36" s="126"/>
      <c r="AI36" s="328"/>
      <c r="AJ36" s="106"/>
      <c r="AK36" s="115"/>
      <c r="AL36" s="126"/>
      <c r="AM36" s="328"/>
      <c r="AN36" s="101"/>
      <c r="AO36" s="115"/>
      <c r="AP36" s="258"/>
      <c r="AQ36" s="104"/>
      <c r="AR36" s="124"/>
      <c r="AS36" s="143"/>
      <c r="AT36" s="101"/>
      <c r="AU36" s="100"/>
      <c r="AV36" s="143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106"/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</row>
    <row r="37" spans="1:89" ht="13.5" customHeight="1">
      <c r="B37" s="1548" t="str">
        <f>'12-18л. МЕНЮ '!J176</f>
        <v>Пром.пр.</v>
      </c>
      <c r="C37" s="1424" t="str">
        <f>'12-18л. МЕНЮ '!C176</f>
        <v>Кондитерское изделие (печенье)</v>
      </c>
      <c r="D37" s="1549">
        <f>'12-18л. МЕНЮ '!D176</f>
        <v>37.5</v>
      </c>
      <c r="F37" s="1874" t="str">
        <f>'12-18л. МЕНЮ '!J231</f>
        <v>501 /21</v>
      </c>
      <c r="G37" s="743" t="str">
        <f>'12-18л. МЕНЮ '!C231</f>
        <v>Сок фруктовый (яблочный)</v>
      </c>
      <c r="H37" s="1876">
        <f>'12-18л. МЕНЮ '!D231</f>
        <v>200</v>
      </c>
      <c r="I37" s="105"/>
      <c r="J37" s="124"/>
      <c r="K37" s="101"/>
      <c r="L37" s="96"/>
      <c r="M37" s="106"/>
      <c r="N37" s="125"/>
      <c r="O37" s="101"/>
      <c r="P37" s="98"/>
      <c r="Q37" s="106"/>
      <c r="R37" s="106"/>
      <c r="S37" s="11"/>
      <c r="T37" s="11"/>
      <c r="U37" s="101"/>
      <c r="V37" s="106"/>
      <c r="W37" s="101"/>
      <c r="X37" s="100"/>
      <c r="Y37" s="143"/>
      <c r="Z37" s="176"/>
      <c r="AA37" s="363"/>
      <c r="AB37" s="106"/>
      <c r="AC37" s="106"/>
      <c r="AD37" s="106"/>
      <c r="AE37" s="106"/>
      <c r="AF37" s="106"/>
      <c r="AG37" s="115"/>
      <c r="AH37" s="101"/>
      <c r="AI37" s="98"/>
      <c r="AJ37" s="106"/>
      <c r="AK37" s="115"/>
      <c r="AL37" s="101"/>
      <c r="AM37" s="98"/>
      <c r="AN37" s="127"/>
      <c r="AO37" s="121"/>
      <c r="AP37" s="471"/>
      <c r="AQ37" s="104"/>
      <c r="AR37" s="105"/>
      <c r="AS37" s="141"/>
      <c r="AT37" s="101"/>
      <c r="AU37" s="100"/>
      <c r="AV37" s="143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</row>
    <row r="38" spans="1:89" ht="12.75" customHeight="1">
      <c r="B38" s="1548" t="str">
        <f>'12-18л. МЕНЮ '!J177</f>
        <v xml:space="preserve">338 / 17 </v>
      </c>
      <c r="C38" s="1424" t="str">
        <f>'12-18л. МЕНЮ '!C177</f>
        <v>Фрукты свежие (яблоко)</v>
      </c>
      <c r="D38" s="1549">
        <f>'12-18л. МЕНЮ '!D177</f>
        <v>140</v>
      </c>
      <c r="F38" s="1645" t="str">
        <f>'12-18л. МЕНЮ '!J232</f>
        <v>Пром.пр.</v>
      </c>
      <c r="G38" s="241" t="str">
        <f>'12-18л. МЕНЮ '!C232</f>
        <v>Хлеб пшеничный</v>
      </c>
      <c r="H38" s="248">
        <f>'12-18л. МЕНЮ '!D232</f>
        <v>60</v>
      </c>
      <c r="I38" s="100"/>
      <c r="J38" s="116"/>
      <c r="K38" s="101"/>
      <c r="L38" s="98"/>
      <c r="M38" s="106"/>
      <c r="N38" s="125"/>
      <c r="O38" s="101"/>
      <c r="P38" s="96"/>
      <c r="Q38" s="106"/>
      <c r="R38" s="106"/>
      <c r="S38" s="11"/>
      <c r="T38" s="11"/>
      <c r="U38" s="101"/>
      <c r="V38" s="106"/>
      <c r="W38" s="101"/>
      <c r="X38" s="115"/>
      <c r="Y38" s="143"/>
      <c r="Z38" s="176"/>
      <c r="AA38" s="363"/>
      <c r="AB38" s="106"/>
      <c r="AC38" s="106"/>
      <c r="AD38" s="106"/>
      <c r="AE38" s="106"/>
      <c r="AF38" s="369"/>
      <c r="AG38" s="115"/>
      <c r="AH38" s="101"/>
      <c r="AI38" s="98"/>
      <c r="AJ38" s="106"/>
      <c r="AK38" s="115"/>
      <c r="AL38" s="101"/>
      <c r="AM38" s="98"/>
      <c r="AN38" s="101"/>
      <c r="AO38" s="105"/>
      <c r="AP38" s="132"/>
      <c r="AQ38" s="104"/>
      <c r="AR38" s="105"/>
      <c r="AS38" s="141"/>
      <c r="AT38" s="101"/>
      <c r="AU38" s="115"/>
      <c r="AV38" s="143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</row>
    <row r="39" spans="1:89" ht="12.75" customHeight="1" thickBot="1">
      <c r="B39" s="1677" t="s">
        <v>293</v>
      </c>
      <c r="C39" s="1678"/>
      <c r="D39" s="1912">
        <f>'12-18л. МЕНЮ '!D178</f>
        <v>582.5</v>
      </c>
      <c r="F39" s="1645" t="str">
        <f>'12-18л. МЕНЮ '!J233</f>
        <v>Пром.пр.</v>
      </c>
      <c r="G39" s="241" t="str">
        <f>'12-18л. МЕНЮ '!C233</f>
        <v>Хлеб ржаной</v>
      </c>
      <c r="H39" s="248">
        <f>'12-18л. МЕНЮ '!D233</f>
        <v>30</v>
      </c>
      <c r="I39" s="100"/>
      <c r="J39" s="106"/>
      <c r="K39" s="113"/>
      <c r="L39" s="106"/>
      <c r="M39" s="106"/>
      <c r="N39" s="115"/>
      <c r="O39" s="101"/>
      <c r="P39" s="98"/>
      <c r="Q39" s="106"/>
      <c r="R39" s="106"/>
      <c r="S39" s="11"/>
      <c r="T39" s="11"/>
      <c r="U39" s="101"/>
      <c r="V39" s="106"/>
      <c r="W39" s="101"/>
      <c r="X39" s="100"/>
      <c r="Y39" s="143"/>
      <c r="Z39" s="176"/>
      <c r="AA39" s="363"/>
      <c r="AB39" s="106"/>
      <c r="AC39" s="106"/>
      <c r="AD39" s="106"/>
      <c r="AE39" s="106"/>
      <c r="AF39" s="359"/>
      <c r="AG39" s="105"/>
      <c r="AH39" s="159"/>
      <c r="AI39" s="106"/>
      <c r="AJ39" s="106"/>
      <c r="AK39" s="150"/>
      <c r="AL39" s="101"/>
      <c r="AM39" s="98"/>
      <c r="AN39" s="106"/>
      <c r="AO39" s="106"/>
      <c r="AP39" s="106"/>
      <c r="AQ39" s="104"/>
      <c r="AR39" s="105"/>
      <c r="AS39" s="141"/>
      <c r="AT39" s="139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</row>
    <row r="40" spans="1:89" ht="15.75" thickBot="1">
      <c r="B40" s="585"/>
      <c r="C40" s="1659" t="s">
        <v>109</v>
      </c>
      <c r="D40" s="226"/>
      <c r="F40" s="1212" t="s">
        <v>293</v>
      </c>
      <c r="G40" s="1213"/>
      <c r="H40" s="1877">
        <f>'12-18л. МЕНЮ '!D234</f>
        <v>600</v>
      </c>
      <c r="I40" s="100"/>
      <c r="J40" s="178"/>
      <c r="K40" s="101"/>
      <c r="L40" s="98"/>
      <c r="M40" s="106"/>
      <c r="N40" s="2981"/>
      <c r="O40" s="101"/>
      <c r="P40" s="98"/>
      <c r="Q40" s="106"/>
      <c r="R40" s="106"/>
      <c r="S40" s="11"/>
      <c r="T40" s="11"/>
      <c r="U40" s="101"/>
      <c r="V40" s="106"/>
      <c r="W40" s="101"/>
      <c r="X40" s="100"/>
      <c r="Y40" s="143"/>
      <c r="Z40" s="176"/>
      <c r="AA40" s="363"/>
      <c r="AB40" s="106"/>
      <c r="AC40" s="106"/>
      <c r="AD40" s="106"/>
      <c r="AE40" s="106"/>
      <c r="AF40" s="106"/>
      <c r="AG40" s="106"/>
      <c r="AH40" s="106"/>
      <c r="AI40" s="106"/>
      <c r="AJ40" s="126"/>
      <c r="AK40" s="106"/>
      <c r="AL40" s="114"/>
      <c r="AM40" s="106"/>
      <c r="AN40" s="182"/>
      <c r="AO40" s="106"/>
      <c r="AP40" s="106"/>
      <c r="AQ40" s="101"/>
      <c r="AR40" s="100"/>
      <c r="AS40" s="143"/>
      <c r="AT40" s="214"/>
      <c r="AU40" s="195"/>
      <c r="AV40" s="19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</row>
    <row r="41" spans="1:89" ht="15.75">
      <c r="B41" s="1815" t="str">
        <f>'12-18л. МЕНЮ '!J182</f>
        <v>54-3з/22</v>
      </c>
      <c r="C41" s="1424" t="str">
        <f>'12-18л. МЕНЮ '!C182</f>
        <v>Помидор в нарезке</v>
      </c>
      <c r="D41" s="652">
        <f>'12-18л. МЕНЮ '!D182</f>
        <v>100</v>
      </c>
      <c r="F41" s="585"/>
      <c r="G41" s="334" t="s">
        <v>109</v>
      </c>
      <c r="H41" s="226"/>
      <c r="I41" s="106"/>
      <c r="J41" s="119"/>
      <c r="K41" s="101"/>
      <c r="L41" s="98"/>
      <c r="M41" s="106"/>
      <c r="N41" s="2981"/>
      <c r="O41" s="101"/>
      <c r="P41" s="98"/>
      <c r="Q41" s="106"/>
      <c r="R41" s="106"/>
      <c r="S41" s="11"/>
      <c r="T41" s="11"/>
      <c r="U41" s="101"/>
      <c r="V41" s="106"/>
      <c r="W41" s="107"/>
      <c r="X41" s="186"/>
      <c r="Y41" s="364"/>
      <c r="Z41" s="365"/>
      <c r="AA41" s="363"/>
      <c r="AB41" s="106"/>
      <c r="AC41" s="106"/>
      <c r="AD41" s="106"/>
      <c r="AE41" s="106"/>
      <c r="AF41" s="106"/>
      <c r="AG41" s="106"/>
      <c r="AH41" s="106"/>
      <c r="AI41" s="106"/>
      <c r="AJ41" s="126"/>
      <c r="AK41" s="125"/>
      <c r="AL41" s="176"/>
      <c r="AM41" s="106"/>
      <c r="AN41" s="214"/>
      <c r="AO41" s="195"/>
      <c r="AP41" s="196"/>
      <c r="AQ41" s="106"/>
      <c r="AR41" s="106"/>
      <c r="AS41" s="106"/>
      <c r="AT41" s="101"/>
      <c r="AU41" s="100"/>
      <c r="AV41" s="143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</row>
    <row r="42" spans="1:89" ht="13.5" customHeight="1">
      <c r="B42" s="1815" t="str">
        <f>'12-18л. МЕНЮ '!J183</f>
        <v>93 / 21</v>
      </c>
      <c r="C42" s="1424" t="str">
        <f>'12-18л. МЕНЮ '!C183</f>
        <v>Борщ из свежей капусты со сметаной</v>
      </c>
      <c r="D42" s="652">
        <f>'12-18л. МЕНЮ '!D183</f>
        <v>250</v>
      </c>
      <c r="F42" s="1658" t="str">
        <f>'12-18л. МЕНЮ '!J238</f>
        <v>53 / 21</v>
      </c>
      <c r="G42" s="259" t="str">
        <f>'12-18л. МЕНЮ '!C238</f>
        <v xml:space="preserve">Икра свекольная </v>
      </c>
      <c r="H42" s="1549">
        <f>'12-18л. МЕНЮ '!D238</f>
        <v>100</v>
      </c>
      <c r="I42" s="195"/>
      <c r="J42" s="106"/>
      <c r="K42" s="114"/>
      <c r="L42" s="106"/>
      <c r="M42" s="106"/>
      <c r="N42" s="106"/>
      <c r="O42" s="114"/>
      <c r="P42" s="106"/>
      <c r="Q42" s="106"/>
      <c r="R42" s="106"/>
      <c r="S42" s="11"/>
      <c r="T42" s="11"/>
      <c r="U42" s="101"/>
      <c r="V42" s="106"/>
      <c r="W42" s="101"/>
      <c r="X42" s="186"/>
      <c r="Y42" s="364"/>
      <c r="Z42" s="176"/>
      <c r="AA42" s="363"/>
      <c r="AB42" s="106"/>
      <c r="AC42" s="106"/>
      <c r="AD42" s="106"/>
      <c r="AE42" s="106"/>
      <c r="AF42" s="106"/>
      <c r="AG42" s="106"/>
      <c r="AH42" s="106"/>
      <c r="AI42" s="106"/>
      <c r="AJ42" s="126"/>
      <c r="AK42" s="359"/>
      <c r="AL42" s="101"/>
      <c r="AM42" s="328"/>
      <c r="AN42" s="101"/>
      <c r="AO42" s="100"/>
      <c r="AP42" s="143"/>
      <c r="AQ42" s="139"/>
      <c r="AR42" s="106"/>
      <c r="AS42" s="106"/>
      <c r="AT42" s="101"/>
      <c r="AU42" s="100"/>
      <c r="AV42" s="143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</row>
    <row r="43" spans="1:89" ht="14.25" customHeight="1">
      <c r="B43" s="3271" t="str">
        <f>'12-18л. МЕНЮ '!J184</f>
        <v>444/22</v>
      </c>
      <c r="C43" s="251" t="str">
        <f>'12-18л. МЕНЮ '!C184</f>
        <v>Рыба запечённая</v>
      </c>
      <c r="D43" s="248">
        <f>'12-18л. МЕНЮ '!D184</f>
        <v>120</v>
      </c>
      <c r="F43" s="1645" t="str">
        <f>'12-18л. МЕНЮ '!J239</f>
        <v>116 /21</v>
      </c>
      <c r="G43" s="241" t="str">
        <f>'12-18л. МЕНЮ '!C239</f>
        <v>Суп из овощей со сметаной</v>
      </c>
      <c r="H43" s="1550">
        <f>'12-18л. МЕНЮ '!D239</f>
        <v>250</v>
      </c>
      <c r="I43" s="100"/>
      <c r="J43" s="1619"/>
      <c r="K43" s="114"/>
      <c r="L43" s="2987"/>
      <c r="M43" s="106"/>
      <c r="N43" s="1619"/>
      <c r="O43" s="114"/>
      <c r="P43" s="1620"/>
      <c r="Q43" s="106"/>
      <c r="R43" s="106"/>
      <c r="S43" s="11"/>
      <c r="T43" s="11"/>
      <c r="U43" s="101"/>
      <c r="V43" s="106"/>
      <c r="W43" s="107"/>
      <c r="X43" s="186"/>
      <c r="Y43" s="364"/>
      <c r="Z43" s="176"/>
      <c r="AA43" s="363"/>
      <c r="AB43" s="106"/>
      <c r="AC43" s="106"/>
      <c r="AD43" s="106"/>
      <c r="AE43" s="106"/>
      <c r="AF43" s="106"/>
      <c r="AG43" s="106"/>
      <c r="AH43" s="106"/>
      <c r="AI43" s="106"/>
      <c r="AJ43" s="126"/>
      <c r="AK43" s="118"/>
      <c r="AL43" s="101"/>
      <c r="AM43" s="98"/>
      <c r="AN43" s="101"/>
      <c r="AO43" s="100"/>
      <c r="AP43" s="143"/>
      <c r="AQ43" s="162"/>
      <c r="AR43" s="195"/>
      <c r="AS43" s="196"/>
      <c r="AT43" s="101"/>
      <c r="AU43" s="100"/>
      <c r="AV43" s="143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</row>
    <row r="44" spans="1:89" ht="15" customHeight="1">
      <c r="A44" s="91"/>
      <c r="B44" s="1815" t="str">
        <f>'12-18л. МЕНЮ '!J185</f>
        <v>312 /17</v>
      </c>
      <c r="C44" s="251" t="str">
        <f>'12-18л. МЕНЮ '!C185</f>
        <v xml:space="preserve">Пюре картофельное </v>
      </c>
      <c r="D44" s="248">
        <f>'12-18л. МЕНЮ '!D185</f>
        <v>180</v>
      </c>
      <c r="F44" s="2252" t="str">
        <f>'12-18л. МЕНЮ '!J240</f>
        <v>347/21</v>
      </c>
      <c r="G44" s="170" t="str">
        <f>'12-18л. МЕНЮ '!C240</f>
        <v>Котлеты школьные</v>
      </c>
      <c r="H44" s="2232">
        <f>'12-18л. МЕНЮ '!D240</f>
        <v>100</v>
      </c>
      <c r="I44" s="100"/>
      <c r="J44" s="125"/>
      <c r="K44" s="176"/>
      <c r="L44" s="106"/>
      <c r="M44" s="106"/>
      <c r="N44" s="125"/>
      <c r="O44" s="176"/>
      <c r="P44" s="106"/>
      <c r="Q44" s="106"/>
      <c r="R44" s="106"/>
      <c r="S44" s="11"/>
      <c r="T44" s="11"/>
      <c r="U44" s="127"/>
      <c r="V44" s="106"/>
      <c r="W44" s="101"/>
      <c r="X44" s="186"/>
      <c r="Y44" s="364"/>
      <c r="Z44" s="176"/>
      <c r="AA44" s="363"/>
      <c r="AB44" s="106"/>
      <c r="AC44" s="106"/>
      <c r="AD44" s="106"/>
      <c r="AE44" s="106"/>
      <c r="AF44" s="106"/>
      <c r="AG44" s="106"/>
      <c r="AH44" s="106"/>
      <c r="AI44" s="106"/>
      <c r="AJ44" s="126"/>
      <c r="AK44" s="118"/>
      <c r="AL44" s="101"/>
      <c r="AM44" s="98"/>
      <c r="AN44" s="111"/>
      <c r="AO44" s="113"/>
      <c r="AP44" s="140"/>
      <c r="AQ44" s="101"/>
      <c r="AR44" s="113"/>
      <c r="AS44" s="140"/>
      <c r="AT44" s="101"/>
      <c r="AU44" s="100"/>
      <c r="AV44" s="143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</row>
    <row r="45" spans="1:89" ht="14.25" customHeight="1">
      <c r="B45" s="1815" t="str">
        <f>'12-18л. МЕНЮ '!J186</f>
        <v>54-1хн/22</v>
      </c>
      <c r="C45" s="251" t="str">
        <f>'12-18л. МЕНЮ '!C186</f>
        <v>Компот из смеси сухофруктов</v>
      </c>
      <c r="D45" s="248">
        <f>'12-18л. МЕНЮ '!D186</f>
        <v>200</v>
      </c>
      <c r="F45" s="1784" t="str">
        <f>'12-18л. МЕНЮ '!J241</f>
        <v>303/17</v>
      </c>
      <c r="G45" s="241" t="str">
        <f>'12-18л. МЕНЮ '!C241</f>
        <v>Каша вязкая (гречневая)</v>
      </c>
      <c r="H45" s="1550">
        <f>'12-18л. МЕНЮ '!D241</f>
        <v>180</v>
      </c>
      <c r="I45" s="113"/>
      <c r="J45" s="175"/>
      <c r="K45" s="113"/>
      <c r="L45" s="328"/>
      <c r="M45" s="106"/>
      <c r="N45" s="115"/>
      <c r="O45" s="126"/>
      <c r="P45" s="328"/>
      <c r="Q45" s="106"/>
      <c r="R45" s="106"/>
      <c r="S45" s="11"/>
      <c r="T45" s="11"/>
      <c r="U45" s="106"/>
      <c r="V45" s="106"/>
      <c r="W45" s="107"/>
      <c r="X45" s="186"/>
      <c r="Y45" s="364"/>
      <c r="Z45" s="176"/>
      <c r="AA45" s="363"/>
      <c r="AB45" s="106"/>
      <c r="AC45" s="106"/>
      <c r="AD45" s="106"/>
      <c r="AE45" s="106"/>
      <c r="AF45" s="106"/>
      <c r="AG45" s="106"/>
      <c r="AH45" s="106"/>
      <c r="AI45" s="106"/>
      <c r="AJ45" s="126"/>
      <c r="AK45" s="106"/>
      <c r="AL45" s="113"/>
      <c r="AM45" s="106"/>
      <c r="AN45" s="101"/>
      <c r="AO45" s="100"/>
      <c r="AP45" s="143"/>
      <c r="AQ45" s="101"/>
      <c r="AR45" s="113"/>
      <c r="AS45" s="140"/>
      <c r="AT45" s="127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</row>
    <row r="46" spans="1:89" ht="13.5" customHeight="1">
      <c r="B46" s="1815" t="str">
        <f>'12-18л. МЕНЮ '!J187</f>
        <v>Пром.пр.</v>
      </c>
      <c r="C46" s="251" t="str">
        <f>'12-18л. МЕНЮ '!C187</f>
        <v>Хлеб пшеничный</v>
      </c>
      <c r="D46" s="248">
        <f>'12-18л. МЕНЮ '!D187</f>
        <v>70</v>
      </c>
      <c r="F46" s="1784" t="str">
        <f>'12-18л. МЕНЮ '!J242</f>
        <v>469 / 21</v>
      </c>
      <c r="G46" s="241" t="str">
        <f>'12-18л. МЕНЮ '!C242</f>
        <v>Молоко кипячёное</v>
      </c>
      <c r="H46" s="1550">
        <f>'12-18л. МЕНЮ '!D242</f>
        <v>200</v>
      </c>
      <c r="I46" s="100"/>
      <c r="J46" s="125"/>
      <c r="K46" s="113"/>
      <c r="L46" s="328"/>
      <c r="M46" s="106"/>
      <c r="N46" s="125"/>
      <c r="O46" s="101"/>
      <c r="P46" s="98"/>
      <c r="Q46" s="106"/>
      <c r="R46" s="106"/>
      <c r="S46" s="11"/>
      <c r="T46" s="11"/>
      <c r="U46" s="106"/>
      <c r="V46" s="106"/>
      <c r="W46" s="101"/>
      <c r="X46" s="186"/>
      <c r="Y46" s="364"/>
      <c r="Z46" s="176"/>
      <c r="AA46" s="363"/>
      <c r="AB46" s="106"/>
      <c r="AC46" s="106"/>
      <c r="AD46" s="106"/>
      <c r="AE46" s="106"/>
      <c r="AF46" s="106"/>
      <c r="AG46" s="106"/>
      <c r="AH46" s="106"/>
      <c r="AI46" s="106"/>
      <c r="AJ46" s="126"/>
      <c r="AK46" s="115"/>
      <c r="AL46" s="101"/>
      <c r="AM46" s="96"/>
      <c r="AN46" s="111"/>
      <c r="AO46" s="115"/>
      <c r="AP46" s="143"/>
      <c r="AQ46" s="101"/>
      <c r="AR46" s="113"/>
      <c r="AS46" s="140"/>
      <c r="AT46" s="214"/>
      <c r="AU46" s="195"/>
      <c r="AV46" s="19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</row>
    <row r="47" spans="1:89" ht="15.75">
      <c r="B47" s="1818" t="str">
        <f>'12-18л. МЕНЮ '!J188</f>
        <v>Пром.пр.</v>
      </c>
      <c r="C47" s="251" t="str">
        <f>'12-18л. МЕНЮ '!C188</f>
        <v>Хлеб ржаной</v>
      </c>
      <c r="D47" s="248">
        <f>'12-18л. МЕНЮ '!D188</f>
        <v>50</v>
      </c>
      <c r="F47" s="1784" t="str">
        <f>'12-18л. МЕНЮ '!J243</f>
        <v>Пром.пр.</v>
      </c>
      <c r="G47" s="241" t="str">
        <f>'12-18л. МЕНЮ '!C243</f>
        <v>Хлеб пшеничный</v>
      </c>
      <c r="H47" s="1550">
        <f>'12-18л. МЕНЮ '!D243</f>
        <v>60</v>
      </c>
      <c r="I47" s="115"/>
      <c r="J47" s="106"/>
      <c r="K47" s="113"/>
      <c r="L47" s="532"/>
      <c r="M47" s="106"/>
      <c r="N47" s="175"/>
      <c r="O47" s="215"/>
      <c r="P47" s="96"/>
      <c r="Q47" s="106"/>
      <c r="R47" s="106"/>
      <c r="S47" s="11"/>
      <c r="T47" s="11"/>
      <c r="U47" s="106"/>
      <c r="V47" s="106"/>
      <c r="W47" s="104"/>
      <c r="X47" s="186"/>
      <c r="Y47" s="364"/>
      <c r="Z47" s="176"/>
      <c r="AA47" s="363"/>
      <c r="AB47" s="106"/>
      <c r="AC47" s="106"/>
      <c r="AD47" s="106"/>
      <c r="AE47" s="106"/>
      <c r="AF47" s="106"/>
      <c r="AG47" s="106"/>
      <c r="AH47" s="106"/>
      <c r="AI47" s="106"/>
      <c r="AJ47" s="126"/>
      <c r="AK47" s="118"/>
      <c r="AL47" s="101"/>
      <c r="AM47" s="98"/>
      <c r="AN47" s="101"/>
      <c r="AO47" s="100"/>
      <c r="AP47" s="143"/>
      <c r="AQ47" s="101"/>
      <c r="AR47" s="113"/>
      <c r="AS47" s="140"/>
      <c r="AT47" s="101"/>
      <c r="AU47" s="115"/>
      <c r="AV47" s="258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</row>
    <row r="48" spans="1:89" ht="14.25" customHeight="1" thickBot="1">
      <c r="B48" s="1212" t="s">
        <v>294</v>
      </c>
      <c r="C48" s="1204"/>
      <c r="D48" s="1774">
        <f>'12-18л. МЕНЮ '!D189</f>
        <v>970</v>
      </c>
      <c r="F48" s="1784" t="str">
        <f>'12-18л. МЕНЮ '!J244</f>
        <v>Пром.пр.</v>
      </c>
      <c r="G48" s="241" t="str">
        <f>'12-18л. МЕНЮ '!C244</f>
        <v>Хлеб ржаной</v>
      </c>
      <c r="H48" s="1550">
        <f>'12-18л. МЕНЮ '!D244</f>
        <v>50</v>
      </c>
      <c r="I48" s="100"/>
      <c r="J48" s="2979"/>
      <c r="K48" s="101"/>
      <c r="L48" s="96"/>
      <c r="M48" s="106"/>
      <c r="N48" s="175"/>
      <c r="O48" s="2990"/>
      <c r="P48" s="98"/>
      <c r="Q48" s="106"/>
      <c r="R48" s="106"/>
      <c r="S48" s="11"/>
      <c r="T48" s="11"/>
      <c r="U48" s="106"/>
      <c r="V48" s="106"/>
      <c r="W48" s="104"/>
      <c r="X48" s="186"/>
      <c r="Y48" s="364"/>
      <c r="Z48" s="176"/>
      <c r="AA48" s="363"/>
      <c r="AB48" s="106"/>
      <c r="AC48" s="106"/>
      <c r="AD48" s="106"/>
      <c r="AE48" s="106"/>
      <c r="AF48" s="106"/>
      <c r="AG48" s="106"/>
      <c r="AH48" s="106"/>
      <c r="AI48" s="106"/>
      <c r="AJ48" s="126"/>
      <c r="AK48" s="118"/>
      <c r="AL48" s="101"/>
      <c r="AM48" s="98"/>
      <c r="AN48" s="101"/>
      <c r="AO48" s="100"/>
      <c r="AP48" s="143"/>
      <c r="AQ48" s="107"/>
      <c r="AR48" s="108"/>
      <c r="AS48" s="141"/>
      <c r="AT48" s="104"/>
      <c r="AU48" s="100"/>
      <c r="AV48" s="137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</row>
    <row r="49" spans="2:89" ht="15" customHeight="1">
      <c r="B49" s="585"/>
      <c r="C49" s="334" t="s">
        <v>199</v>
      </c>
      <c r="D49" s="653"/>
      <c r="F49" s="1784" t="str">
        <f>'12-18л. МЕНЮ '!J245</f>
        <v xml:space="preserve">338 / 17 </v>
      </c>
      <c r="G49" s="241" t="str">
        <f>'12-18л. МЕНЮ '!C245</f>
        <v>Фрукты свежие (яблоки)</v>
      </c>
      <c r="H49" s="1550">
        <f>'12-18л. МЕНЮ '!D245</f>
        <v>105</v>
      </c>
      <c r="I49" s="100"/>
      <c r="J49" s="125"/>
      <c r="K49" s="113"/>
      <c r="L49" s="96"/>
      <c r="M49" s="106"/>
      <c r="N49" s="125"/>
      <c r="O49" s="101"/>
      <c r="P49" s="98"/>
      <c r="Q49" s="106"/>
      <c r="R49" s="106"/>
      <c r="S49" s="11"/>
      <c r="T49" s="11"/>
      <c r="U49" s="106"/>
      <c r="V49" s="106"/>
      <c r="W49" s="104"/>
      <c r="X49" s="186"/>
      <c r="Y49" s="364"/>
      <c r="Z49" s="176"/>
      <c r="AA49" s="363"/>
      <c r="AB49" s="106"/>
      <c r="AC49" s="106"/>
      <c r="AD49" s="106"/>
      <c r="AE49" s="106"/>
      <c r="AF49" s="106"/>
      <c r="AG49" s="106"/>
      <c r="AH49" s="106"/>
      <c r="AI49" s="106"/>
      <c r="AJ49" s="126"/>
      <c r="AK49" s="106"/>
      <c r="AL49" s="114"/>
      <c r="AM49" s="106"/>
      <c r="AN49" s="101"/>
      <c r="AO49" s="100"/>
      <c r="AP49" s="143"/>
      <c r="AQ49" s="107"/>
      <c r="AR49" s="110"/>
      <c r="AS49" s="197"/>
      <c r="AT49" s="101"/>
      <c r="AU49" s="100"/>
      <c r="AV49" s="137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</row>
    <row r="50" spans="2:89" ht="14.25" customHeight="1" thickBot="1">
      <c r="B50" s="1658" t="str">
        <f>'12-18л. МЕНЮ '!J193</f>
        <v>783 /22</v>
      </c>
      <c r="C50" s="259" t="str">
        <f>'12-18л. МЕНЮ '!C193</f>
        <v>Чай фруктовый</v>
      </c>
      <c r="D50" s="1816">
        <f>'12-18л. МЕНЮ '!D193</f>
        <v>200</v>
      </c>
      <c r="F50" s="1212" t="s">
        <v>294</v>
      </c>
      <c r="G50" s="1204"/>
      <c r="H50" s="2253">
        <f>'12-18л. МЕНЮ '!D246</f>
        <v>1045</v>
      </c>
      <c r="I50" s="100"/>
      <c r="J50" s="2981"/>
      <c r="K50" s="101"/>
      <c r="L50" s="96"/>
      <c r="M50" s="106"/>
      <c r="N50" s="2981"/>
      <c r="O50" s="101"/>
      <c r="P50" s="98"/>
      <c r="Q50" s="106"/>
      <c r="R50" s="106"/>
      <c r="S50" s="11"/>
      <c r="T50" s="11"/>
      <c r="U50" s="101"/>
      <c r="V50" s="100"/>
      <c r="W50" s="104"/>
      <c r="X50" s="186"/>
      <c r="Y50" s="364"/>
      <c r="Z50" s="176"/>
      <c r="AA50" s="363"/>
      <c r="AB50" s="106"/>
      <c r="AC50" s="106"/>
      <c r="AD50" s="106"/>
      <c r="AE50" s="106"/>
      <c r="AF50" s="106"/>
      <c r="AG50" s="106"/>
      <c r="AH50" s="106"/>
      <c r="AI50" s="106"/>
      <c r="AJ50" s="126"/>
      <c r="AK50" s="106"/>
      <c r="AL50" s="114"/>
      <c r="AM50" s="106"/>
      <c r="AN50" s="101"/>
      <c r="AO50" s="100"/>
      <c r="AP50" s="143"/>
      <c r="AQ50" s="101"/>
      <c r="AR50" s="100"/>
      <c r="AS50" s="143"/>
      <c r="AT50" s="472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</row>
    <row r="51" spans="2:89" ht="14.25" customHeight="1">
      <c r="B51" s="1658" t="str">
        <f>'12-18л. МЕНЮ '!J194</f>
        <v>193 / 17</v>
      </c>
      <c r="C51" s="259" t="str">
        <f>'12-18л. МЕНЮ '!C194</f>
        <v>Биточек рисовый с морковью</v>
      </c>
      <c r="D51" s="1816">
        <f>'12-18л. МЕНЮ '!D194</f>
        <v>100</v>
      </c>
      <c r="F51" s="585"/>
      <c r="G51" s="334" t="s">
        <v>199</v>
      </c>
      <c r="H51" s="653"/>
      <c r="I51" s="106"/>
      <c r="J51" s="125"/>
      <c r="K51" s="101"/>
      <c r="L51" s="106"/>
      <c r="M51" s="106"/>
      <c r="N51" s="2981"/>
      <c r="O51" s="101"/>
      <c r="P51" s="98"/>
      <c r="Q51" s="106"/>
      <c r="R51" s="106"/>
      <c r="S51" s="11"/>
      <c r="T51" s="11"/>
      <c r="U51" s="106"/>
      <c r="V51" s="106"/>
      <c r="W51" s="104"/>
      <c r="X51" s="186"/>
      <c r="Y51" s="364"/>
      <c r="Z51" s="176"/>
      <c r="AA51" s="363"/>
      <c r="AB51" s="106"/>
      <c r="AC51" s="106"/>
      <c r="AD51" s="106"/>
      <c r="AE51" s="106"/>
      <c r="AF51" s="106"/>
      <c r="AG51" s="106"/>
      <c r="AH51" s="106"/>
      <c r="AI51" s="106"/>
      <c r="AJ51" s="126"/>
      <c r="AK51" s="106"/>
      <c r="AL51" s="114"/>
      <c r="AM51" s="106"/>
      <c r="AN51" s="101"/>
      <c r="AO51" s="115"/>
      <c r="AP51" s="137"/>
      <c r="AQ51" s="106"/>
      <c r="AR51" s="106"/>
      <c r="AS51" s="106"/>
      <c r="AT51" s="185"/>
      <c r="AU51" s="185"/>
      <c r="AV51" s="132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</row>
    <row r="52" spans="2:89">
      <c r="B52" s="1819" t="str">
        <f>'12-18л. МЕНЮ '!J195</f>
        <v>692/22</v>
      </c>
      <c r="C52" s="170" t="str">
        <f>'12-18л. МЕНЮ '!C195</f>
        <v>и соус шоколадный</v>
      </c>
      <c r="D52" s="1820">
        <f>'12-18л. МЕНЮ '!D195</f>
        <v>25</v>
      </c>
      <c r="F52" s="1658" t="str">
        <f>'12-18л. МЕНЮ '!J250</f>
        <v>784/22</v>
      </c>
      <c r="G52" s="259" t="str">
        <f>'12-18л. МЕНЮ '!C250</f>
        <v>Кисель абрикосовый</v>
      </c>
      <c r="H52" s="652">
        <f>'12-18л. МЕНЮ '!D250</f>
        <v>200</v>
      </c>
      <c r="I52" s="195"/>
      <c r="J52" s="2981"/>
      <c r="K52" s="101"/>
      <c r="L52" s="98"/>
      <c r="M52" s="106"/>
      <c r="N52" s="178"/>
      <c r="O52" s="469"/>
      <c r="P52" s="98"/>
      <c r="Q52" s="106"/>
      <c r="R52" s="106"/>
      <c r="S52" s="114"/>
      <c r="T52" s="11"/>
      <c r="U52" s="106"/>
      <c r="V52" s="106"/>
      <c r="W52" s="106"/>
      <c r="X52" s="101"/>
      <c r="Y52" s="105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26"/>
      <c r="AK52" s="106"/>
      <c r="AL52" s="114"/>
      <c r="AM52" s="106"/>
      <c r="AN52" s="101"/>
      <c r="AO52" s="113"/>
      <c r="AP52" s="140"/>
      <c r="AQ52" s="264"/>
      <c r="AR52" s="106"/>
      <c r="AS52" s="106"/>
      <c r="AT52" s="185"/>
      <c r="AU52" s="185"/>
      <c r="AV52" s="132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</row>
    <row r="53" spans="2:89" ht="13.5" customHeight="1">
      <c r="B53" s="1819" t="str">
        <f>'12-18л. МЕНЮ '!J196</f>
        <v>Пром.пр.</v>
      </c>
      <c r="C53" s="170" t="str">
        <f>'12-18л. МЕНЮ '!C196</f>
        <v>Хлеб ржаной</v>
      </c>
      <c r="D53" s="1820">
        <f>'12-18л. МЕНЮ '!D196</f>
        <v>30</v>
      </c>
      <c r="F53" s="1658" t="str">
        <f>'12-18л. МЕНЮ '!J251</f>
        <v>478/22</v>
      </c>
      <c r="G53" s="259" t="str">
        <f>'12-18л. МЕНЮ '!C251</f>
        <v>Биточки из печени и /соус</v>
      </c>
      <c r="H53" s="652">
        <f>'12-18л. МЕНЮ '!D251</f>
        <v>100</v>
      </c>
      <c r="I53" s="115"/>
      <c r="J53" s="2981"/>
      <c r="K53" s="101"/>
      <c r="L53" s="98"/>
      <c r="M53" s="106"/>
      <c r="N53" s="125"/>
      <c r="O53" s="176"/>
      <c r="P53" s="159"/>
      <c r="Q53" s="106"/>
      <c r="R53" s="106"/>
      <c r="S53" s="114"/>
      <c r="T53" s="11"/>
      <c r="U53" s="106"/>
      <c r="V53" s="106"/>
      <c r="W53" s="106"/>
      <c r="X53" s="101"/>
      <c r="Y53" s="100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26"/>
      <c r="AK53" s="106"/>
      <c r="AL53" s="114"/>
      <c r="AM53" s="106"/>
      <c r="AN53" s="107"/>
      <c r="AO53" s="100"/>
      <c r="AP53" s="143"/>
      <c r="AQ53" s="214"/>
      <c r="AR53" s="195"/>
      <c r="AS53" s="196"/>
      <c r="AT53" s="105"/>
      <c r="AU53" s="218"/>
      <c r="AV53" s="132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</row>
    <row r="54" spans="2:89" ht="13.5" customHeight="1" thickBot="1">
      <c r="B54" s="1212" t="s">
        <v>295</v>
      </c>
      <c r="C54" s="1213"/>
      <c r="D54" s="1817">
        <f>'12-18л. МЕНЮ '!D197</f>
        <v>355</v>
      </c>
      <c r="F54" s="1819" t="str">
        <f>'12-18л. МЕНЮ '!J252</f>
        <v>328/17</v>
      </c>
      <c r="G54" s="170" t="str">
        <f>'12-18л. МЕНЮ '!C252</f>
        <v>молочный</v>
      </c>
      <c r="H54" s="1875">
        <f>'12-18л. МЕНЮ '!D252</f>
        <v>20</v>
      </c>
      <c r="I54" s="100"/>
      <c r="J54" s="1619"/>
      <c r="K54" s="114"/>
      <c r="L54" s="1620"/>
      <c r="M54" s="106"/>
      <c r="N54" s="115"/>
      <c r="O54" s="101"/>
      <c r="P54" s="96"/>
      <c r="Q54" s="106"/>
      <c r="R54" s="106"/>
      <c r="S54" s="114"/>
      <c r="T54" s="11"/>
      <c r="U54" s="106"/>
      <c r="V54" s="106"/>
      <c r="W54" s="106"/>
      <c r="X54" s="205"/>
      <c r="Y54" s="2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26"/>
      <c r="AK54" s="106"/>
      <c r="AL54" s="114"/>
      <c r="AM54" s="106"/>
      <c r="AN54" s="101"/>
      <c r="AO54" s="115"/>
      <c r="AP54" s="143"/>
      <c r="AQ54" s="101"/>
      <c r="AR54" s="100"/>
      <c r="AS54" s="143"/>
      <c r="AT54" s="185"/>
      <c r="AU54" s="185"/>
      <c r="AV54" s="143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</row>
    <row r="55" spans="2:89">
      <c r="F55" s="1819" t="str">
        <f>'12-18л. МЕНЮ '!J253</f>
        <v>Пром.пр.</v>
      </c>
      <c r="G55" s="170" t="str">
        <f>'12-18л. МЕНЮ '!C253</f>
        <v>Хлеб ржаной</v>
      </c>
      <c r="H55" s="1875">
        <f>'12-18л. МЕНЮ '!D253</f>
        <v>30</v>
      </c>
      <c r="I55" s="100"/>
      <c r="J55" s="125"/>
      <c r="K55" s="176"/>
      <c r="L55" s="159"/>
      <c r="M55" s="106"/>
      <c r="N55" s="115"/>
      <c r="O55" s="101"/>
      <c r="P55" s="116"/>
      <c r="Q55" s="106"/>
      <c r="R55" s="106"/>
      <c r="S55" s="114"/>
      <c r="T55" s="11"/>
      <c r="U55" s="106"/>
      <c r="V55" s="106"/>
      <c r="W55" s="106"/>
      <c r="X55" s="254"/>
      <c r="Y55" s="255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1"/>
      <c r="AK55" s="106"/>
      <c r="AL55" s="114"/>
      <c r="AM55" s="106"/>
      <c r="AN55" s="101"/>
      <c r="AO55" s="100"/>
      <c r="AP55" s="143"/>
      <c r="AQ55" s="101"/>
      <c r="AR55" s="100"/>
      <c r="AS55" s="143"/>
      <c r="AT55" s="185"/>
      <c r="AU55" s="185"/>
      <c r="AV55" s="143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</row>
    <row r="56" spans="2:89" ht="14.25" customHeight="1" thickBot="1">
      <c r="F56" s="1212" t="s">
        <v>295</v>
      </c>
      <c r="G56" s="1213"/>
      <c r="H56" s="1774">
        <f>'12-18л. МЕНЮ '!D254</f>
        <v>350</v>
      </c>
      <c r="I56" s="106"/>
      <c r="J56" s="124"/>
      <c r="K56" s="101"/>
      <c r="L56" s="96"/>
      <c r="M56" s="106"/>
      <c r="N56" s="125"/>
      <c r="O56" s="113"/>
      <c r="P56" s="96"/>
      <c r="Q56" s="106"/>
      <c r="R56" s="106"/>
      <c r="S56" s="46"/>
      <c r="T56" s="11"/>
      <c r="U56" s="106"/>
      <c r="V56" s="106"/>
      <c r="W56" s="106"/>
      <c r="X56" s="100"/>
      <c r="Y56" s="143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1"/>
      <c r="AK56" s="106"/>
      <c r="AL56" s="114"/>
      <c r="AM56" s="106"/>
      <c r="AN56" s="101"/>
      <c r="AO56" s="100"/>
      <c r="AP56" s="143"/>
      <c r="AQ56" s="101"/>
      <c r="AR56" s="100"/>
      <c r="AS56" s="143"/>
      <c r="AT56" s="100"/>
      <c r="AU56" s="100"/>
      <c r="AV56" s="132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</row>
    <row r="57" spans="2:89" ht="13.5" customHeight="1">
      <c r="B57" s="1165"/>
      <c r="C57" s="46"/>
      <c r="D57" s="1164"/>
      <c r="E57" s="11"/>
      <c r="I57" s="106"/>
      <c r="J57" s="125"/>
      <c r="K57" s="469"/>
      <c r="L57" s="96"/>
      <c r="M57" s="106"/>
      <c r="N57" s="115"/>
      <c r="O57" s="101"/>
      <c r="P57" s="98"/>
      <c r="Q57" s="106"/>
      <c r="R57" s="106"/>
      <c r="S57" s="475"/>
      <c r="T57" s="11"/>
      <c r="U57" s="106"/>
      <c r="V57" s="106"/>
      <c r="W57" s="106"/>
      <c r="X57" s="100"/>
      <c r="Y57" s="143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1"/>
      <c r="AK57" s="106"/>
      <c r="AL57" s="114"/>
      <c r="AM57" s="106"/>
      <c r="AN57" s="106"/>
      <c r="AO57" s="106"/>
      <c r="AP57" s="106"/>
      <c r="AQ57" s="101"/>
      <c r="AR57" s="100"/>
      <c r="AS57" s="143"/>
      <c r="AT57" s="100"/>
      <c r="AU57" s="100"/>
      <c r="AV57" s="140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</row>
    <row r="58" spans="2:89" ht="13.5" customHeight="1">
      <c r="I58" s="106"/>
      <c r="J58" s="125"/>
      <c r="K58" s="469"/>
      <c r="L58" s="96"/>
      <c r="M58" s="106"/>
      <c r="N58" s="115"/>
      <c r="O58" s="106"/>
      <c r="P58" s="176"/>
      <c r="Q58" s="106"/>
      <c r="R58" s="106"/>
      <c r="S58" s="11"/>
      <c r="T58" s="85"/>
      <c r="U58" s="98"/>
      <c r="V58" s="106"/>
      <c r="W58" s="106"/>
      <c r="X58" s="159"/>
      <c r="Y58" s="106"/>
      <c r="Z58" s="106"/>
      <c r="AA58" s="106"/>
      <c r="AB58" s="106"/>
      <c r="AC58" s="106"/>
      <c r="AD58" s="106"/>
      <c r="AE58" s="106"/>
      <c r="AF58" s="106"/>
      <c r="AG58" s="106"/>
      <c r="AH58" s="101"/>
      <c r="AI58" s="101"/>
      <c r="AJ58" s="101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</row>
    <row r="59" spans="2:89" ht="15" customHeight="1">
      <c r="B59" s="173" t="s">
        <v>206</v>
      </c>
      <c r="G59" s="2"/>
      <c r="H59" s="2"/>
      <c r="I59" s="160"/>
      <c r="J59" s="115"/>
      <c r="K59" s="101"/>
      <c r="L59" s="98"/>
      <c r="M59" s="106"/>
      <c r="N59" s="106"/>
      <c r="O59" s="114"/>
      <c r="P59" s="106"/>
      <c r="Q59" s="482"/>
      <c r="R59" s="160"/>
      <c r="S59" s="3"/>
      <c r="T59" s="476"/>
      <c r="U59" s="104"/>
      <c r="V59" s="106"/>
      <c r="W59" s="106"/>
      <c r="X59" s="195"/>
      <c r="Y59" s="270"/>
      <c r="Z59" s="195"/>
      <c r="AA59" s="270"/>
      <c r="AB59" s="106"/>
      <c r="AC59" s="104"/>
      <c r="AD59" s="191"/>
      <c r="AE59" s="115"/>
      <c r="AF59" s="101"/>
      <c r="AG59" s="100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</row>
    <row r="60" spans="2:89" ht="16.5" customHeight="1" thickBot="1">
      <c r="B60" s="99" t="s">
        <v>443</v>
      </c>
      <c r="E60" s="377" t="s">
        <v>125</v>
      </c>
      <c r="F60" s="476"/>
      <c r="G60" t="s">
        <v>1021</v>
      </c>
      <c r="H60" s="11"/>
      <c r="I60" s="272"/>
      <c r="J60" s="106"/>
      <c r="K60" s="114"/>
      <c r="L60" s="106"/>
      <c r="M60" s="116"/>
      <c r="N60" s="1619"/>
      <c r="O60" s="114"/>
      <c r="P60" s="216"/>
      <c r="Q60" s="116"/>
      <c r="R60" s="115"/>
      <c r="S60" s="7"/>
      <c r="T60" s="14"/>
      <c r="U60" s="104"/>
      <c r="V60" s="106"/>
      <c r="W60" s="106"/>
      <c r="X60" s="100"/>
      <c r="Y60" s="137"/>
      <c r="Z60" s="365"/>
      <c r="AA60" s="368"/>
      <c r="AB60" s="106"/>
      <c r="AC60" s="106"/>
      <c r="AD60" s="106"/>
      <c r="AE60" s="201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</row>
    <row r="61" spans="2:89" ht="17.25" customHeight="1">
      <c r="B61" s="34" t="s">
        <v>2</v>
      </c>
      <c r="C61" s="80" t="s">
        <v>3</v>
      </c>
      <c r="D61" s="242" t="s">
        <v>4</v>
      </c>
      <c r="F61" s="40"/>
      <c r="G61" s="7"/>
      <c r="H61" s="14"/>
      <c r="I61" s="106"/>
      <c r="J61" s="739"/>
      <c r="K61" s="106"/>
      <c r="L61" s="106"/>
      <c r="M61" s="121"/>
      <c r="N61" s="106"/>
      <c r="O61" s="106"/>
      <c r="P61" s="106"/>
      <c r="Q61" s="1301"/>
      <c r="R61" s="115"/>
      <c r="S61" s="11"/>
      <c r="T61" s="14"/>
      <c r="U61" s="104"/>
      <c r="V61" s="106"/>
      <c r="W61" s="106"/>
      <c r="X61" s="100"/>
      <c r="Y61" s="137"/>
      <c r="Z61" s="176"/>
      <c r="AA61" s="363"/>
      <c r="AB61" s="106"/>
      <c r="AC61" s="106"/>
      <c r="AD61" s="106"/>
      <c r="AE61" s="214"/>
      <c r="AF61" s="195"/>
      <c r="AG61" s="19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</row>
    <row r="62" spans="2:89" ht="15.75" thickBot="1">
      <c r="B62" s="252" t="s">
        <v>5</v>
      </c>
      <c r="C62" s="377"/>
      <c r="D62" s="263" t="s">
        <v>60</v>
      </c>
      <c r="E62" s="25"/>
      <c r="F62" s="40"/>
      <c r="G62" s="11"/>
      <c r="H62" s="14"/>
      <c r="I62" s="106"/>
      <c r="J62" s="106"/>
      <c r="K62" s="176"/>
      <c r="L62" s="106"/>
      <c r="M62" s="121"/>
      <c r="N62" s="106"/>
      <c r="O62" s="106"/>
      <c r="P62" s="106"/>
      <c r="Q62" s="121"/>
      <c r="R62" s="106"/>
      <c r="S62" s="11"/>
      <c r="T62" s="11"/>
      <c r="U62" s="101"/>
      <c r="V62" s="106"/>
      <c r="W62" s="106"/>
      <c r="X62" s="100"/>
      <c r="Y62" s="137"/>
      <c r="Z62" s="176"/>
      <c r="AA62" s="363"/>
      <c r="AB62" s="106"/>
      <c r="AC62" s="106"/>
      <c r="AD62" s="106"/>
      <c r="AE62" s="101"/>
      <c r="AF62" s="100"/>
      <c r="AG62" s="137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</row>
    <row r="63" spans="2:89" ht="16.5" thickBot="1">
      <c r="B63" s="1656" t="s">
        <v>221</v>
      </c>
      <c r="C63" s="112"/>
      <c r="D63" s="226"/>
      <c r="E63" s="25"/>
      <c r="F63" s="11"/>
      <c r="G63" s="172"/>
      <c r="H63" s="11"/>
      <c r="I63" s="106"/>
      <c r="J63" s="115"/>
      <c r="K63" s="101"/>
      <c r="L63" s="96"/>
      <c r="M63" s="116"/>
      <c r="N63" s="106"/>
      <c r="O63" s="106"/>
      <c r="P63" s="106"/>
      <c r="Q63" s="116"/>
      <c r="R63" s="106"/>
      <c r="S63" s="11"/>
      <c r="T63" s="11"/>
      <c r="U63" s="101"/>
      <c r="V63" s="106"/>
      <c r="W63" s="106"/>
      <c r="X63" s="100"/>
      <c r="Y63" s="143"/>
      <c r="Z63" s="176"/>
      <c r="AA63" s="363"/>
      <c r="AB63" s="106"/>
      <c r="AC63" s="106"/>
      <c r="AD63" s="106"/>
      <c r="AE63" s="101"/>
      <c r="AF63" s="100"/>
      <c r="AG63" s="137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</row>
    <row r="64" spans="2:89">
      <c r="B64" s="234"/>
      <c r="C64" s="334" t="s">
        <v>131</v>
      </c>
      <c r="D64" s="226"/>
      <c r="E64" s="1015"/>
      <c r="F64" s="40"/>
      <c r="G64" s="7"/>
      <c r="H64" s="15"/>
      <c r="I64" s="202"/>
      <c r="J64" s="115"/>
      <c r="K64" s="101"/>
      <c r="L64" s="98"/>
      <c r="M64" s="116"/>
      <c r="N64" s="106"/>
      <c r="O64" s="106"/>
      <c r="P64" s="106"/>
      <c r="Q64" s="116"/>
      <c r="R64" s="106"/>
      <c r="S64" s="11"/>
      <c r="T64" s="11"/>
      <c r="U64" s="101"/>
      <c r="V64" s="106"/>
      <c r="W64" s="106"/>
      <c r="X64" s="100"/>
      <c r="Y64" s="137"/>
      <c r="Z64" s="176"/>
      <c r="AA64" s="363"/>
      <c r="AB64" s="106"/>
      <c r="AC64" s="106"/>
      <c r="AD64" s="106"/>
      <c r="AE64" s="101"/>
      <c r="AF64" s="100"/>
      <c r="AG64" s="137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</row>
    <row r="65" spans="2:89">
      <c r="B65" s="163" t="str">
        <f>'12-18л. МЕНЮ '!J281</f>
        <v>307/21</v>
      </c>
      <c r="C65" s="239" t="str">
        <f>'12-18л. МЕНЮ '!C281</f>
        <v>Котлета рыбная (минтай)</v>
      </c>
      <c r="D65" s="169">
        <f>'12-18л. МЕНЮ '!D281</f>
        <v>120</v>
      </c>
      <c r="E65" s="78"/>
      <c r="F65" s="88"/>
      <c r="G65" s="7"/>
      <c r="H65" s="15"/>
      <c r="I65" s="214"/>
      <c r="J65" s="115"/>
      <c r="K65" s="101"/>
      <c r="L65" s="98"/>
      <c r="M65" s="121"/>
      <c r="N65" s="106"/>
      <c r="O65" s="106"/>
      <c r="P65" s="106"/>
      <c r="Q65" s="486"/>
      <c r="R65" s="106"/>
      <c r="S65" s="11"/>
      <c r="T65" s="11"/>
      <c r="U65" s="101"/>
      <c r="V65" s="106"/>
      <c r="W65" s="106"/>
      <c r="X65" s="115"/>
      <c r="Y65" s="143"/>
      <c r="Z65" s="176"/>
      <c r="AA65" s="363"/>
      <c r="AB65" s="106"/>
      <c r="AC65" s="106"/>
      <c r="AD65" s="106"/>
      <c r="AE65" s="101"/>
      <c r="AF65" s="100"/>
      <c r="AG65" s="143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</row>
    <row r="66" spans="2:89">
      <c r="B66" s="163" t="str">
        <f>'12-18л. МЕНЮ '!J282</f>
        <v>334/22</v>
      </c>
      <c r="C66" s="239" t="str">
        <f>'12-18л. МЕНЮ '!C282</f>
        <v>Рагу из овощей</v>
      </c>
      <c r="D66" s="169">
        <f>'12-18л. МЕНЮ '!D282</f>
        <v>180</v>
      </c>
      <c r="E66" s="78"/>
      <c r="F66" s="88"/>
      <c r="G66" s="19"/>
      <c r="H66" s="15"/>
      <c r="I66" s="101"/>
      <c r="J66" s="2981"/>
      <c r="K66" s="101"/>
      <c r="L66" s="98"/>
      <c r="M66" s="121"/>
      <c r="N66" s="106"/>
      <c r="O66" s="106"/>
      <c r="P66" s="106"/>
      <c r="Q66" s="106"/>
      <c r="R66" s="106"/>
      <c r="S66" s="11"/>
      <c r="T66" s="11"/>
      <c r="U66" s="101"/>
      <c r="V66" s="106"/>
      <c r="W66" s="106"/>
      <c r="X66" s="100"/>
      <c r="Y66" s="137"/>
      <c r="Z66" s="176"/>
      <c r="AA66" s="363"/>
      <c r="AB66" s="106"/>
      <c r="AC66" s="106"/>
      <c r="AD66" s="106"/>
      <c r="AE66" s="101"/>
      <c r="AF66" s="100"/>
      <c r="AG66" s="137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</row>
    <row r="67" spans="2:89">
      <c r="B67" s="163" t="str">
        <f>'12-18л. МЕНЮ '!J283</f>
        <v>501 /21</v>
      </c>
      <c r="C67" s="239" t="str">
        <f>'12-18л. МЕНЮ '!C283</f>
        <v>Сок фруктовый (персиковый)</v>
      </c>
      <c r="D67" s="169">
        <f>'12-18л. МЕНЮ '!D283</f>
        <v>200</v>
      </c>
      <c r="E67" s="78"/>
      <c r="F67" s="88"/>
      <c r="G67" s="319"/>
      <c r="H67" s="11"/>
      <c r="I67" s="104"/>
      <c r="J67" s="2981"/>
      <c r="K67" s="101"/>
      <c r="L67" s="98"/>
      <c r="M67" s="121"/>
      <c r="N67" s="115"/>
      <c r="O67" s="176"/>
      <c r="P67" s="101"/>
      <c r="Q67" s="116"/>
      <c r="R67" s="106"/>
      <c r="S67" s="11"/>
      <c r="T67" s="11"/>
      <c r="U67" s="101"/>
      <c r="V67" s="106"/>
      <c r="W67" s="106"/>
      <c r="X67" s="100"/>
      <c r="Y67" s="143"/>
      <c r="Z67" s="176"/>
      <c r="AA67" s="363"/>
      <c r="AB67" s="106"/>
      <c r="AC67" s="106"/>
      <c r="AD67" s="106"/>
      <c r="AE67" s="101"/>
      <c r="AF67" s="115"/>
      <c r="AG67" s="143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</row>
    <row r="68" spans="2:89">
      <c r="B68" s="163" t="str">
        <f>'12-18л. МЕНЮ '!J284</f>
        <v>Пром.пр.</v>
      </c>
      <c r="C68" s="239" t="str">
        <f>'12-18л. МЕНЮ '!C284</f>
        <v>Хлеб пшеничный</v>
      </c>
      <c r="D68" s="169">
        <f>'12-18л. МЕНЮ '!D284</f>
        <v>50</v>
      </c>
      <c r="E68" s="78"/>
      <c r="F68" s="1404"/>
      <c r="G68" s="7"/>
      <c r="H68" s="95"/>
      <c r="I68" s="101"/>
      <c r="J68" s="564"/>
      <c r="K68" s="101"/>
      <c r="L68" s="98"/>
      <c r="M68" s="121"/>
      <c r="N68" s="106"/>
      <c r="O68" s="565"/>
      <c r="P68" s="113"/>
      <c r="Q68" s="106"/>
      <c r="R68" s="106"/>
      <c r="S68" s="11"/>
      <c r="T68" s="11"/>
      <c r="U68" s="101"/>
      <c r="V68" s="106"/>
      <c r="W68" s="106"/>
      <c r="X68" s="108"/>
      <c r="Y68" s="141"/>
      <c r="Z68" s="365"/>
      <c r="AA68" s="363"/>
      <c r="AB68" s="106"/>
      <c r="AC68" s="106"/>
      <c r="AD68" s="106"/>
      <c r="AE68" s="101"/>
      <c r="AF68" s="100"/>
      <c r="AG68" s="137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</row>
    <row r="69" spans="2:89" ht="12.75" customHeight="1">
      <c r="B69" s="163" t="str">
        <f>'12-18л. МЕНЮ '!J285</f>
        <v>Пром.пр.</v>
      </c>
      <c r="C69" s="239" t="str">
        <f>'12-18л. МЕНЮ '!C285</f>
        <v>Хлеб ржаной</v>
      </c>
      <c r="D69" s="169">
        <f>'12-18л. МЕНЮ '!D285</f>
        <v>30</v>
      </c>
      <c r="E69" s="78"/>
      <c r="F69" s="40"/>
      <c r="G69" s="7"/>
      <c r="H69" s="15"/>
      <c r="I69" s="107"/>
      <c r="J69" s="106"/>
      <c r="K69" s="114"/>
      <c r="L69" s="106"/>
      <c r="M69" s="121"/>
      <c r="N69" s="106"/>
      <c r="O69" s="106"/>
      <c r="P69" s="101"/>
      <c r="Q69" s="106"/>
      <c r="R69" s="106"/>
      <c r="S69" s="11"/>
      <c r="T69" s="11"/>
      <c r="U69" s="101"/>
      <c r="V69" s="106"/>
      <c r="W69" s="106"/>
      <c r="X69" s="100"/>
      <c r="Y69" s="143"/>
      <c r="Z69" s="176"/>
      <c r="AA69" s="363"/>
      <c r="AB69" s="106"/>
      <c r="AC69" s="106"/>
      <c r="AD69" s="106"/>
      <c r="AE69" s="101"/>
      <c r="AF69" s="100"/>
      <c r="AG69" s="143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</row>
    <row r="70" spans="2:89" ht="12.75" customHeight="1">
      <c r="B70" s="163" t="str">
        <f>'12-18л. МЕНЮ '!J286</f>
        <v>82 / 21</v>
      </c>
      <c r="C70" s="239" t="str">
        <f>'12-18л. МЕНЮ '!C286</f>
        <v>Фрукты свежие (банан)</v>
      </c>
      <c r="D70" s="169">
        <f>'12-18л. МЕНЮ '!D286</f>
        <v>105</v>
      </c>
      <c r="E70" s="78"/>
      <c r="F70" s="40"/>
      <c r="G70" s="7"/>
      <c r="H70" s="15"/>
      <c r="I70" s="101"/>
      <c r="J70" s="1619"/>
      <c r="K70" s="114"/>
      <c r="L70" s="1620"/>
      <c r="M70" s="121"/>
      <c r="N70" s="119"/>
      <c r="O70" s="566"/>
      <c r="P70" s="101"/>
      <c r="Q70" s="116"/>
      <c r="R70" s="106"/>
      <c r="S70" s="11"/>
      <c r="T70" s="11"/>
      <c r="U70" s="127"/>
      <c r="V70" s="106"/>
      <c r="W70" s="106"/>
      <c r="X70" s="186"/>
      <c r="Y70" s="364"/>
      <c r="Z70" s="176"/>
      <c r="AA70" s="363"/>
      <c r="AB70" s="106"/>
      <c r="AC70" s="106"/>
      <c r="AD70" s="106"/>
      <c r="AE70" s="107"/>
      <c r="AF70" s="108"/>
      <c r="AG70" s="141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</row>
    <row r="71" spans="2:89" ht="13.5" customHeight="1" thickBot="1">
      <c r="B71" s="1677" t="s">
        <v>293</v>
      </c>
      <c r="C71" s="1678"/>
      <c r="D71" s="1773">
        <f>'12-18л. МЕНЮ '!D287</f>
        <v>685</v>
      </c>
      <c r="E71" s="78"/>
      <c r="F71" s="99"/>
      <c r="G71" s="77"/>
      <c r="I71" s="111"/>
      <c r="J71" s="125"/>
      <c r="K71" s="176"/>
      <c r="L71" s="106"/>
      <c r="M71" s="121"/>
      <c r="N71" s="115"/>
      <c r="O71" s="567"/>
      <c r="P71" s="101"/>
      <c r="Q71" s="116"/>
      <c r="R71" s="106"/>
      <c r="S71" s="11"/>
      <c r="T71" s="11"/>
      <c r="U71" s="106"/>
      <c r="V71" s="106"/>
      <c r="W71" s="106"/>
      <c r="X71" s="186"/>
      <c r="Y71" s="364"/>
      <c r="Z71" s="176"/>
      <c r="AA71" s="363"/>
      <c r="AB71" s="106"/>
      <c r="AC71" s="106"/>
      <c r="AD71" s="106"/>
      <c r="AE71" s="101"/>
      <c r="AF71" s="100"/>
      <c r="AG71" s="143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</row>
    <row r="72" spans="2:89" ht="15.75">
      <c r="B72" s="585"/>
      <c r="C72" s="334" t="s">
        <v>109</v>
      </c>
      <c r="D72" s="226"/>
      <c r="E72" s="296"/>
      <c r="F72" s="1"/>
      <c r="G72" s="77"/>
      <c r="I72" s="269"/>
      <c r="J72" s="125"/>
      <c r="K72" s="113"/>
      <c r="L72" s="328"/>
      <c r="M72" s="121"/>
      <c r="N72" s="115"/>
      <c r="O72" s="567"/>
      <c r="P72" s="101"/>
      <c r="Q72" s="486"/>
      <c r="R72" s="106"/>
      <c r="S72" s="11"/>
      <c r="T72" s="11"/>
      <c r="U72" s="101"/>
      <c r="V72" s="106"/>
      <c r="W72" s="106"/>
      <c r="X72" s="186"/>
      <c r="Y72" s="364"/>
      <c r="Z72" s="176"/>
      <c r="AA72" s="363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</row>
    <row r="73" spans="2:89" ht="15.75">
      <c r="B73" s="1638" t="str">
        <f>'12-18л. МЕНЮ '!J291</f>
        <v>22 / 21</v>
      </c>
      <c r="C73" s="1762" t="str">
        <f>'12-18л. МЕНЮ '!C291</f>
        <v xml:space="preserve">Морковь с яблоком </v>
      </c>
      <c r="D73" s="1549">
        <f>'12-18л. МЕНЮ '!D291</f>
        <v>100</v>
      </c>
      <c r="E73" s="2012" t="s">
        <v>487</v>
      </c>
      <c r="F73" s="1" t="s">
        <v>999</v>
      </c>
      <c r="G73" s="77"/>
      <c r="I73" s="214"/>
      <c r="J73" s="104"/>
      <c r="K73" s="113"/>
      <c r="L73" s="328"/>
      <c r="M73" s="121"/>
      <c r="N73" s="116"/>
      <c r="O73" s="478"/>
      <c r="P73" s="106"/>
      <c r="Q73" s="106"/>
      <c r="R73" s="106"/>
      <c r="S73" s="11"/>
      <c r="T73" s="11"/>
      <c r="U73" s="101"/>
      <c r="V73" s="106"/>
      <c r="W73" s="106"/>
      <c r="X73" s="186"/>
      <c r="Y73" s="364"/>
      <c r="Z73" s="176"/>
      <c r="AA73" s="363"/>
      <c r="AB73" s="106"/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</row>
    <row r="74" spans="2:89" ht="15.75">
      <c r="B74" s="1638" t="str">
        <f>'12-18л. МЕНЮ '!J292</f>
        <v>117/17</v>
      </c>
      <c r="C74" s="1424" t="str">
        <f>'12-18л. МЕНЮ '!C292</f>
        <v>Суп с крупой и мясными фрикадельками</v>
      </c>
      <c r="D74" s="1549">
        <f>'12-18л. МЕНЮ '!D292</f>
        <v>250</v>
      </c>
      <c r="E74" s="1096"/>
      <c r="F74" s="536" t="s">
        <v>488</v>
      </c>
      <c r="G74" s="77"/>
      <c r="I74" s="117"/>
      <c r="J74" s="115"/>
      <c r="K74" s="469"/>
      <c r="L74" s="98"/>
      <c r="M74" s="121"/>
      <c r="N74" s="118"/>
      <c r="O74" s="106"/>
      <c r="P74" s="106"/>
      <c r="Q74" s="106"/>
      <c r="R74" s="106"/>
      <c r="S74" s="11"/>
      <c r="T74" s="11"/>
      <c r="U74" s="101"/>
      <c r="V74" s="100"/>
      <c r="W74" s="106"/>
      <c r="X74" s="186"/>
      <c r="Y74" s="364"/>
      <c r="Z74" s="176"/>
      <c r="AA74" s="363"/>
      <c r="AB74" s="106"/>
      <c r="AC74" s="106"/>
      <c r="AD74" s="106"/>
      <c r="AE74" s="106"/>
      <c r="AF74" s="115"/>
      <c r="AG74" s="101"/>
      <c r="AH74" s="100"/>
      <c r="AI74" s="106"/>
      <c r="AJ74" s="106"/>
      <c r="AK74" s="106"/>
      <c r="AL74" s="106"/>
      <c r="AM74" s="106"/>
      <c r="AN74" s="106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6"/>
      <c r="BQ74" s="106"/>
      <c r="BR74" s="106"/>
      <c r="BS74" s="106"/>
      <c r="BT74" s="106"/>
      <c r="BU74" s="106"/>
      <c r="BV74" s="106"/>
      <c r="BW74" s="106"/>
      <c r="BX74" s="106"/>
      <c r="BY74" s="106"/>
      <c r="BZ74" s="106"/>
      <c r="CA74" s="106"/>
      <c r="CB74" s="106"/>
      <c r="CC74" s="106"/>
      <c r="CD74" s="106"/>
      <c r="CE74" s="106"/>
      <c r="CF74" s="106"/>
      <c r="CG74" s="106"/>
      <c r="CH74" s="106"/>
      <c r="CI74" s="106"/>
      <c r="CJ74" s="106"/>
      <c r="CK74" s="106"/>
    </row>
    <row r="75" spans="2:89" ht="15.75">
      <c r="B75" s="1638" t="str">
        <f>'12-18л. МЕНЮ '!J293</f>
        <v>437/22</v>
      </c>
      <c r="C75" s="1762" t="str">
        <f>'12-18л. МЕНЮ '!C293</f>
        <v xml:space="preserve">Сырники из творога </v>
      </c>
      <c r="D75" s="1549">
        <f>'12-18л. МЕНЮ '!D293</f>
        <v>230</v>
      </c>
      <c r="E75" s="2012" t="s">
        <v>487</v>
      </c>
      <c r="F75" s="315" t="s">
        <v>1000</v>
      </c>
      <c r="I75" s="117"/>
      <c r="J75" s="115"/>
      <c r="K75" s="101"/>
      <c r="L75" s="96"/>
      <c r="M75" s="121"/>
      <c r="N75" s="504"/>
      <c r="O75" s="106"/>
      <c r="P75" s="176"/>
      <c r="Q75" s="106"/>
      <c r="R75" s="106"/>
      <c r="S75" s="11"/>
      <c r="T75" s="11"/>
      <c r="U75" s="106"/>
      <c r="V75" s="106"/>
      <c r="W75" s="106"/>
      <c r="X75" s="186"/>
      <c r="Y75" s="364"/>
      <c r="Z75" s="176"/>
      <c r="AA75" s="363"/>
      <c r="AB75" s="106"/>
      <c r="AC75" s="106"/>
      <c r="AD75" s="106"/>
      <c r="AE75" s="106"/>
      <c r="AF75" s="115"/>
      <c r="AG75" s="101"/>
      <c r="AH75" s="100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6"/>
      <c r="BC75" s="106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106"/>
      <c r="BR75" s="106"/>
      <c r="BS75" s="106"/>
      <c r="BT75" s="106"/>
      <c r="BU75" s="106"/>
      <c r="BV75" s="106"/>
      <c r="BW75" s="106"/>
      <c r="BX75" s="106"/>
      <c r="BY75" s="106"/>
      <c r="BZ75" s="106"/>
      <c r="CA75" s="106"/>
      <c r="CB75" s="106"/>
      <c r="CC75" s="106"/>
      <c r="CD75" s="106"/>
      <c r="CE75" s="106"/>
      <c r="CF75" s="106"/>
      <c r="CG75" s="106"/>
      <c r="CH75" s="106"/>
      <c r="CI75" s="106"/>
      <c r="CJ75" s="106"/>
      <c r="CK75" s="106"/>
    </row>
    <row r="76" spans="2:89" ht="17.25" customHeight="1">
      <c r="B76" s="1918" t="str">
        <f>'12-18л. МЕНЮ '!J294</f>
        <v>687/22</v>
      </c>
      <c r="C76" s="2152" t="str">
        <f>'12-18л. МЕНЮ '!C294</f>
        <v>и / соус  абрикосовый</v>
      </c>
      <c r="D76" s="2232">
        <f>'12-18л. МЕНЮ '!D294</f>
        <v>35</v>
      </c>
      <c r="F76" s="536" t="s">
        <v>1001</v>
      </c>
      <c r="I76" s="101"/>
      <c r="J76" s="115"/>
      <c r="K76" s="101"/>
      <c r="L76" s="96"/>
      <c r="M76" s="121"/>
      <c r="N76" s="106"/>
      <c r="O76" s="106"/>
      <c r="P76" s="101"/>
      <c r="Q76" s="106"/>
      <c r="R76" s="106"/>
      <c r="S76" s="11"/>
      <c r="T76" s="11"/>
      <c r="U76" s="106"/>
      <c r="V76" s="106"/>
      <c r="W76" s="106"/>
      <c r="X76" s="186"/>
      <c r="Y76" s="364"/>
      <c r="Z76" s="176"/>
      <c r="AA76" s="363"/>
      <c r="AB76" s="106"/>
      <c r="AC76" s="106"/>
      <c r="AD76" s="106"/>
      <c r="AE76" s="106"/>
      <c r="AF76" s="139"/>
      <c r="AG76" s="106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6"/>
      <c r="BQ76" s="106"/>
      <c r="BR76" s="106"/>
      <c r="BS76" s="106"/>
      <c r="BT76" s="106"/>
      <c r="BU76" s="106"/>
      <c r="BV76" s="106"/>
      <c r="BW76" s="106"/>
      <c r="BX76" s="106"/>
      <c r="BY76" s="106"/>
      <c r="BZ76" s="106"/>
      <c r="CA76" s="106"/>
      <c r="CB76" s="106"/>
      <c r="CC76" s="106"/>
      <c r="CD76" s="106"/>
      <c r="CE76" s="106"/>
      <c r="CF76" s="106"/>
      <c r="CG76" s="106"/>
      <c r="CH76" s="106"/>
      <c r="CI76" s="106"/>
      <c r="CJ76" s="106"/>
      <c r="CK76" s="106"/>
    </row>
    <row r="77" spans="2:89" ht="15.75">
      <c r="B77" s="2788" t="str">
        <f>'12-18л. МЕНЮ '!J295</f>
        <v>502 / 21</v>
      </c>
      <c r="C77" s="2231" t="str">
        <f>'12-18л. МЕНЮ '!C295</f>
        <v>Какао с молоком и витаминами</v>
      </c>
      <c r="D77" s="1763">
        <f>'12-18л. МЕНЮ '!D295</f>
        <v>200</v>
      </c>
      <c r="E77" s="77" t="s">
        <v>1002</v>
      </c>
      <c r="F77" s="1" t="s">
        <v>1003</v>
      </c>
      <c r="G77" s="536"/>
      <c r="I77" s="101"/>
      <c r="J77" s="125"/>
      <c r="K77" s="101"/>
      <c r="L77" s="96"/>
      <c r="M77" s="121"/>
      <c r="N77" s="98"/>
      <c r="O77" s="106"/>
      <c r="P77" s="101"/>
      <c r="Q77" s="106"/>
      <c r="R77" s="106"/>
      <c r="S77" s="11"/>
      <c r="T77" s="11"/>
      <c r="U77" s="106"/>
      <c r="V77" s="106"/>
      <c r="W77" s="106"/>
      <c r="X77" s="186"/>
      <c r="Y77" s="364"/>
      <c r="Z77" s="176"/>
      <c r="AA77" s="363"/>
      <c r="AB77" s="106"/>
      <c r="AC77" s="106"/>
      <c r="AD77" s="106"/>
      <c r="AE77" s="106"/>
      <c r="AF77" s="214"/>
      <c r="AG77" s="195"/>
      <c r="AH77" s="196"/>
      <c r="AI77" s="201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6"/>
      <c r="BZ77" s="106"/>
      <c r="CA77" s="106"/>
      <c r="CB77" s="106"/>
      <c r="CC77" s="106"/>
      <c r="CD77" s="106"/>
      <c r="CE77" s="106"/>
      <c r="CF77" s="106"/>
      <c r="CG77" s="106"/>
      <c r="CH77" s="106"/>
      <c r="CI77" s="106"/>
      <c r="CJ77" s="106"/>
      <c r="CK77" s="106"/>
    </row>
    <row r="78" spans="2:89" ht="15.75">
      <c r="B78" s="2789" t="str">
        <f>'12-18л. МЕНЮ '!J296</f>
        <v>Пром.пр.</v>
      </c>
      <c r="C78" s="1914" t="str">
        <f>'12-18л. МЕНЮ '!C296</f>
        <v>Хлеб пшеничный</v>
      </c>
      <c r="D78" s="1550">
        <f>'12-18л. МЕНЮ '!D296</f>
        <v>30</v>
      </c>
      <c r="F78" s="64" t="s">
        <v>1004</v>
      </c>
      <c r="G78" s="536"/>
      <c r="I78" s="101"/>
      <c r="J78" s="106"/>
      <c r="K78" s="101"/>
      <c r="L78" s="111"/>
      <c r="M78" s="151"/>
      <c r="N78" s="151"/>
      <c r="O78" s="106"/>
      <c r="P78" s="101"/>
      <c r="Q78" s="106"/>
      <c r="R78" s="106"/>
      <c r="S78" s="11"/>
      <c r="T78" s="11"/>
      <c r="U78" s="106"/>
      <c r="V78" s="106"/>
      <c r="W78" s="106"/>
      <c r="X78" s="186"/>
      <c r="Y78" s="364"/>
      <c r="Z78" s="176"/>
      <c r="AA78" s="363"/>
      <c r="AB78" s="106"/>
      <c r="AC78" s="106"/>
      <c r="AD78" s="106"/>
      <c r="AE78" s="106"/>
      <c r="AF78" s="101"/>
      <c r="AG78" s="100"/>
      <c r="AH78" s="137"/>
      <c r="AI78" s="214"/>
      <c r="AJ78" s="195"/>
      <c r="AK78" s="196"/>
      <c r="AL78" s="106"/>
      <c r="AM78" s="106"/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106"/>
      <c r="BR78" s="106"/>
      <c r="BS78" s="106"/>
      <c r="BT78" s="106"/>
      <c r="BU78" s="106"/>
      <c r="BV78" s="106"/>
      <c r="BW78" s="106"/>
      <c r="BX78" s="106"/>
      <c r="BY78" s="106"/>
      <c r="BZ78" s="106"/>
      <c r="CA78" s="106"/>
      <c r="CB78" s="106"/>
      <c r="CC78" s="106"/>
      <c r="CD78" s="106"/>
      <c r="CE78" s="106"/>
      <c r="CF78" s="106"/>
      <c r="CG78" s="106"/>
      <c r="CH78" s="106"/>
      <c r="CI78" s="106"/>
      <c r="CJ78" s="106"/>
      <c r="CK78" s="106"/>
    </row>
    <row r="79" spans="2:89">
      <c r="B79" s="2789" t="str">
        <f>'12-18л. МЕНЮ '!J297</f>
        <v>Пром.пр.</v>
      </c>
      <c r="C79" s="1914" t="str">
        <f>'12-18л. МЕНЮ '!C297</f>
        <v>Хлеб ржаной</v>
      </c>
      <c r="D79" s="1550">
        <f>'12-18л. МЕНЮ '!D297</f>
        <v>20</v>
      </c>
      <c r="F79" s="3423" t="s">
        <v>1005</v>
      </c>
      <c r="I79" s="107"/>
      <c r="J79" s="2981"/>
      <c r="K79" s="101"/>
      <c r="L79" s="98"/>
      <c r="M79" s="151"/>
      <c r="N79" s="151"/>
      <c r="O79" s="179"/>
      <c r="P79" s="101"/>
      <c r="Q79" s="105"/>
      <c r="R79" s="106"/>
      <c r="S79" s="11"/>
      <c r="T79" s="11"/>
      <c r="U79" s="106"/>
      <c r="V79" s="106"/>
      <c r="W79" s="106"/>
      <c r="X79" s="106"/>
      <c r="Y79" s="106"/>
      <c r="Z79" s="106"/>
      <c r="AA79" s="106"/>
      <c r="AB79" s="106"/>
      <c r="AC79" s="106"/>
      <c r="AD79" s="115"/>
      <c r="AE79" s="111"/>
      <c r="AF79" s="101"/>
      <c r="AG79" s="100"/>
      <c r="AH79" s="137"/>
      <c r="AI79" s="101"/>
      <c r="AJ79" s="100"/>
      <c r="AK79" s="137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  <c r="BQ79" s="106"/>
      <c r="BR79" s="106"/>
      <c r="BS79" s="106"/>
      <c r="BT79" s="106"/>
      <c r="BU79" s="106"/>
      <c r="BV79" s="106"/>
      <c r="BW79" s="106"/>
      <c r="BX79" s="106"/>
      <c r="BY79" s="106"/>
      <c r="BZ79" s="106"/>
      <c r="CA79" s="106"/>
      <c r="CB79" s="106"/>
      <c r="CC79" s="106"/>
      <c r="CD79" s="106"/>
      <c r="CE79" s="106"/>
      <c r="CF79" s="106"/>
      <c r="CG79" s="106"/>
      <c r="CH79" s="106"/>
      <c r="CI79" s="106"/>
      <c r="CJ79" s="106"/>
      <c r="CK79" s="106"/>
    </row>
    <row r="80" spans="2:89" ht="15.75" thickBot="1">
      <c r="B80" s="1212" t="s">
        <v>294</v>
      </c>
      <c r="C80" s="1204"/>
      <c r="D80" s="1760">
        <f>'12-18л. МЕНЮ '!D298</f>
        <v>865</v>
      </c>
      <c r="F80" s="536" t="s">
        <v>1006</v>
      </c>
      <c r="I80" s="107"/>
      <c r="J80" s="2981"/>
      <c r="K80" s="101"/>
      <c r="L80" s="98"/>
      <c r="M80" s="121"/>
      <c r="N80" s="106"/>
      <c r="O80" s="179"/>
      <c r="P80" s="100"/>
      <c r="Q80" s="350"/>
      <c r="R80" s="106"/>
      <c r="S80" s="11"/>
      <c r="T80" s="11"/>
      <c r="U80" s="106"/>
      <c r="V80" s="106"/>
      <c r="W80" s="106"/>
      <c r="X80" s="106"/>
      <c r="Y80" s="106"/>
      <c r="Z80" s="106"/>
      <c r="AA80" s="210"/>
      <c r="AB80" s="106"/>
      <c r="AC80" s="106"/>
      <c r="AD80" s="115"/>
      <c r="AE80" s="101"/>
      <c r="AF80" s="101"/>
      <c r="AG80" s="100"/>
      <c r="AH80" s="137"/>
      <c r="AI80" s="101"/>
      <c r="AJ80" s="100"/>
      <c r="AK80" s="137"/>
      <c r="AL80" s="106"/>
      <c r="AM80" s="106"/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6"/>
      <c r="BC80" s="106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06"/>
      <c r="BR80" s="106"/>
      <c r="BS80" s="106"/>
      <c r="BT80" s="106"/>
      <c r="BU80" s="106"/>
      <c r="BV80" s="106"/>
      <c r="BW80" s="106"/>
      <c r="BX80" s="106"/>
      <c r="BY80" s="106"/>
      <c r="BZ80" s="106"/>
      <c r="CA80" s="106"/>
      <c r="CB80" s="106"/>
      <c r="CC80" s="106"/>
      <c r="CD80" s="106"/>
      <c r="CE80" s="106"/>
      <c r="CF80" s="106"/>
      <c r="CG80" s="106"/>
      <c r="CH80" s="106"/>
      <c r="CI80" s="106"/>
      <c r="CJ80" s="106"/>
      <c r="CK80" s="106"/>
    </row>
    <row r="81" spans="2:89">
      <c r="B81" s="585"/>
      <c r="C81" s="334" t="s">
        <v>199</v>
      </c>
      <c r="D81" s="653"/>
      <c r="E81" s="1096"/>
      <c r="F81" s="536" t="s">
        <v>1007</v>
      </c>
      <c r="G81" s="77"/>
      <c r="I81" s="101"/>
      <c r="J81" s="1619"/>
      <c r="K81" s="114"/>
      <c r="L81" s="216"/>
      <c r="M81" s="1297"/>
      <c r="N81" s="1297"/>
      <c r="O81" s="106"/>
      <c r="P81" s="101"/>
      <c r="Q81" s="106"/>
      <c r="R81" s="106"/>
      <c r="S81" s="11"/>
      <c r="T81" s="11"/>
      <c r="U81" s="106"/>
      <c r="V81" s="106"/>
      <c r="W81" s="106"/>
      <c r="X81" s="132"/>
      <c r="Y81" s="106"/>
      <c r="Z81" s="106"/>
      <c r="AA81" s="106"/>
      <c r="AB81" s="106"/>
      <c r="AC81" s="106"/>
      <c r="AD81" s="106"/>
      <c r="AE81" s="106"/>
      <c r="AF81" s="101"/>
      <c r="AG81" s="274"/>
      <c r="AH81" s="275"/>
      <c r="AI81" s="101"/>
      <c r="AJ81" s="100"/>
      <c r="AK81" s="137"/>
      <c r="AL81" s="106"/>
      <c r="AM81" s="106"/>
      <c r="AN81" s="106"/>
      <c r="AO81" s="106"/>
      <c r="AP81" s="106"/>
      <c r="AQ81" s="106"/>
      <c r="AR81" s="106"/>
      <c r="AS81" s="106"/>
      <c r="AT81" s="106"/>
      <c r="AU81" s="106"/>
      <c r="AV81" s="106"/>
      <c r="AW81" s="106"/>
      <c r="AX81" s="106"/>
      <c r="AY81" s="106"/>
      <c r="AZ81" s="106"/>
      <c r="BA81" s="106"/>
      <c r="BB81" s="106"/>
      <c r="BC81" s="106"/>
      <c r="BD81" s="106"/>
      <c r="BE81" s="106"/>
      <c r="BF81" s="106"/>
      <c r="BG81" s="106"/>
      <c r="BH81" s="106"/>
      <c r="BI81" s="106"/>
      <c r="BJ81" s="106"/>
      <c r="BK81" s="106"/>
      <c r="BL81" s="106"/>
      <c r="BM81" s="106"/>
      <c r="BN81" s="106"/>
      <c r="BO81" s="106"/>
      <c r="BP81" s="106"/>
      <c r="BQ81" s="106"/>
      <c r="BR81" s="106"/>
      <c r="BS81" s="106"/>
      <c r="BT81" s="106"/>
      <c r="BU81" s="106"/>
      <c r="BV81" s="106"/>
      <c r="BW81" s="106"/>
      <c r="BX81" s="106"/>
      <c r="BY81" s="106"/>
      <c r="BZ81" s="106"/>
      <c r="CA81" s="106"/>
      <c r="CB81" s="106"/>
      <c r="CC81" s="106"/>
      <c r="CD81" s="106"/>
      <c r="CE81" s="106"/>
      <c r="CF81" s="106"/>
      <c r="CG81" s="106"/>
      <c r="CH81" s="106"/>
      <c r="CI81" s="106"/>
      <c r="CJ81" s="106"/>
      <c r="CK81" s="106"/>
    </row>
    <row r="82" spans="2:89" ht="13.5" customHeight="1">
      <c r="B82" s="1658" t="str">
        <f>'12-18л. МЕНЮ '!J302</f>
        <v>827/22</v>
      </c>
      <c r="C82" s="259" t="str">
        <f>'12-18л. МЕНЮ '!C302</f>
        <v>Чай с яблоком и лимоном</v>
      </c>
      <c r="D82" s="652">
        <f>'12-18л. МЕНЮ '!D302</f>
        <v>200</v>
      </c>
      <c r="E82" s="77" t="s">
        <v>1008</v>
      </c>
      <c r="F82" s="741" t="s">
        <v>1009</v>
      </c>
      <c r="I82" s="101"/>
      <c r="J82" s="125"/>
      <c r="K82" s="176"/>
      <c r="L82" s="159"/>
      <c r="M82" s="121"/>
      <c r="N82" s="356"/>
      <c r="O82" s="1297"/>
      <c r="P82" s="116"/>
      <c r="Q82" s="116"/>
      <c r="R82" s="106"/>
      <c r="S82" s="11"/>
      <c r="T82" s="11"/>
      <c r="U82" s="106"/>
      <c r="V82" s="106"/>
      <c r="W82" s="106"/>
      <c r="X82" s="132"/>
      <c r="Y82" s="106"/>
      <c r="Z82" s="106"/>
      <c r="AA82" s="106"/>
      <c r="AB82" s="106"/>
      <c r="AC82" s="106"/>
      <c r="AD82" s="106"/>
      <c r="AE82" s="106"/>
      <c r="AF82" s="101"/>
      <c r="AG82" s="274"/>
      <c r="AH82" s="275"/>
      <c r="AI82" s="101"/>
      <c r="AJ82" s="100"/>
      <c r="AK82" s="143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6"/>
      <c r="BD82" s="106"/>
      <c r="BE82" s="106"/>
      <c r="BF82" s="106"/>
      <c r="BG82" s="106"/>
      <c r="BH82" s="106"/>
      <c r="BI82" s="106"/>
      <c r="BJ82" s="106"/>
      <c r="BK82" s="106"/>
      <c r="BL82" s="106"/>
      <c r="BM82" s="106"/>
      <c r="BN82" s="106"/>
      <c r="BO82" s="106"/>
      <c r="BP82" s="106"/>
      <c r="BQ82" s="106"/>
      <c r="BR82" s="106"/>
      <c r="BS82" s="106"/>
      <c r="BT82" s="106"/>
      <c r="BU82" s="106"/>
      <c r="BV82" s="106"/>
      <c r="BW82" s="106"/>
      <c r="BX82" s="106"/>
      <c r="BY82" s="106"/>
      <c r="BZ82" s="106"/>
      <c r="CA82" s="106"/>
      <c r="CB82" s="106"/>
      <c r="CC82" s="106"/>
      <c r="CD82" s="106"/>
      <c r="CE82" s="106"/>
      <c r="CF82" s="106"/>
      <c r="CG82" s="106"/>
      <c r="CH82" s="106"/>
      <c r="CI82" s="106"/>
      <c r="CJ82" s="106"/>
      <c r="CK82" s="106"/>
    </row>
    <row r="83" spans="2:89" ht="12.75" customHeight="1">
      <c r="B83" s="163" t="str">
        <f>'12-18л. МЕНЮ '!J303</f>
        <v>301 / 21</v>
      </c>
      <c r="C83" s="259" t="str">
        <f>'12-18л. МЕНЮ '!C303</f>
        <v>Рыба, запечённая с яйцом</v>
      </c>
      <c r="D83" s="652">
        <f>'12-18л. МЕНЮ '!D303</f>
        <v>116</v>
      </c>
      <c r="F83" s="536" t="s">
        <v>1010</v>
      </c>
      <c r="I83" s="106"/>
      <c r="J83" s="115"/>
      <c r="K83" s="101"/>
      <c r="L83" s="96"/>
      <c r="M83" s="121"/>
      <c r="N83" s="101"/>
      <c r="O83" s="732"/>
      <c r="P83" s="116"/>
      <c r="Q83" s="151"/>
      <c r="R83" s="106"/>
      <c r="S83" s="11"/>
      <c r="T83" s="11"/>
      <c r="U83" s="106"/>
      <c r="V83" s="106"/>
      <c r="W83" s="106"/>
      <c r="X83" s="132"/>
      <c r="Y83" s="106"/>
      <c r="Z83" s="106"/>
      <c r="AA83" s="106"/>
      <c r="AB83" s="106"/>
      <c r="AC83" s="106"/>
      <c r="AD83" s="106"/>
      <c r="AE83" s="106"/>
      <c r="AF83" s="101"/>
      <c r="AG83" s="253"/>
      <c r="AH83" s="137"/>
      <c r="AI83" s="101"/>
      <c r="AJ83" s="100"/>
      <c r="AK83" s="137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6"/>
      <c r="BC83" s="106"/>
      <c r="BD83" s="106"/>
      <c r="BE83" s="106"/>
      <c r="BF83" s="106"/>
      <c r="BG83" s="106"/>
      <c r="BH83" s="106"/>
      <c r="BI83" s="106"/>
      <c r="BJ83" s="106"/>
      <c r="BK83" s="106"/>
      <c r="BL83" s="106"/>
      <c r="BM83" s="106"/>
      <c r="BN83" s="106"/>
      <c r="BO83" s="106"/>
      <c r="BP83" s="106"/>
      <c r="BQ83" s="106"/>
      <c r="BR83" s="106"/>
      <c r="BS83" s="106"/>
      <c r="BT83" s="106"/>
      <c r="BU83" s="106"/>
      <c r="BV83" s="106"/>
      <c r="BW83" s="106"/>
      <c r="BX83" s="106"/>
      <c r="BY83" s="106"/>
      <c r="BZ83" s="106"/>
      <c r="CA83" s="106"/>
      <c r="CB83" s="106"/>
      <c r="CC83" s="106"/>
      <c r="CD83" s="106"/>
      <c r="CE83" s="106"/>
      <c r="CF83" s="106"/>
      <c r="CG83" s="106"/>
      <c r="CH83" s="106"/>
      <c r="CI83" s="106"/>
      <c r="CJ83" s="106"/>
      <c r="CK83" s="106"/>
    </row>
    <row r="84" spans="2:89">
      <c r="B84" s="190" t="str">
        <f>'12-18л. МЕНЮ '!J304</f>
        <v>Пром.пр.</v>
      </c>
      <c r="C84" s="241" t="str">
        <f>'12-18л. МЕНЮ '!C304</f>
        <v>Хлеб пшеничный</v>
      </c>
      <c r="D84" s="248">
        <f>'12-18л. МЕНЮ '!D304</f>
        <v>35</v>
      </c>
      <c r="G84" s="536"/>
      <c r="I84" s="106"/>
      <c r="J84" s="125"/>
      <c r="K84" s="2992"/>
      <c r="L84" s="96"/>
      <c r="M84" s="121"/>
      <c r="N84" s="121"/>
      <c r="O84" s="98"/>
      <c r="P84" s="116"/>
      <c r="Q84" s="121"/>
      <c r="R84" s="106"/>
      <c r="S84" s="11"/>
      <c r="T84" s="11"/>
      <c r="U84" s="106"/>
      <c r="V84" s="106"/>
      <c r="W84" s="106"/>
      <c r="X84" s="132"/>
      <c r="Y84" s="106"/>
      <c r="Z84" s="106"/>
      <c r="AA84" s="106"/>
      <c r="AB84" s="106"/>
      <c r="AC84" s="106"/>
      <c r="AD84" s="106"/>
      <c r="AE84" s="106"/>
      <c r="AF84" s="101"/>
      <c r="AG84" s="100"/>
      <c r="AH84" s="137"/>
      <c r="AI84" s="101"/>
      <c r="AJ84" s="115"/>
      <c r="AK84" s="143"/>
      <c r="AL84" s="106"/>
      <c r="AM84" s="106"/>
      <c r="AN84" s="106"/>
      <c r="AO84" s="106"/>
      <c r="AP84" s="106"/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06"/>
      <c r="BE84" s="106"/>
      <c r="BF84" s="106"/>
      <c r="BG84" s="106"/>
      <c r="BH84" s="106"/>
      <c r="BI84" s="106"/>
      <c r="BJ84" s="106"/>
      <c r="BK84" s="106"/>
      <c r="BL84" s="106"/>
      <c r="BM84" s="106"/>
      <c r="BN84" s="106"/>
      <c r="BO84" s="106"/>
      <c r="BP84" s="106"/>
      <c r="BQ84" s="106"/>
      <c r="BR84" s="106"/>
      <c r="BS84" s="106"/>
      <c r="BT84" s="106"/>
      <c r="BU84" s="106"/>
      <c r="BV84" s="106"/>
      <c r="BW84" s="106"/>
      <c r="BX84" s="106"/>
      <c r="BY84" s="106"/>
      <c r="BZ84" s="106"/>
      <c r="CA84" s="106"/>
      <c r="CB84" s="106"/>
      <c r="CC84" s="106"/>
      <c r="CD84" s="106"/>
      <c r="CE84" s="106"/>
      <c r="CF84" s="106"/>
      <c r="CG84" s="106"/>
      <c r="CH84" s="106"/>
      <c r="CI84" s="106"/>
      <c r="CJ84" s="106"/>
      <c r="CK84" s="106"/>
    </row>
    <row r="85" spans="2:89" ht="15.75" thickBot="1">
      <c r="B85" s="1212" t="s">
        <v>295</v>
      </c>
      <c r="C85" s="1204"/>
      <c r="D85" s="1877">
        <f>'12-18л. МЕНЮ '!D305</f>
        <v>351</v>
      </c>
      <c r="G85" s="536"/>
      <c r="I85" s="106"/>
      <c r="J85" s="115"/>
      <c r="K85" s="101"/>
      <c r="L85" s="98"/>
      <c r="M85" s="121"/>
      <c r="N85" s="121"/>
      <c r="O85" s="106"/>
      <c r="P85" s="106"/>
      <c r="Q85" s="178"/>
      <c r="R85" s="106"/>
      <c r="S85" s="114"/>
      <c r="T85" s="11"/>
      <c r="U85" s="106"/>
      <c r="V85" s="106"/>
      <c r="W85" s="106"/>
      <c r="X85" s="195"/>
      <c r="Y85" s="270"/>
      <c r="Z85" s="195"/>
      <c r="AA85" s="270"/>
      <c r="AB85" s="106"/>
      <c r="AC85" s="104"/>
      <c r="AD85" s="191"/>
      <c r="AE85" s="106"/>
      <c r="AF85" s="104"/>
      <c r="AG85" s="100"/>
      <c r="AH85" s="132"/>
      <c r="AI85" s="101"/>
      <c r="AJ85" s="100"/>
      <c r="AK85" s="137"/>
      <c r="AL85" s="106"/>
      <c r="AM85" s="106"/>
      <c r="AN85" s="106"/>
      <c r="AO85" s="106"/>
      <c r="AP85" s="106"/>
      <c r="AQ85" s="106"/>
      <c r="AR85" s="106"/>
      <c r="AS85" s="106"/>
      <c r="AT85" s="106"/>
      <c r="AU85" s="106"/>
      <c r="AV85" s="106"/>
      <c r="AW85" s="106"/>
      <c r="AX85" s="106"/>
      <c r="AY85" s="106"/>
      <c r="AZ85" s="106"/>
      <c r="BA85" s="106"/>
      <c r="BB85" s="106"/>
      <c r="BC85" s="106"/>
      <c r="BD85" s="106"/>
      <c r="BE85" s="106"/>
      <c r="BF85" s="106"/>
      <c r="BG85" s="106"/>
      <c r="BH85" s="106"/>
      <c r="BI85" s="106"/>
      <c r="BJ85" s="106"/>
      <c r="BK85" s="106"/>
      <c r="BL85" s="106"/>
      <c r="BM85" s="106"/>
      <c r="BN85" s="106"/>
      <c r="BO85" s="106"/>
      <c r="BP85" s="106"/>
      <c r="BQ85" s="106"/>
      <c r="BR85" s="106"/>
      <c r="BS85" s="106"/>
      <c r="BT85" s="106"/>
      <c r="BU85" s="106"/>
      <c r="BV85" s="106"/>
      <c r="BW85" s="106"/>
      <c r="BX85" s="106"/>
      <c r="BY85" s="106"/>
      <c r="BZ85" s="106"/>
      <c r="CA85" s="106"/>
      <c r="CB85" s="106"/>
      <c r="CC85" s="106"/>
      <c r="CD85" s="106"/>
      <c r="CE85" s="106"/>
      <c r="CF85" s="106"/>
      <c r="CG85" s="106"/>
      <c r="CH85" s="106"/>
      <c r="CI85" s="106"/>
      <c r="CJ85" s="106"/>
      <c r="CK85" s="106"/>
    </row>
    <row r="86" spans="2:89" ht="12.75" customHeight="1">
      <c r="F86" s="555"/>
      <c r="G86" s="7"/>
      <c r="H86" s="15"/>
      <c r="I86" s="106"/>
      <c r="J86" s="1619"/>
      <c r="K86" s="114"/>
      <c r="L86" s="2995"/>
      <c r="M86" s="121"/>
      <c r="N86" s="121"/>
      <c r="O86" s="106"/>
      <c r="P86" s="106"/>
      <c r="Q86" s="116"/>
      <c r="R86" s="160"/>
      <c r="S86" s="114"/>
      <c r="T86" s="11"/>
      <c r="U86" s="106"/>
      <c r="V86" s="106"/>
      <c r="W86" s="280"/>
      <c r="X86" s="100"/>
      <c r="Y86" s="143"/>
      <c r="Z86" s="362"/>
      <c r="AA86" s="363"/>
      <c r="AB86" s="106"/>
      <c r="AC86" s="106"/>
      <c r="AD86" s="106"/>
      <c r="AE86" s="106"/>
      <c r="AF86" s="101"/>
      <c r="AG86" s="100"/>
      <c r="AH86" s="143"/>
      <c r="AI86" s="101"/>
      <c r="AJ86" s="100"/>
      <c r="AK86" s="143"/>
      <c r="AL86" s="106"/>
      <c r="AM86" s="106"/>
      <c r="AN86" s="106"/>
      <c r="AO86" s="106"/>
      <c r="AP86" s="106"/>
      <c r="AQ86" s="106"/>
      <c r="AR86" s="106"/>
      <c r="AS86" s="106"/>
      <c r="AT86" s="106"/>
      <c r="AU86" s="106"/>
      <c r="AV86" s="106"/>
      <c r="AW86" s="106"/>
      <c r="AX86" s="106"/>
      <c r="AY86" s="106"/>
      <c r="AZ86" s="106"/>
      <c r="BA86" s="106"/>
      <c r="BB86" s="106"/>
      <c r="BC86" s="106"/>
      <c r="BD86" s="106"/>
      <c r="BE86" s="106"/>
      <c r="BF86" s="106"/>
      <c r="BG86" s="106"/>
      <c r="BH86" s="106"/>
      <c r="BI86" s="106"/>
      <c r="BJ86" s="106"/>
      <c r="BK86" s="106"/>
      <c r="BL86" s="106"/>
      <c r="BM86" s="106"/>
      <c r="BN86" s="106"/>
      <c r="BO86" s="106"/>
      <c r="BP86" s="106"/>
      <c r="BQ86" s="106"/>
      <c r="BR86" s="106"/>
      <c r="BS86" s="106"/>
      <c r="BT86" s="106"/>
      <c r="BU86" s="106"/>
      <c r="BV86" s="106"/>
      <c r="BW86" s="106"/>
      <c r="BX86" s="106"/>
      <c r="BY86" s="106"/>
      <c r="BZ86" s="106"/>
      <c r="CA86" s="106"/>
      <c r="CB86" s="106"/>
      <c r="CC86" s="106"/>
      <c r="CD86" s="106"/>
      <c r="CE86" s="106"/>
      <c r="CF86" s="106"/>
      <c r="CG86" s="106"/>
      <c r="CH86" s="106"/>
      <c r="CI86" s="106"/>
      <c r="CJ86" s="106"/>
      <c r="CK86" s="106"/>
    </row>
    <row r="87" spans="2:89" ht="18.75" customHeight="1" thickBot="1">
      <c r="B87" s="1165"/>
      <c r="C87" s="46"/>
      <c r="E87" s="377" t="s">
        <v>124</v>
      </c>
      <c r="F87" s="1165"/>
      <c r="G87" s="46"/>
      <c r="H87" s="161"/>
      <c r="I87" s="106"/>
      <c r="J87" s="739"/>
      <c r="K87" s="106"/>
      <c r="L87" s="114"/>
      <c r="M87" s="121"/>
      <c r="N87" s="121"/>
      <c r="O87" s="106"/>
      <c r="P87" s="106"/>
      <c r="Q87" s="116"/>
      <c r="R87" s="115"/>
      <c r="S87" s="7"/>
      <c r="T87" s="14"/>
      <c r="U87" s="106"/>
      <c r="V87" s="106"/>
      <c r="W87" s="280"/>
      <c r="X87" s="100"/>
      <c r="Y87" s="143"/>
      <c r="Z87" s="176"/>
      <c r="AA87" s="363"/>
      <c r="AB87" s="106"/>
      <c r="AC87" s="106"/>
      <c r="AD87" s="106"/>
      <c r="AE87" s="106"/>
      <c r="AF87" s="101"/>
      <c r="AG87" s="100"/>
      <c r="AH87" s="143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6"/>
      <c r="BC87" s="106"/>
      <c r="BD87" s="106"/>
      <c r="BE87" s="106"/>
      <c r="BF87" s="106"/>
      <c r="BG87" s="106"/>
      <c r="BH87" s="106"/>
      <c r="BI87" s="106"/>
      <c r="BJ87" s="106"/>
      <c r="BK87" s="106"/>
      <c r="BL87" s="106"/>
      <c r="BM87" s="106"/>
      <c r="BN87" s="106"/>
      <c r="BO87" s="106"/>
      <c r="BP87" s="106"/>
      <c r="BQ87" s="106"/>
      <c r="BR87" s="106"/>
      <c r="BS87" s="106"/>
      <c r="BT87" s="106"/>
      <c r="BU87" s="106"/>
      <c r="BV87" s="106"/>
      <c r="BW87" s="106"/>
      <c r="BX87" s="106"/>
      <c r="BY87" s="106"/>
      <c r="BZ87" s="106"/>
      <c r="CA87" s="106"/>
      <c r="CB87" s="106"/>
      <c r="CC87" s="106"/>
      <c r="CD87" s="106"/>
      <c r="CE87" s="106"/>
      <c r="CF87" s="106"/>
      <c r="CG87" s="106"/>
      <c r="CH87" s="106"/>
      <c r="CI87" s="106"/>
      <c r="CJ87" s="106"/>
      <c r="CK87" s="106"/>
    </row>
    <row r="88" spans="2:89" ht="14.25" customHeight="1">
      <c r="B88" s="34" t="s">
        <v>2</v>
      </c>
      <c r="C88" s="80" t="s">
        <v>3</v>
      </c>
      <c r="D88" s="242" t="s">
        <v>4</v>
      </c>
      <c r="F88" s="34" t="s">
        <v>2</v>
      </c>
      <c r="G88" s="80" t="s">
        <v>3</v>
      </c>
      <c r="H88" s="242" t="s">
        <v>4</v>
      </c>
      <c r="I88" s="106"/>
      <c r="J88" s="739"/>
      <c r="K88" s="106"/>
      <c r="L88" s="114"/>
      <c r="M88" s="121"/>
      <c r="N88" s="739"/>
      <c r="O88" s="106"/>
      <c r="P88" s="114"/>
      <c r="Q88" s="116"/>
      <c r="R88" s="115"/>
      <c r="S88" s="11"/>
      <c r="T88" s="14"/>
      <c r="U88" s="98"/>
      <c r="V88" s="106"/>
      <c r="W88" s="101"/>
      <c r="X88" s="100"/>
      <c r="Y88" s="143"/>
      <c r="Z88" s="176"/>
      <c r="AA88" s="363"/>
      <c r="AB88" s="106"/>
      <c r="AC88" s="106"/>
      <c r="AD88" s="106"/>
      <c r="AE88" s="106"/>
      <c r="AF88" s="101"/>
      <c r="AG88" s="100"/>
      <c r="AH88" s="143"/>
      <c r="AI88" s="106"/>
      <c r="AJ88" s="106"/>
      <c r="AK88" s="106"/>
      <c r="AL88" s="106"/>
      <c r="AM88" s="106"/>
      <c r="AN88" s="106"/>
      <c r="AO88" s="106"/>
      <c r="AP88" s="106"/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106"/>
      <c r="BE88" s="106"/>
      <c r="BF88" s="106"/>
      <c r="BG88" s="106"/>
      <c r="BH88" s="106"/>
      <c r="BI88" s="106"/>
      <c r="BJ88" s="106"/>
      <c r="BK88" s="106"/>
      <c r="BL88" s="106"/>
      <c r="BM88" s="106"/>
      <c r="BN88" s="106"/>
      <c r="BO88" s="106"/>
      <c r="BP88" s="106"/>
      <c r="BQ88" s="106"/>
      <c r="BR88" s="106"/>
      <c r="BS88" s="106"/>
      <c r="BT88" s="106"/>
      <c r="BU88" s="106"/>
      <c r="BV88" s="106"/>
      <c r="BW88" s="106"/>
      <c r="BX88" s="106"/>
      <c r="BY88" s="106"/>
      <c r="BZ88" s="106"/>
      <c r="CA88" s="106"/>
      <c r="CB88" s="106"/>
      <c r="CC88" s="106"/>
      <c r="CD88" s="106"/>
      <c r="CE88" s="106"/>
      <c r="CF88" s="106"/>
      <c r="CG88" s="106"/>
      <c r="CH88" s="106"/>
      <c r="CI88" s="106"/>
      <c r="CJ88" s="106"/>
      <c r="CK88" s="106"/>
    </row>
    <row r="89" spans="2:89" ht="14.25" customHeight="1" thickBot="1">
      <c r="B89" s="252" t="s">
        <v>5</v>
      </c>
      <c r="C89" s="377"/>
      <c r="D89" s="263" t="s">
        <v>60</v>
      </c>
      <c r="E89" s="11"/>
      <c r="F89" s="252" t="s">
        <v>5</v>
      </c>
      <c r="G89" s="377"/>
      <c r="H89" s="263" t="s">
        <v>60</v>
      </c>
      <c r="I89" s="106"/>
      <c r="J89" s="106"/>
      <c r="K89" s="176"/>
      <c r="L89" s="106"/>
      <c r="M89" s="121"/>
      <c r="N89" s="106"/>
      <c r="O89" s="176"/>
      <c r="P89" s="106"/>
      <c r="Q89" s="106"/>
      <c r="R89" s="106"/>
      <c r="S89" s="11"/>
      <c r="T89" s="11"/>
      <c r="U89" s="104"/>
      <c r="V89" s="106"/>
      <c r="W89" s="101"/>
      <c r="X89" s="100"/>
      <c r="Y89" s="143"/>
      <c r="Z89" s="176"/>
      <c r="AA89" s="363"/>
      <c r="AB89" s="106"/>
      <c r="AC89" s="106"/>
      <c r="AD89" s="106"/>
      <c r="AE89" s="106"/>
      <c r="AF89" s="101"/>
      <c r="AG89" s="105"/>
      <c r="AH89" s="132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6"/>
      <c r="BC89" s="106"/>
      <c r="BD89" s="106"/>
      <c r="BE89" s="106"/>
      <c r="BF89" s="106"/>
      <c r="BG89" s="106"/>
      <c r="BH89" s="106"/>
      <c r="BI89" s="106"/>
      <c r="BJ89" s="106"/>
      <c r="BK89" s="106"/>
      <c r="BL89" s="106"/>
      <c r="BM89" s="106"/>
      <c r="BN89" s="106"/>
      <c r="BO89" s="106"/>
      <c r="BP89" s="106"/>
      <c r="BQ89" s="106"/>
      <c r="BR89" s="106"/>
      <c r="BS89" s="106"/>
      <c r="BT89" s="106"/>
      <c r="BU89" s="106"/>
      <c r="BV89" s="106"/>
      <c r="BW89" s="106"/>
      <c r="BX89" s="106"/>
      <c r="BY89" s="106"/>
      <c r="BZ89" s="106"/>
      <c r="CA89" s="106"/>
      <c r="CB89" s="106"/>
      <c r="CC89" s="106"/>
      <c r="CD89" s="106"/>
      <c r="CE89" s="106"/>
      <c r="CF89" s="106"/>
      <c r="CG89" s="106"/>
      <c r="CH89" s="106"/>
      <c r="CI89" s="106"/>
      <c r="CJ89" s="106"/>
      <c r="CK89" s="106"/>
    </row>
    <row r="90" spans="2:89" ht="12.75" customHeight="1" thickBot="1">
      <c r="B90" s="1669" t="s">
        <v>222</v>
      </c>
      <c r="C90" s="112"/>
      <c r="D90" s="1546"/>
      <c r="E90" s="121"/>
      <c r="F90" s="1544" t="s">
        <v>223</v>
      </c>
      <c r="G90" s="112"/>
      <c r="H90" s="1546"/>
      <c r="I90" s="101"/>
      <c r="J90" s="125"/>
      <c r="K90" s="101"/>
      <c r="L90" s="98"/>
      <c r="M90" s="1229"/>
      <c r="N90" s="125"/>
      <c r="O90" s="113"/>
      <c r="P90" s="96"/>
      <c r="Q90" s="106"/>
      <c r="R90" s="106"/>
      <c r="S90" s="11"/>
      <c r="T90" s="11"/>
      <c r="U90" s="104"/>
      <c r="V90" s="106"/>
      <c r="W90" s="107"/>
      <c r="X90" s="281"/>
      <c r="Y90" s="282"/>
      <c r="Z90" s="176"/>
      <c r="AA90" s="363"/>
      <c r="AB90" s="106"/>
      <c r="AC90" s="106"/>
      <c r="AD90" s="106"/>
      <c r="AE90" s="106"/>
      <c r="AF90" s="101"/>
      <c r="AG90" s="217"/>
      <c r="AH90" s="27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06"/>
      <c r="BE90" s="106"/>
      <c r="BF90" s="106"/>
      <c r="BG90" s="106"/>
      <c r="BH90" s="106"/>
      <c r="BI90" s="106"/>
      <c r="BJ90" s="106"/>
      <c r="BK90" s="106"/>
      <c r="BL90" s="106"/>
      <c r="BM90" s="106"/>
      <c r="BN90" s="106"/>
      <c r="BO90" s="106"/>
      <c r="BP90" s="106"/>
      <c r="BQ90" s="106"/>
      <c r="BR90" s="106"/>
      <c r="BS90" s="106"/>
      <c r="BT90" s="106"/>
      <c r="BU90" s="106"/>
      <c r="BV90" s="106"/>
      <c r="BW90" s="106"/>
      <c r="BX90" s="106"/>
      <c r="BY90" s="106"/>
      <c r="BZ90" s="106"/>
      <c r="CA90" s="106"/>
      <c r="CB90" s="106"/>
      <c r="CC90" s="106"/>
      <c r="CD90" s="106"/>
      <c r="CE90" s="106"/>
      <c r="CF90" s="106"/>
      <c r="CG90" s="106"/>
      <c r="CH90" s="106"/>
      <c r="CI90" s="106"/>
      <c r="CJ90" s="106"/>
      <c r="CK90" s="106"/>
    </row>
    <row r="91" spans="2:89" ht="13.5" customHeight="1">
      <c r="B91" s="234"/>
      <c r="C91" s="334" t="s">
        <v>131</v>
      </c>
      <c r="D91" s="226"/>
      <c r="E91" s="121"/>
      <c r="F91" s="234"/>
      <c r="G91" s="334" t="s">
        <v>131</v>
      </c>
      <c r="H91" s="226"/>
      <c r="I91" s="106"/>
      <c r="J91" s="125"/>
      <c r="K91" s="105"/>
      <c r="L91" s="328"/>
      <c r="M91" s="121"/>
      <c r="N91" s="124"/>
      <c r="O91" s="101"/>
      <c r="P91" s="98"/>
      <c r="Q91" s="106"/>
      <c r="R91" s="106"/>
      <c r="S91" s="11"/>
      <c r="T91" s="11"/>
      <c r="U91" s="104"/>
      <c r="V91" s="106"/>
      <c r="W91" s="107"/>
      <c r="X91" s="108"/>
      <c r="Y91" s="141"/>
      <c r="Z91" s="370"/>
      <c r="AA91" s="363"/>
      <c r="AB91" s="106"/>
      <c r="AC91" s="106"/>
      <c r="AD91" s="106"/>
      <c r="AE91" s="106"/>
      <c r="AF91" s="106"/>
      <c r="AG91" s="106"/>
      <c r="AH91" s="106"/>
      <c r="AI91" s="106"/>
      <c r="AJ91" s="106"/>
      <c r="AK91" s="106"/>
      <c r="AL91" s="106"/>
      <c r="AM91" s="106"/>
      <c r="AN91" s="106"/>
      <c r="AO91" s="106"/>
      <c r="AP91" s="106"/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06"/>
      <c r="BE91" s="106"/>
      <c r="BF91" s="106"/>
      <c r="BG91" s="106"/>
      <c r="BH91" s="106"/>
      <c r="BI91" s="106"/>
      <c r="BJ91" s="106"/>
      <c r="BK91" s="106"/>
      <c r="BL91" s="106"/>
      <c r="BM91" s="106"/>
      <c r="BN91" s="106"/>
      <c r="BO91" s="106"/>
      <c r="BP91" s="106"/>
      <c r="BQ91" s="106"/>
      <c r="BR91" s="106"/>
      <c r="BS91" s="106"/>
      <c r="BT91" s="106"/>
      <c r="BU91" s="106"/>
      <c r="BV91" s="106"/>
      <c r="BW91" s="106"/>
      <c r="BX91" s="106"/>
      <c r="BY91" s="106"/>
      <c r="BZ91" s="106"/>
      <c r="CA91" s="106"/>
      <c r="CB91" s="106"/>
      <c r="CC91" s="106"/>
      <c r="CD91" s="106"/>
      <c r="CE91" s="106"/>
      <c r="CF91" s="106"/>
      <c r="CG91" s="106"/>
      <c r="CH91" s="106"/>
      <c r="CI91" s="106"/>
      <c r="CJ91" s="106"/>
      <c r="CK91" s="106"/>
    </row>
    <row r="92" spans="2:89" ht="16.5" customHeight="1">
      <c r="B92" s="1548" t="str">
        <f>'12-18л. МЕНЮ '!J335</f>
        <v>268 / 21</v>
      </c>
      <c r="C92" s="1935" t="str">
        <f>'12-18л. МЕНЮ '!C335</f>
        <v>Омлет натуральный и /овощи</v>
      </c>
      <c r="D92" s="169" t="str">
        <f>'12-18л. МЕНЮ '!D335</f>
        <v>135/5</v>
      </c>
      <c r="E92" s="204"/>
      <c r="F92" s="1663" t="str">
        <f>'12-18л. МЕНЮ '!J394</f>
        <v>52/22</v>
      </c>
      <c r="G92" s="251" t="str">
        <f>'12-18л. МЕНЮ '!C394</f>
        <v>Огурец с капустой</v>
      </c>
      <c r="H92" s="652">
        <f>'12-18л. МЕНЮ '!D394</f>
        <v>100</v>
      </c>
      <c r="I92" s="201"/>
      <c r="J92" s="2994"/>
      <c r="K92" s="101"/>
      <c r="L92" s="98"/>
      <c r="M92" s="106"/>
      <c r="N92" s="106"/>
      <c r="O92" s="101"/>
      <c r="P92" s="106"/>
      <c r="Q92" s="106"/>
      <c r="R92" s="106"/>
      <c r="S92" s="11"/>
      <c r="T92" s="11"/>
      <c r="U92" s="101"/>
      <c r="V92" s="106"/>
      <c r="W92" s="107"/>
      <c r="X92" s="253"/>
      <c r="Y92" s="137"/>
      <c r="Z92" s="176"/>
      <c r="AA92" s="363"/>
      <c r="AB92" s="106"/>
      <c r="AC92" s="106"/>
      <c r="AD92" s="106"/>
      <c r="AE92" s="106"/>
      <c r="AF92" s="106"/>
      <c r="AG92" s="106"/>
      <c r="AH92" s="106"/>
      <c r="AI92" s="106"/>
      <c r="AJ92" s="106"/>
      <c r="AK92" s="106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6"/>
      <c r="BJ92" s="106"/>
      <c r="BK92" s="106"/>
      <c r="BL92" s="106"/>
      <c r="BM92" s="106"/>
      <c r="BN92" s="106"/>
      <c r="BO92" s="106"/>
      <c r="BP92" s="106"/>
      <c r="BQ92" s="106"/>
      <c r="BR92" s="106"/>
      <c r="BS92" s="106"/>
      <c r="BT92" s="106"/>
      <c r="BU92" s="106"/>
      <c r="BV92" s="106"/>
      <c r="BW92" s="106"/>
      <c r="BX92" s="106"/>
      <c r="BY92" s="106"/>
      <c r="BZ92" s="106"/>
      <c r="CA92" s="106"/>
      <c r="CB92" s="106"/>
      <c r="CC92" s="106"/>
      <c r="CD92" s="106"/>
      <c r="CE92" s="106"/>
      <c r="CF92" s="106"/>
      <c r="CG92" s="106"/>
      <c r="CH92" s="106"/>
      <c r="CI92" s="106"/>
      <c r="CJ92" s="106"/>
      <c r="CK92" s="106"/>
    </row>
    <row r="93" spans="2:89" ht="15" customHeight="1">
      <c r="B93" s="1219" t="str">
        <f>'12-18л. МЕНЮ '!J336</f>
        <v>157 / 21</v>
      </c>
      <c r="C93" s="170" t="str">
        <f>'12-18л. МЕНЮ '!C336</f>
        <v>консервированные отварные (сложный гарнир)</v>
      </c>
      <c r="D93" s="1667">
        <f>'12-18л. МЕНЮ '!D336</f>
        <v>95</v>
      </c>
      <c r="E93" s="121"/>
      <c r="F93" s="1663" t="str">
        <f>'12-18л. МЕНЮ '!J395</f>
        <v>299/21</v>
      </c>
      <c r="G93" s="251" t="str">
        <f>'12-18л. МЕНЮ '!C395</f>
        <v>Рыба тушёная в томате с овощами</v>
      </c>
      <c r="H93" s="652">
        <f>'12-18л. МЕНЮ '!D395</f>
        <v>120</v>
      </c>
      <c r="I93" s="214"/>
      <c r="J93" s="106"/>
      <c r="K93" s="101"/>
      <c r="L93" s="111"/>
      <c r="M93" s="106"/>
      <c r="N93" s="115"/>
      <c r="O93" s="101"/>
      <c r="P93" s="96"/>
      <c r="Q93" s="106"/>
      <c r="R93" s="106"/>
      <c r="S93" s="11"/>
      <c r="T93" s="11"/>
      <c r="U93" s="101"/>
      <c r="V93" s="106"/>
      <c r="W93" s="107"/>
      <c r="X93" s="100"/>
      <c r="Y93" s="137"/>
      <c r="Z93" s="176"/>
      <c r="AA93" s="363"/>
      <c r="AB93" s="106"/>
      <c r="AC93" s="106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6"/>
      <c r="BJ93" s="106"/>
      <c r="BK93" s="106"/>
      <c r="BL93" s="106"/>
      <c r="BM93" s="106"/>
      <c r="BN93" s="106"/>
      <c r="BO93" s="106"/>
      <c r="BP93" s="106"/>
      <c r="BQ93" s="106"/>
      <c r="BR93" s="106"/>
      <c r="BS93" s="106"/>
      <c r="BT93" s="106"/>
      <c r="BU93" s="106"/>
      <c r="BV93" s="106"/>
      <c r="BW93" s="106"/>
      <c r="BX93" s="106"/>
      <c r="BY93" s="106"/>
      <c r="BZ93" s="106"/>
      <c r="CA93" s="106"/>
      <c r="CB93" s="106"/>
      <c r="CC93" s="106"/>
      <c r="CD93" s="106"/>
      <c r="CE93" s="106"/>
      <c r="CF93" s="106"/>
      <c r="CG93" s="106"/>
      <c r="CH93" s="106"/>
      <c r="CI93" s="106"/>
      <c r="CJ93" s="106"/>
      <c r="CK93" s="106"/>
    </row>
    <row r="94" spans="2:89" ht="14.25" customHeight="1">
      <c r="B94" s="631" t="str">
        <f>'12-18л. МЕНЮ '!J337</f>
        <v>54-23гн/22</v>
      </c>
      <c r="C94" s="743" t="str">
        <f>'12-18л. МЕНЮ '!C337</f>
        <v>Кофейный напиток с молоком</v>
      </c>
      <c r="D94" s="1551">
        <f>'12-18л. МЕНЮ '!D337</f>
        <v>200</v>
      </c>
      <c r="E94" s="121"/>
      <c r="F94" s="1663" t="str">
        <f>'12-18л. МЕНЮ '!J396</f>
        <v>312 /17</v>
      </c>
      <c r="G94" s="251" t="str">
        <f>'12-18л. МЕНЮ '!C396</f>
        <v>Пюре картофельное</v>
      </c>
      <c r="H94" s="652">
        <f>'12-18л. МЕНЮ '!D396</f>
        <v>180</v>
      </c>
      <c r="I94" s="101"/>
      <c r="J94" s="2981"/>
      <c r="K94" s="101"/>
      <c r="L94" s="98"/>
      <c r="M94" s="106"/>
      <c r="N94" s="115"/>
      <c r="O94" s="101"/>
      <c r="P94" s="116"/>
      <c r="Q94" s="106"/>
      <c r="R94" s="106"/>
      <c r="S94" s="11"/>
      <c r="T94" s="11"/>
      <c r="U94" s="101"/>
      <c r="V94" s="106"/>
      <c r="W94" s="104"/>
      <c r="X94" s="100"/>
      <c r="Y94" s="132"/>
      <c r="Z94" s="365"/>
      <c r="AA94" s="363"/>
      <c r="AB94" s="106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6"/>
      <c r="BJ94" s="106"/>
      <c r="BK94" s="106"/>
      <c r="BL94" s="106"/>
      <c r="BM94" s="106"/>
      <c r="BN94" s="106"/>
      <c r="BO94" s="106"/>
      <c r="BP94" s="106"/>
      <c r="BQ94" s="106"/>
      <c r="BR94" s="106"/>
      <c r="BS94" s="106"/>
      <c r="BT94" s="106"/>
      <c r="BU94" s="106"/>
      <c r="BV94" s="106"/>
      <c r="BW94" s="106"/>
      <c r="BX94" s="106"/>
      <c r="BY94" s="106"/>
      <c r="BZ94" s="106"/>
      <c r="CA94" s="106"/>
      <c r="CB94" s="106"/>
      <c r="CC94" s="106"/>
      <c r="CD94" s="106"/>
      <c r="CE94" s="106"/>
      <c r="CF94" s="106"/>
      <c r="CG94" s="106"/>
      <c r="CH94" s="106"/>
      <c r="CI94" s="106"/>
      <c r="CJ94" s="106"/>
      <c r="CK94" s="106"/>
    </row>
    <row r="95" spans="2:89" ht="13.5" customHeight="1">
      <c r="B95" s="1548" t="str">
        <f>'12-18л. МЕНЮ '!J338</f>
        <v>Пром.пр.</v>
      </c>
      <c r="C95" s="259" t="str">
        <f>'12-18л. МЕНЮ '!C338</f>
        <v>Хлеб пшеничный</v>
      </c>
      <c r="D95" s="169">
        <f>'12-18л. МЕНЮ '!D338</f>
        <v>60</v>
      </c>
      <c r="E95" s="121"/>
      <c r="F95" s="1663" t="str">
        <f>'12-18л. МЕНЮ '!J397</f>
        <v>784 /22</v>
      </c>
      <c r="G95" s="251" t="str">
        <f>'12-18л. МЕНЮ '!C397</f>
        <v>Кисель   абрикосовый</v>
      </c>
      <c r="H95" s="652">
        <f>'12-18л. МЕНЮ '!D397</f>
        <v>200</v>
      </c>
      <c r="I95" s="104"/>
      <c r="J95" s="2981"/>
      <c r="K95" s="101"/>
      <c r="L95" s="98"/>
      <c r="M95" s="106"/>
      <c r="N95" s="2981"/>
      <c r="O95" s="101"/>
      <c r="P95" s="98"/>
      <c r="Q95" s="121"/>
      <c r="R95" s="106"/>
      <c r="S95" s="11"/>
      <c r="T95" s="11"/>
      <c r="U95" s="101"/>
      <c r="V95" s="106"/>
      <c r="W95" s="101"/>
      <c r="X95" s="100"/>
      <c r="Y95" s="143"/>
      <c r="Z95" s="176"/>
      <c r="AA95" s="363"/>
      <c r="AB95" s="106"/>
      <c r="AC95" s="106"/>
      <c r="AD95" s="106"/>
      <c r="AE95" s="106"/>
      <c r="AF95" s="106"/>
      <c r="AG95" s="106"/>
      <c r="AH95" s="101"/>
      <c r="AI95" s="101"/>
      <c r="AJ95" s="101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  <c r="AV95" s="106"/>
      <c r="AW95" s="106"/>
      <c r="AX95" s="106"/>
      <c r="AY95" s="106"/>
      <c r="AZ95" s="106"/>
      <c r="BA95" s="106"/>
      <c r="BB95" s="106"/>
      <c r="BC95" s="106"/>
      <c r="BD95" s="106"/>
      <c r="BE95" s="106"/>
      <c r="BF95" s="106"/>
      <c r="BG95" s="106"/>
      <c r="BH95" s="106"/>
      <c r="BI95" s="106"/>
      <c r="BJ95" s="106"/>
      <c r="BK95" s="106"/>
      <c r="BL95" s="106"/>
      <c r="BM95" s="106"/>
      <c r="BN95" s="106"/>
      <c r="BO95" s="106"/>
      <c r="BP95" s="106"/>
      <c r="BQ95" s="106"/>
      <c r="BR95" s="106"/>
      <c r="BS95" s="106"/>
      <c r="BT95" s="106"/>
      <c r="BU95" s="106"/>
      <c r="BV95" s="106"/>
      <c r="BW95" s="106"/>
      <c r="BX95" s="106"/>
      <c r="BY95" s="106"/>
      <c r="BZ95" s="106"/>
      <c r="CA95" s="106"/>
      <c r="CB95" s="106"/>
      <c r="CC95" s="106"/>
      <c r="CD95" s="106"/>
      <c r="CE95" s="106"/>
      <c r="CF95" s="106"/>
      <c r="CG95" s="106"/>
      <c r="CH95" s="106"/>
      <c r="CI95" s="106"/>
      <c r="CJ95" s="106"/>
      <c r="CK95" s="106"/>
    </row>
    <row r="96" spans="2:89" ht="12.75" customHeight="1">
      <c r="B96" s="1548" t="str">
        <f>'12-18л. МЕНЮ '!J339</f>
        <v>Пром.пр.</v>
      </c>
      <c r="C96" s="259" t="str">
        <f>'12-18л. МЕНЮ '!C339</f>
        <v>Хлеб ржаной</v>
      </c>
      <c r="D96" s="169">
        <f>'12-18л. МЕНЮ '!D339</f>
        <v>40</v>
      </c>
      <c r="E96" s="121"/>
      <c r="F96" s="1663" t="str">
        <f>'12-18л. МЕНЮ '!J398</f>
        <v>Пром.пр.</v>
      </c>
      <c r="G96" s="251" t="str">
        <f>'12-18л. МЕНЮ '!C398</f>
        <v>Хлеб пшеничный</v>
      </c>
      <c r="H96" s="652">
        <f>'12-18л. МЕНЮ '!D398</f>
        <v>60</v>
      </c>
      <c r="I96" s="101"/>
      <c r="J96" s="178"/>
      <c r="K96" s="101"/>
      <c r="L96" s="96"/>
      <c r="M96" s="106"/>
      <c r="N96" s="2981"/>
      <c r="O96" s="101"/>
      <c r="P96" s="98"/>
      <c r="Q96" s="121"/>
      <c r="R96" s="106"/>
      <c r="S96" s="11"/>
      <c r="T96" s="11"/>
      <c r="U96" s="101"/>
      <c r="V96" s="106"/>
      <c r="W96" s="101"/>
      <c r="X96" s="100"/>
      <c r="Y96" s="143"/>
      <c r="Z96" s="176"/>
      <c r="AA96" s="363"/>
      <c r="AB96" s="106"/>
      <c r="AC96" s="106"/>
      <c r="AD96" s="106"/>
      <c r="AE96" s="106"/>
      <c r="AF96" s="106"/>
      <c r="AG96" s="106"/>
      <c r="AH96" s="106"/>
      <c r="AI96" s="106"/>
      <c r="AJ96" s="126"/>
      <c r="AK96" s="104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6"/>
      <c r="BC96" s="106"/>
      <c r="BD96" s="106"/>
      <c r="BE96" s="106"/>
      <c r="BF96" s="106"/>
      <c r="BG96" s="106"/>
      <c r="BH96" s="106"/>
      <c r="BI96" s="106"/>
      <c r="BJ96" s="106"/>
      <c r="BK96" s="106"/>
      <c r="BL96" s="106"/>
      <c r="BM96" s="106"/>
      <c r="BN96" s="106"/>
      <c r="BO96" s="106"/>
      <c r="BP96" s="106"/>
      <c r="BQ96" s="106"/>
      <c r="BR96" s="106"/>
      <c r="BS96" s="106"/>
      <c r="BT96" s="106"/>
      <c r="BU96" s="106"/>
      <c r="BV96" s="106"/>
      <c r="BW96" s="106"/>
      <c r="BX96" s="106"/>
      <c r="BY96" s="106"/>
      <c r="BZ96" s="106"/>
      <c r="CA96" s="106"/>
      <c r="CB96" s="106"/>
      <c r="CC96" s="106"/>
      <c r="CD96" s="106"/>
      <c r="CE96" s="106"/>
      <c r="CF96" s="106"/>
      <c r="CG96" s="106"/>
      <c r="CH96" s="106"/>
      <c r="CI96" s="106"/>
      <c r="CJ96" s="106"/>
      <c r="CK96" s="106"/>
    </row>
    <row r="97" spans="2:89" ht="14.25" customHeight="1">
      <c r="B97" s="1913" t="str">
        <f>'12-18л. МЕНЮ '!J340</f>
        <v xml:space="preserve">338 / 17 </v>
      </c>
      <c r="C97" s="241" t="str">
        <f>'12-18л. МЕНЮ '!C340</f>
        <v>Фрукты свежие (яблоко)</v>
      </c>
      <c r="D97" s="231">
        <f>'12-18л. МЕНЮ '!D340</f>
        <v>105</v>
      </c>
      <c r="E97" s="121"/>
      <c r="F97" s="1663" t="str">
        <f>'12-18л. МЕНЮ '!J399</f>
        <v>Пром.пр.</v>
      </c>
      <c r="G97" s="251" t="str">
        <f>'12-18л. МЕНЮ '!C399</f>
        <v>Хлеб ржаной</v>
      </c>
      <c r="H97" s="652">
        <f>'12-18л. МЕНЮ '!D399</f>
        <v>40</v>
      </c>
      <c r="I97" s="101"/>
      <c r="J97" s="1619"/>
      <c r="K97" s="114"/>
      <c r="L97" s="2995"/>
      <c r="M97" s="106"/>
      <c r="N97" s="106"/>
      <c r="O97" s="114"/>
      <c r="P97" s="106"/>
      <c r="Q97" s="121"/>
      <c r="R97" s="106"/>
      <c r="S97" s="11"/>
      <c r="T97" s="11"/>
      <c r="U97" s="101"/>
      <c r="V97" s="106"/>
      <c r="W97" s="101"/>
      <c r="X97" s="100"/>
      <c r="Y97" s="143"/>
      <c r="Z97" s="176"/>
      <c r="AA97" s="363"/>
      <c r="AB97" s="106"/>
      <c r="AC97" s="106"/>
      <c r="AD97" s="106"/>
      <c r="AE97" s="106"/>
      <c r="AF97" s="106"/>
      <c r="AG97" s="106"/>
      <c r="AH97" s="106"/>
      <c r="AI97" s="106"/>
      <c r="AJ97" s="126"/>
      <c r="AK97" s="104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6"/>
      <c r="BC97" s="106"/>
      <c r="BD97" s="106"/>
      <c r="BE97" s="106"/>
      <c r="BF97" s="106"/>
      <c r="BG97" s="106"/>
      <c r="BH97" s="106"/>
      <c r="BI97" s="106"/>
      <c r="BJ97" s="106"/>
      <c r="BK97" s="106"/>
      <c r="BL97" s="106"/>
      <c r="BM97" s="106"/>
      <c r="BN97" s="106"/>
      <c r="BO97" s="106"/>
      <c r="BP97" s="106"/>
      <c r="BQ97" s="106"/>
      <c r="BR97" s="106"/>
      <c r="BS97" s="106"/>
      <c r="BT97" s="106"/>
      <c r="BU97" s="106"/>
      <c r="BV97" s="106"/>
      <c r="BW97" s="106"/>
      <c r="BX97" s="106"/>
      <c r="BY97" s="106"/>
      <c r="BZ97" s="106"/>
      <c r="CA97" s="106"/>
      <c r="CB97" s="106"/>
      <c r="CC97" s="106"/>
      <c r="CD97" s="106"/>
      <c r="CE97" s="106"/>
      <c r="CF97" s="106"/>
      <c r="CG97" s="106"/>
      <c r="CH97" s="106"/>
      <c r="CI97" s="106"/>
      <c r="CJ97" s="106"/>
      <c r="CK97" s="106"/>
    </row>
    <row r="98" spans="2:89" ht="15.75" thickBot="1">
      <c r="B98" s="1212" t="s">
        <v>293</v>
      </c>
      <c r="C98" s="1213"/>
      <c r="D98" s="1934">
        <f>'12-18л. МЕНЮ '!D341</f>
        <v>640</v>
      </c>
      <c r="E98" s="121"/>
      <c r="F98" s="1677" t="s">
        <v>293</v>
      </c>
      <c r="G98" s="1213"/>
      <c r="H98" s="1774">
        <f>'12-18л. МЕНЮ '!D400</f>
        <v>700</v>
      </c>
      <c r="I98" s="101"/>
      <c r="J98" s="125"/>
      <c r="K98" s="176"/>
      <c r="L98" s="106"/>
      <c r="M98" s="106"/>
      <c r="N98" s="106"/>
      <c r="O98" s="114"/>
      <c r="P98" s="106"/>
      <c r="Q98" s="121"/>
      <c r="R98" s="106"/>
      <c r="S98" s="11"/>
      <c r="T98" s="11"/>
      <c r="U98" s="101"/>
      <c r="V98" s="106"/>
      <c r="W98" s="107"/>
      <c r="X98" s="217"/>
      <c r="Y98" s="276"/>
      <c r="Z98" s="176"/>
      <c r="AA98" s="363"/>
      <c r="AB98" s="106"/>
      <c r="AC98" s="106"/>
      <c r="AD98" s="106"/>
      <c r="AE98" s="106"/>
      <c r="AF98" s="106"/>
      <c r="AG98" s="106"/>
      <c r="AH98" s="106"/>
      <c r="AI98" s="106"/>
      <c r="AJ98" s="126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106"/>
      <c r="AV98" s="106"/>
      <c r="AW98" s="106"/>
      <c r="AX98" s="106"/>
      <c r="AY98" s="106"/>
      <c r="AZ98" s="106"/>
      <c r="BA98" s="106"/>
      <c r="BB98" s="106"/>
      <c r="BC98" s="106"/>
      <c r="BD98" s="106"/>
      <c r="BE98" s="106"/>
      <c r="BF98" s="106"/>
      <c r="BG98" s="106"/>
      <c r="BH98" s="106"/>
      <c r="BI98" s="106"/>
      <c r="BJ98" s="106"/>
      <c r="BK98" s="106"/>
      <c r="BL98" s="106"/>
      <c r="BM98" s="106"/>
      <c r="BN98" s="106"/>
      <c r="BO98" s="106"/>
      <c r="BP98" s="106"/>
      <c r="BQ98" s="106"/>
      <c r="BR98" s="106"/>
      <c r="BS98" s="106"/>
      <c r="BT98" s="106"/>
      <c r="BU98" s="106"/>
      <c r="BV98" s="106"/>
      <c r="BW98" s="106"/>
      <c r="BX98" s="106"/>
      <c r="BY98" s="106"/>
      <c r="BZ98" s="106"/>
      <c r="CA98" s="106"/>
      <c r="CB98" s="106"/>
      <c r="CC98" s="106"/>
      <c r="CD98" s="106"/>
      <c r="CE98" s="106"/>
      <c r="CF98" s="106"/>
      <c r="CG98" s="106"/>
      <c r="CH98" s="106"/>
      <c r="CI98" s="106"/>
      <c r="CJ98" s="106"/>
      <c r="CK98" s="106"/>
    </row>
    <row r="99" spans="2:89" ht="15" customHeight="1">
      <c r="B99" s="585"/>
      <c r="C99" s="334" t="s">
        <v>109</v>
      </c>
      <c r="D99" s="226"/>
      <c r="E99" s="121"/>
      <c r="F99" s="585"/>
      <c r="G99" s="334" t="s">
        <v>109</v>
      </c>
      <c r="H99" s="226"/>
      <c r="I99" s="101"/>
      <c r="J99" s="115"/>
      <c r="K99" s="101"/>
      <c r="L99" s="96"/>
      <c r="M99" s="106"/>
      <c r="N99" s="1619"/>
      <c r="O99" s="114"/>
      <c r="P99" s="1620"/>
      <c r="Q99" s="121"/>
      <c r="R99" s="106"/>
      <c r="S99" s="11"/>
      <c r="T99" s="11"/>
      <c r="U99" s="101"/>
      <c r="V99" s="210"/>
      <c r="W99" s="111"/>
      <c r="X99" s="105"/>
      <c r="Y99" s="132"/>
      <c r="Z99" s="176"/>
      <c r="AA99" s="363"/>
      <c r="AB99" s="106"/>
      <c r="AC99" s="106"/>
      <c r="AD99" s="106"/>
      <c r="AE99" s="106"/>
      <c r="AF99" s="106"/>
      <c r="AG99" s="106"/>
      <c r="AH99" s="106"/>
      <c r="AI99" s="106"/>
      <c r="AJ99" s="134"/>
      <c r="AK99" s="106"/>
      <c r="AL99" s="106"/>
      <c r="AM99" s="106"/>
      <c r="AN99" s="106"/>
      <c r="AO99" s="106"/>
      <c r="AP99" s="106"/>
      <c r="AQ99" s="106"/>
      <c r="AR99" s="106"/>
      <c r="AS99" s="106"/>
      <c r="AT99" s="106"/>
      <c r="AU99" s="106"/>
      <c r="AV99" s="106"/>
      <c r="AW99" s="106"/>
      <c r="AX99" s="106"/>
      <c r="AY99" s="106"/>
      <c r="AZ99" s="106"/>
      <c r="BA99" s="106"/>
      <c r="BB99" s="106"/>
      <c r="BC99" s="106"/>
      <c r="BD99" s="106"/>
      <c r="BE99" s="106"/>
      <c r="BF99" s="106"/>
      <c r="BG99" s="106"/>
      <c r="BH99" s="106"/>
      <c r="BI99" s="106"/>
      <c r="BJ99" s="106"/>
      <c r="BK99" s="106"/>
      <c r="BL99" s="106"/>
      <c r="BM99" s="106"/>
      <c r="BN99" s="106"/>
      <c r="BO99" s="106"/>
      <c r="BP99" s="106"/>
      <c r="BQ99" s="106"/>
      <c r="BR99" s="106"/>
      <c r="BS99" s="106"/>
      <c r="BT99" s="106"/>
      <c r="BU99" s="106"/>
      <c r="BV99" s="106"/>
      <c r="BW99" s="106"/>
      <c r="BX99" s="106"/>
      <c r="BY99" s="106"/>
      <c r="BZ99" s="106"/>
      <c r="CA99" s="106"/>
      <c r="CB99" s="106"/>
      <c r="CC99" s="106"/>
      <c r="CD99" s="106"/>
      <c r="CE99" s="106"/>
      <c r="CF99" s="106"/>
      <c r="CG99" s="106"/>
      <c r="CH99" s="106"/>
      <c r="CI99" s="106"/>
      <c r="CJ99" s="106"/>
      <c r="CK99" s="106"/>
    </row>
    <row r="100" spans="2:89" ht="13.5" customHeight="1">
      <c r="B100" s="1658" t="str">
        <f>'12-18л. МЕНЮ '!J345</f>
        <v>149 / 21</v>
      </c>
      <c r="C100" s="259" t="str">
        <f>'12-18л. МЕНЮ '!C345</f>
        <v>Овощи консервированные</v>
      </c>
      <c r="D100" s="652">
        <f>'12-18л. МЕНЮ '!D345</f>
        <v>100</v>
      </c>
      <c r="E100" s="121"/>
      <c r="F100" s="540" t="str">
        <f>'12-18л. МЕНЮ '!J404</f>
        <v>54-3з/22</v>
      </c>
      <c r="G100" s="246" t="str">
        <f>'12-18л. МЕНЮ '!C404</f>
        <v>Помидор в нарезке</v>
      </c>
      <c r="H100" s="344">
        <f>'12-18л. МЕНЮ '!D404</f>
        <v>100</v>
      </c>
      <c r="I100" s="201"/>
      <c r="J100" s="106"/>
      <c r="K100" s="113"/>
      <c r="L100" s="106"/>
      <c r="M100" s="106"/>
      <c r="N100" s="125"/>
      <c r="O100" s="176"/>
      <c r="P100" s="106"/>
      <c r="Q100" s="121"/>
      <c r="R100" s="106"/>
      <c r="S100" s="11"/>
      <c r="T100" s="11"/>
      <c r="U100" s="127"/>
      <c r="V100" s="106"/>
      <c r="W100" s="101"/>
      <c r="X100" s="100"/>
      <c r="Y100" s="137"/>
      <c r="Z100" s="176"/>
      <c r="AA100" s="363"/>
      <c r="AB100" s="106"/>
      <c r="AC100" s="106"/>
      <c r="AD100" s="106"/>
      <c r="AE100" s="106"/>
      <c r="AF100" s="106"/>
      <c r="AG100" s="106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6"/>
      <c r="BC100" s="106"/>
      <c r="BD100" s="106"/>
      <c r="BE100" s="106"/>
      <c r="BF100" s="106"/>
      <c r="BG100" s="106"/>
      <c r="BH100" s="106"/>
      <c r="BI100" s="106"/>
      <c r="BJ100" s="106"/>
      <c r="BK100" s="106"/>
      <c r="BL100" s="106"/>
      <c r="BM100" s="106"/>
      <c r="BN100" s="106"/>
      <c r="BO100" s="106"/>
      <c r="BP100" s="106"/>
      <c r="BQ100" s="106"/>
      <c r="BR100" s="106"/>
      <c r="BS100" s="106"/>
      <c r="BT100" s="106"/>
      <c r="BU100" s="106"/>
      <c r="BV100" s="106"/>
      <c r="BW100" s="106"/>
      <c r="BX100" s="106"/>
      <c r="BY100" s="106"/>
      <c r="BZ100" s="106"/>
      <c r="CA100" s="106"/>
      <c r="CB100" s="106"/>
      <c r="CC100" s="106"/>
      <c r="CD100" s="106"/>
      <c r="CE100" s="106"/>
      <c r="CF100" s="106"/>
      <c r="CG100" s="106"/>
      <c r="CH100" s="106"/>
      <c r="CI100" s="106"/>
      <c r="CJ100" s="106"/>
      <c r="CK100" s="106"/>
    </row>
    <row r="101" spans="2:89" ht="15.75" customHeight="1">
      <c r="B101" s="1819">
        <f>'12-18л. МЕНЮ '!J346</f>
        <v>0</v>
      </c>
      <c r="C101" s="170" t="str">
        <f>'12-18л. МЕНЮ '!C346</f>
        <v xml:space="preserve">(порциями (капуста квашеная)) </v>
      </c>
      <c r="D101" s="1875"/>
      <c r="E101" s="121"/>
      <c r="F101" s="540" t="str">
        <f>'12-18л. МЕНЮ '!J405</f>
        <v>103 / 21</v>
      </c>
      <c r="G101" s="246" t="str">
        <f>'12-18л. МЕНЮ '!C405</f>
        <v>Щи из свежей капусты со сметаной</v>
      </c>
      <c r="H101" s="344">
        <f>'12-18л. МЕНЮ '!D405</f>
        <v>250</v>
      </c>
      <c r="I101" s="214"/>
      <c r="J101" s="3323"/>
      <c r="K101" s="469"/>
      <c r="L101" s="98"/>
      <c r="M101" s="106"/>
      <c r="N101" s="125"/>
      <c r="O101" s="113"/>
      <c r="P101" s="96"/>
      <c r="Q101" s="121"/>
      <c r="R101" s="106"/>
      <c r="S101" s="11"/>
      <c r="T101" s="11"/>
      <c r="U101" s="106"/>
      <c r="V101" s="106"/>
      <c r="W101" s="101"/>
      <c r="X101" s="100"/>
      <c r="Y101" s="137"/>
      <c r="Z101" s="176"/>
      <c r="AA101" s="363"/>
      <c r="AB101" s="106"/>
      <c r="AC101" s="106"/>
      <c r="AD101" s="106"/>
      <c r="AE101" s="101"/>
      <c r="AF101" s="106"/>
      <c r="AG101" s="106"/>
      <c r="AH101" s="106"/>
      <c r="AI101" s="106"/>
      <c r="AJ101" s="371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6"/>
      <c r="BC101" s="106"/>
      <c r="BD101" s="106"/>
      <c r="BE101" s="106"/>
      <c r="BF101" s="106"/>
      <c r="BG101" s="106"/>
      <c r="BH101" s="106"/>
      <c r="BI101" s="106"/>
      <c r="BJ101" s="106"/>
      <c r="BK101" s="106"/>
      <c r="BL101" s="106"/>
      <c r="BM101" s="106"/>
      <c r="BN101" s="106"/>
      <c r="BO101" s="106"/>
      <c r="BP101" s="106"/>
      <c r="BQ101" s="106"/>
      <c r="BR101" s="106"/>
      <c r="BS101" s="106"/>
      <c r="BT101" s="106"/>
      <c r="BU101" s="106"/>
      <c r="BV101" s="106"/>
      <c r="BW101" s="106"/>
      <c r="BX101" s="106"/>
      <c r="BY101" s="106"/>
      <c r="BZ101" s="106"/>
      <c r="CA101" s="106"/>
      <c r="CB101" s="106"/>
      <c r="CC101" s="106"/>
      <c r="CD101" s="106"/>
      <c r="CE101" s="106"/>
      <c r="CF101" s="106"/>
      <c r="CG101" s="106"/>
      <c r="CH101" s="106"/>
      <c r="CI101" s="106"/>
      <c r="CJ101" s="106"/>
      <c r="CK101" s="106"/>
    </row>
    <row r="102" spans="2:89" ht="12.75" customHeight="1">
      <c r="B102" s="1874" t="str">
        <f>'12-18л. МЕНЮ '!J347</f>
        <v>108-109/17</v>
      </c>
      <c r="C102" s="743" t="str">
        <f>'12-18л. МЕНЮ '!C347</f>
        <v>Суп с клёцками</v>
      </c>
      <c r="D102" s="1876">
        <f>'12-18л. МЕНЮ '!D347</f>
        <v>250</v>
      </c>
      <c r="E102" s="121"/>
      <c r="F102" s="540" t="str">
        <f>'12-18л. МЕНЮ '!J406</f>
        <v>205/17</v>
      </c>
      <c r="G102" s="246" t="str">
        <f>'12-18л. МЕНЮ '!C406</f>
        <v>Макароны с овощами</v>
      </c>
      <c r="H102" s="344">
        <f>'12-18л. МЕНЮ '!D406</f>
        <v>180</v>
      </c>
      <c r="I102" s="101"/>
      <c r="J102" s="175"/>
      <c r="K102" s="469"/>
      <c r="L102" s="98"/>
      <c r="M102" s="106"/>
      <c r="N102" s="2981"/>
      <c r="O102" s="101"/>
      <c r="P102" s="96"/>
      <c r="Q102" s="121"/>
      <c r="R102" s="106"/>
      <c r="S102" s="11"/>
      <c r="T102" s="11"/>
      <c r="U102" s="106"/>
      <c r="V102" s="106"/>
      <c r="W102" s="101"/>
      <c r="X102" s="100"/>
      <c r="Y102" s="137"/>
      <c r="Z102" s="176"/>
      <c r="AA102" s="363"/>
      <c r="AB102" s="106"/>
      <c r="AC102" s="106"/>
      <c r="AD102" s="106"/>
      <c r="AE102" s="104"/>
      <c r="AF102" s="106"/>
      <c r="AG102" s="106"/>
      <c r="AH102" s="106"/>
      <c r="AI102" s="106"/>
      <c r="AJ102" s="105"/>
      <c r="AK102" s="106"/>
      <c r="AL102" s="106"/>
      <c r="AM102" s="106"/>
      <c r="AN102" s="106"/>
      <c r="AO102" s="106"/>
      <c r="AP102" s="106"/>
      <c r="AQ102" s="106"/>
      <c r="AR102" s="106"/>
      <c r="AS102" s="106"/>
      <c r="AT102" s="106"/>
      <c r="AU102" s="106"/>
      <c r="AV102" s="106"/>
      <c r="AW102" s="106"/>
      <c r="AX102" s="106"/>
      <c r="AY102" s="106"/>
      <c r="AZ102" s="106"/>
      <c r="BA102" s="106"/>
      <c r="BB102" s="106"/>
      <c r="BC102" s="106"/>
      <c r="BD102" s="106"/>
      <c r="BE102" s="106"/>
      <c r="BF102" s="106"/>
      <c r="BG102" s="106"/>
      <c r="BH102" s="106"/>
      <c r="BI102" s="106"/>
      <c r="BJ102" s="106"/>
      <c r="BK102" s="106"/>
      <c r="BL102" s="106"/>
      <c r="BM102" s="106"/>
      <c r="BN102" s="106"/>
      <c r="BO102" s="106"/>
      <c r="BP102" s="106"/>
      <c r="BQ102" s="106"/>
      <c r="BR102" s="106"/>
      <c r="BS102" s="106"/>
      <c r="BT102" s="106"/>
      <c r="BU102" s="106"/>
      <c r="BV102" s="106"/>
      <c r="BW102" s="106"/>
      <c r="BX102" s="106"/>
      <c r="BY102" s="106"/>
      <c r="BZ102" s="106"/>
      <c r="CA102" s="106"/>
      <c r="CB102" s="106"/>
      <c r="CC102" s="106"/>
      <c r="CD102" s="106"/>
      <c r="CE102" s="106"/>
      <c r="CF102" s="106"/>
      <c r="CG102" s="106"/>
      <c r="CH102" s="106"/>
      <c r="CI102" s="106"/>
      <c r="CJ102" s="106"/>
      <c r="CK102" s="106"/>
    </row>
    <row r="103" spans="2:89" ht="12.75" customHeight="1">
      <c r="B103" s="1658" t="str">
        <f>'12-18л. МЕНЮ '!J348</f>
        <v>595/22</v>
      </c>
      <c r="C103" s="259" t="str">
        <f>'12-18л. МЕНЮ '!C348</f>
        <v>Наггетсы</v>
      </c>
      <c r="D103" s="652">
        <f>'12-18л. МЕНЮ '!D348</f>
        <v>100</v>
      </c>
      <c r="E103" s="121"/>
      <c r="F103" s="243" t="str">
        <f>'12-18л. МЕНЮ '!J407</f>
        <v>485/22</v>
      </c>
      <c r="G103" s="232" t="str">
        <f>'12-18л. МЕНЮ '!C407</f>
        <v>Оладьи из печени</v>
      </c>
      <c r="H103" s="250">
        <f>'12-18л. МЕНЮ '!D407</f>
        <v>120</v>
      </c>
      <c r="I103" s="104"/>
      <c r="J103" s="175"/>
      <c r="K103" s="469"/>
      <c r="L103" s="328"/>
      <c r="M103" s="106"/>
      <c r="N103" s="106"/>
      <c r="O103" s="105"/>
      <c r="P103" s="96"/>
      <c r="Q103" s="121"/>
      <c r="R103" s="106"/>
      <c r="S103" s="11"/>
      <c r="T103" s="11"/>
      <c r="U103" s="106"/>
      <c r="V103" s="106"/>
      <c r="W103" s="101"/>
      <c r="X103" s="100"/>
      <c r="Y103" s="137"/>
      <c r="Z103" s="176"/>
      <c r="AA103" s="363"/>
      <c r="AB103" s="106"/>
      <c r="AC103" s="106"/>
      <c r="AD103" s="106"/>
      <c r="AE103" s="100"/>
      <c r="AF103" s="106"/>
      <c r="AG103" s="106"/>
      <c r="AH103" s="106"/>
      <c r="AI103" s="106"/>
      <c r="AJ103" s="100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6"/>
      <c r="BC103" s="106"/>
      <c r="BD103" s="106"/>
      <c r="BE103" s="106"/>
      <c r="BF103" s="106"/>
      <c r="BG103" s="106"/>
      <c r="BH103" s="106"/>
      <c r="BI103" s="106"/>
      <c r="BJ103" s="106"/>
      <c r="BK103" s="106"/>
      <c r="BL103" s="106"/>
      <c r="BM103" s="106"/>
      <c r="BN103" s="106"/>
      <c r="BO103" s="106"/>
      <c r="BP103" s="106"/>
      <c r="BQ103" s="106"/>
      <c r="BR103" s="106"/>
      <c r="BS103" s="106"/>
      <c r="BT103" s="106"/>
      <c r="BU103" s="106"/>
      <c r="BV103" s="106"/>
      <c r="BW103" s="106"/>
      <c r="BX103" s="106"/>
      <c r="BY103" s="106"/>
      <c r="BZ103" s="106"/>
      <c r="CA103" s="106"/>
      <c r="CB103" s="106"/>
      <c r="CC103" s="106"/>
      <c r="CD103" s="106"/>
      <c r="CE103" s="106"/>
      <c r="CF103" s="106"/>
      <c r="CG103" s="106"/>
      <c r="CH103" s="106"/>
      <c r="CI103" s="106"/>
      <c r="CJ103" s="106"/>
      <c r="CK103" s="106"/>
    </row>
    <row r="104" spans="2:89" ht="14.25" customHeight="1">
      <c r="B104" s="1658" t="str">
        <f>'12-18л. МЕНЮ '!J349</f>
        <v>381/22</v>
      </c>
      <c r="C104" s="259" t="str">
        <f>'12-18л. МЕНЮ '!C349</f>
        <v>Ризотто</v>
      </c>
      <c r="D104" s="652">
        <f>'12-18л. МЕНЮ '!D349</f>
        <v>180</v>
      </c>
      <c r="E104" s="121"/>
      <c r="F104" s="2373" t="str">
        <f>'12-18л. МЕНЮ '!J408</f>
        <v>465 / 21</v>
      </c>
      <c r="G104" s="2217" t="str">
        <f>'12-18л. МЕНЮ '!C408</f>
        <v>Кофейный напиток с молоком</v>
      </c>
      <c r="H104" s="1781">
        <f>'12-18л. МЕНЮ '!D408</f>
        <v>200</v>
      </c>
      <c r="I104" s="101"/>
      <c r="J104" s="115"/>
      <c r="K104" s="101"/>
      <c r="L104" s="98"/>
      <c r="M104" s="106"/>
      <c r="N104" s="125"/>
      <c r="O104" s="101"/>
      <c r="P104" s="98"/>
      <c r="Q104" s="98"/>
      <c r="R104" s="106"/>
      <c r="S104" s="11"/>
      <c r="T104" s="11"/>
      <c r="U104" s="101"/>
      <c r="V104" s="100"/>
      <c r="W104" s="104"/>
      <c r="X104" s="186"/>
      <c r="Y104" s="364"/>
      <c r="Z104" s="176"/>
      <c r="AA104" s="363"/>
      <c r="AB104" s="106"/>
      <c r="AC104" s="106"/>
      <c r="AD104" s="106"/>
      <c r="AE104" s="100"/>
      <c r="AF104" s="106"/>
      <c r="AG104" s="106"/>
      <c r="AH104" s="106"/>
      <c r="AI104" s="106"/>
      <c r="AJ104" s="105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6"/>
      <c r="BC104" s="106"/>
      <c r="BD104" s="106"/>
      <c r="BE104" s="106"/>
      <c r="BF104" s="106"/>
      <c r="BG104" s="106"/>
      <c r="BH104" s="106"/>
      <c r="BI104" s="106"/>
      <c r="BJ104" s="106"/>
      <c r="BK104" s="106"/>
      <c r="BL104" s="106"/>
      <c r="BM104" s="106"/>
      <c r="BN104" s="106"/>
      <c r="BO104" s="106"/>
      <c r="BP104" s="106"/>
      <c r="BQ104" s="106"/>
      <c r="BR104" s="106"/>
      <c r="BS104" s="106"/>
      <c r="BT104" s="106"/>
      <c r="BU104" s="106"/>
      <c r="BV104" s="106"/>
      <c r="BW104" s="106"/>
      <c r="BX104" s="106"/>
      <c r="BY104" s="106"/>
      <c r="BZ104" s="106"/>
      <c r="CA104" s="106"/>
      <c r="CB104" s="106"/>
      <c r="CC104" s="106"/>
      <c r="CD104" s="106"/>
      <c r="CE104" s="106"/>
      <c r="CF104" s="106"/>
      <c r="CG104" s="106"/>
      <c r="CH104" s="106"/>
      <c r="CI104" s="106"/>
      <c r="CJ104" s="106"/>
      <c r="CK104" s="106"/>
    </row>
    <row r="105" spans="2:89" ht="12" customHeight="1">
      <c r="B105" s="1658" t="str">
        <f>'12-18л. МЕНЮ '!J350</f>
        <v>501 /21</v>
      </c>
      <c r="C105" s="259" t="str">
        <f>'12-18л. МЕНЮ '!C350</f>
        <v>Сок фруктовый (персиковый)</v>
      </c>
      <c r="D105" s="652">
        <f>'12-18л. МЕНЮ '!D350</f>
        <v>200</v>
      </c>
      <c r="E105" s="121"/>
      <c r="F105" s="540" t="str">
        <f>'12-18л. МЕНЮ '!J409</f>
        <v>Пром.пр.</v>
      </c>
      <c r="G105" s="246" t="str">
        <f>'12-18л. МЕНЮ '!C409</f>
        <v>Хлеб пшеничный</v>
      </c>
      <c r="H105" s="344">
        <f>'12-18л. МЕНЮ '!D409</f>
        <v>50</v>
      </c>
      <c r="I105" s="101"/>
      <c r="J105" s="2981"/>
      <c r="K105" s="126"/>
      <c r="L105" s="98"/>
      <c r="M105" s="106"/>
      <c r="N105" s="125"/>
      <c r="O105" s="113"/>
      <c r="P105" s="328"/>
      <c r="Q105" s="96"/>
      <c r="R105" s="106"/>
      <c r="S105" s="11"/>
      <c r="T105" s="11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0"/>
      <c r="AF105" s="106"/>
      <c r="AG105" s="106"/>
      <c r="AH105" s="106"/>
      <c r="AI105" s="106"/>
      <c r="AJ105" s="105"/>
      <c r="AK105" s="106"/>
      <c r="AL105" s="106"/>
      <c r="AM105" s="106"/>
      <c r="AN105" s="106"/>
      <c r="AO105" s="106"/>
      <c r="AP105" s="106"/>
      <c r="AQ105" s="106"/>
      <c r="AR105" s="106"/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6"/>
      <c r="BC105" s="106"/>
      <c r="BD105" s="106"/>
      <c r="BE105" s="106"/>
      <c r="BF105" s="106"/>
      <c r="BG105" s="106"/>
      <c r="BH105" s="106"/>
      <c r="BI105" s="106"/>
      <c r="BJ105" s="106"/>
      <c r="BK105" s="106"/>
      <c r="BL105" s="106"/>
      <c r="BM105" s="106"/>
      <c r="BN105" s="106"/>
      <c r="BO105" s="106"/>
      <c r="BP105" s="106"/>
      <c r="BQ105" s="106"/>
      <c r="BR105" s="106"/>
      <c r="BS105" s="106"/>
      <c r="BT105" s="106"/>
      <c r="BU105" s="106"/>
      <c r="BV105" s="106"/>
      <c r="BW105" s="106"/>
      <c r="BX105" s="106"/>
      <c r="BY105" s="106"/>
      <c r="BZ105" s="106"/>
      <c r="CA105" s="106"/>
      <c r="CB105" s="106"/>
      <c r="CC105" s="106"/>
      <c r="CD105" s="106"/>
      <c r="CE105" s="106"/>
      <c r="CF105" s="106"/>
      <c r="CG105" s="106"/>
      <c r="CH105" s="106"/>
      <c r="CI105" s="106"/>
      <c r="CJ105" s="106"/>
      <c r="CK105" s="106"/>
    </row>
    <row r="106" spans="2:89" ht="12.75" customHeight="1">
      <c r="B106" s="1658" t="str">
        <f>'12-18л. МЕНЮ '!J351</f>
        <v>Пром.пр.</v>
      </c>
      <c r="C106" s="259" t="str">
        <f>'12-18л. МЕНЮ '!C351</f>
        <v>Хлеб пшеничный</v>
      </c>
      <c r="D106" s="652">
        <f>'12-18л. МЕНЮ '!D351</f>
        <v>60</v>
      </c>
      <c r="E106" s="121"/>
      <c r="F106" s="243" t="str">
        <f>'12-18л. МЕНЮ '!J410</f>
        <v>Пром.пр.</v>
      </c>
      <c r="G106" s="232" t="str">
        <f>'12-18л. МЕНЮ '!C410</f>
        <v>Хлеб ржаной</v>
      </c>
      <c r="H106" s="344">
        <f>'12-18л. МЕНЮ '!D410</f>
        <v>40</v>
      </c>
      <c r="I106" s="107"/>
      <c r="J106" s="2981"/>
      <c r="K106" s="126"/>
      <c r="L106" s="98"/>
      <c r="M106" s="106"/>
      <c r="N106" s="477"/>
      <c r="O106" s="101"/>
      <c r="P106" s="98"/>
      <c r="Q106" s="98"/>
      <c r="R106" s="106"/>
      <c r="S106" s="11"/>
      <c r="T106" s="11"/>
      <c r="U106" s="101"/>
      <c r="V106" s="101"/>
      <c r="W106" s="115"/>
      <c r="X106" s="101"/>
      <c r="Y106" s="106"/>
      <c r="Z106" s="106"/>
      <c r="AA106" s="106"/>
      <c r="AB106" s="106"/>
      <c r="AC106" s="106"/>
      <c r="AD106" s="106"/>
      <c r="AE106" s="100"/>
      <c r="AF106" s="106"/>
      <c r="AG106" s="106"/>
      <c r="AH106" s="106"/>
      <c r="AI106" s="106"/>
      <c r="AJ106" s="105"/>
      <c r="AK106" s="106"/>
      <c r="AL106" s="106"/>
      <c r="AM106" s="106"/>
      <c r="AN106" s="106"/>
      <c r="AO106" s="106"/>
      <c r="AP106" s="106"/>
      <c r="AQ106" s="106"/>
      <c r="AR106" s="106"/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6"/>
      <c r="BC106" s="106"/>
      <c r="BD106" s="106"/>
      <c r="BE106" s="106"/>
      <c r="BF106" s="106"/>
      <c r="BG106" s="106"/>
      <c r="BH106" s="106"/>
      <c r="BI106" s="106"/>
      <c r="BJ106" s="106"/>
      <c r="BK106" s="106"/>
      <c r="BL106" s="106"/>
      <c r="BM106" s="106"/>
      <c r="BN106" s="106"/>
      <c r="BO106" s="106"/>
      <c r="BP106" s="106"/>
      <c r="BQ106" s="106"/>
      <c r="BR106" s="106"/>
      <c r="BS106" s="106"/>
      <c r="BT106" s="106"/>
      <c r="BU106" s="106"/>
      <c r="BV106" s="106"/>
      <c r="BW106" s="106"/>
      <c r="BX106" s="106"/>
      <c r="BY106" s="106"/>
      <c r="BZ106" s="106"/>
      <c r="CA106" s="106"/>
      <c r="CB106" s="106"/>
      <c r="CC106" s="106"/>
      <c r="CD106" s="106"/>
      <c r="CE106" s="106"/>
      <c r="CF106" s="106"/>
      <c r="CG106" s="106"/>
      <c r="CH106" s="106"/>
      <c r="CI106" s="106"/>
      <c r="CJ106" s="106"/>
      <c r="CK106" s="106"/>
    </row>
    <row r="107" spans="2:89" ht="13.5" customHeight="1">
      <c r="B107" s="1645" t="str">
        <f>'12-18л. МЕНЮ '!J352</f>
        <v>Пром.пр.</v>
      </c>
      <c r="C107" s="241" t="str">
        <f>'12-18л. МЕНЮ '!C352</f>
        <v>Хлеб ржаной</v>
      </c>
      <c r="D107" s="248">
        <f>'12-18л. МЕНЮ '!D352</f>
        <v>50</v>
      </c>
      <c r="E107" s="121"/>
      <c r="F107" s="243" t="str">
        <f>'12-18л. МЕНЮ '!J411</f>
        <v xml:space="preserve">338 / 17 </v>
      </c>
      <c r="G107" s="232" t="str">
        <f>'12-18л. МЕНЮ '!C411</f>
        <v>Фрукты свежие (яблоко)</v>
      </c>
      <c r="H107" s="344">
        <f>'12-18л. МЕНЮ '!D411</f>
        <v>105</v>
      </c>
      <c r="I107" s="2844"/>
      <c r="J107" s="106"/>
      <c r="K107" s="114"/>
      <c r="L107" s="106"/>
      <c r="M107" s="106"/>
      <c r="N107" s="106"/>
      <c r="O107" s="101"/>
      <c r="P107" s="106"/>
      <c r="Q107" s="96"/>
      <c r="R107" s="106"/>
      <c r="S107" s="11"/>
      <c r="T107" s="11"/>
      <c r="U107" s="106"/>
      <c r="V107" s="106"/>
      <c r="W107" s="127"/>
      <c r="X107" s="106"/>
      <c r="Y107" s="106"/>
      <c r="Z107" s="106"/>
      <c r="AA107" s="106"/>
      <c r="AB107" s="106"/>
      <c r="AC107" s="106"/>
      <c r="AD107" s="106"/>
      <c r="AE107" s="100"/>
      <c r="AF107" s="106"/>
      <c r="AG107" s="106"/>
      <c r="AH107" s="106"/>
      <c r="AI107" s="106"/>
      <c r="AJ107" s="101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  <c r="BC107" s="106"/>
      <c r="BD107" s="106"/>
      <c r="BE107" s="106"/>
      <c r="BF107" s="106"/>
      <c r="BG107" s="106"/>
      <c r="BH107" s="106"/>
      <c r="BI107" s="106"/>
      <c r="BJ107" s="106"/>
      <c r="BK107" s="106"/>
      <c r="BL107" s="106"/>
      <c r="BM107" s="106"/>
      <c r="BN107" s="106"/>
      <c r="BO107" s="106"/>
      <c r="BP107" s="106"/>
      <c r="BQ107" s="106"/>
      <c r="BR107" s="106"/>
      <c r="BS107" s="106"/>
      <c r="BT107" s="106"/>
      <c r="BU107" s="106"/>
      <c r="BV107" s="106"/>
      <c r="BW107" s="106"/>
      <c r="BX107" s="106"/>
      <c r="BY107" s="106"/>
      <c r="BZ107" s="106"/>
      <c r="CA107" s="106"/>
      <c r="CB107" s="106"/>
      <c r="CC107" s="106"/>
      <c r="CD107" s="106"/>
      <c r="CE107" s="106"/>
      <c r="CF107" s="106"/>
      <c r="CG107" s="106"/>
      <c r="CH107" s="106"/>
      <c r="CI107" s="106"/>
      <c r="CJ107" s="106"/>
      <c r="CK107" s="106"/>
    </row>
    <row r="108" spans="2:89" ht="15.75" thickBot="1">
      <c r="B108" s="1212" t="s">
        <v>294</v>
      </c>
      <c r="C108" s="1204"/>
      <c r="D108" s="1761">
        <f>SUM(D100:D107)</f>
        <v>940</v>
      </c>
      <c r="E108" s="121"/>
      <c r="F108" s="1212" t="s">
        <v>294</v>
      </c>
      <c r="G108" s="1204"/>
      <c r="H108" s="1783">
        <f>'12-18л. МЕНЮ '!D412</f>
        <v>1045</v>
      </c>
      <c r="I108" s="101"/>
      <c r="J108" s="1619"/>
      <c r="K108" s="114"/>
      <c r="L108" s="216"/>
      <c r="M108" s="106"/>
      <c r="N108" s="2981"/>
      <c r="O108" s="101"/>
      <c r="P108" s="98"/>
      <c r="Q108" s="98"/>
      <c r="R108" s="106"/>
      <c r="S108" s="11"/>
      <c r="T108" s="11"/>
      <c r="U108" s="106"/>
      <c r="V108" s="106"/>
      <c r="W108" s="134"/>
      <c r="X108" s="134"/>
      <c r="Y108" s="134"/>
      <c r="Z108" s="134"/>
      <c r="AA108" s="134"/>
      <c r="AB108" s="134"/>
      <c r="AC108" s="134"/>
      <c r="AD108" s="106"/>
      <c r="AE108" s="134"/>
      <c r="AF108" s="106"/>
      <c r="AG108" s="105"/>
      <c r="AH108" s="106"/>
      <c r="AI108" s="106"/>
      <c r="AJ108" s="101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6"/>
      <c r="BC108" s="106"/>
      <c r="BD108" s="106"/>
      <c r="BE108" s="106"/>
      <c r="BF108" s="106"/>
      <c r="BG108" s="106"/>
      <c r="BH108" s="106"/>
      <c r="BI108" s="106"/>
      <c r="BJ108" s="106"/>
      <c r="BK108" s="106"/>
      <c r="BL108" s="106"/>
      <c r="BM108" s="106"/>
      <c r="BN108" s="106"/>
      <c r="BO108" s="106"/>
      <c r="BP108" s="106"/>
      <c r="BQ108" s="106"/>
      <c r="BR108" s="106"/>
      <c r="BS108" s="106"/>
      <c r="BT108" s="106"/>
      <c r="BU108" s="106"/>
      <c r="BV108" s="106"/>
      <c r="BW108" s="106"/>
      <c r="BX108" s="106"/>
      <c r="BY108" s="106"/>
      <c r="BZ108" s="106"/>
      <c r="CA108" s="106"/>
      <c r="CB108" s="106"/>
      <c r="CC108" s="106"/>
      <c r="CD108" s="106"/>
      <c r="CE108" s="106"/>
      <c r="CF108" s="106"/>
      <c r="CG108" s="106"/>
      <c r="CH108" s="106"/>
      <c r="CI108" s="106"/>
      <c r="CJ108" s="106"/>
      <c r="CK108" s="106"/>
    </row>
    <row r="109" spans="2:89" ht="14.25" customHeight="1">
      <c r="B109" s="585"/>
      <c r="C109" s="334" t="s">
        <v>199</v>
      </c>
      <c r="D109" s="653"/>
      <c r="E109" s="121"/>
      <c r="F109" s="585"/>
      <c r="G109" s="334" t="s">
        <v>199</v>
      </c>
      <c r="H109" s="653"/>
      <c r="I109" s="101"/>
      <c r="J109" s="125"/>
      <c r="K109" s="176"/>
      <c r="L109" s="159"/>
      <c r="M109" s="106"/>
      <c r="N109" s="2981"/>
      <c r="O109" s="101"/>
      <c r="P109" s="98"/>
      <c r="Q109" s="328"/>
      <c r="R109" s="106"/>
      <c r="S109" s="114"/>
      <c r="T109" s="11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361"/>
      <c r="AF109" s="106"/>
      <c r="AG109" s="100"/>
      <c r="AH109" s="106"/>
      <c r="AI109" s="106"/>
      <c r="AJ109" s="101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</row>
    <row r="110" spans="2:89" ht="12.75" customHeight="1">
      <c r="B110" s="237" t="str">
        <f>'12-18л. МЕНЮ '!J357</f>
        <v>783 /22</v>
      </c>
      <c r="C110" s="259" t="str">
        <f>'12-18л. МЕНЮ '!C357</f>
        <v>Чай фруктовый</v>
      </c>
      <c r="D110" s="344">
        <f>'12-18л. МЕНЮ '!D357</f>
        <v>200</v>
      </c>
      <c r="E110" s="121"/>
      <c r="F110" s="1779" t="str">
        <f>'12-18л. МЕНЮ '!J416</f>
        <v>470 / 21</v>
      </c>
      <c r="G110" s="2928" t="str">
        <f>'12-18л. МЕНЮ '!C416</f>
        <v>Чай с шиповником</v>
      </c>
      <c r="H110" s="652">
        <f>'12-18л. МЕНЮ '!D416</f>
        <v>200</v>
      </c>
      <c r="I110" s="107"/>
      <c r="J110" s="124"/>
      <c r="K110" s="101"/>
      <c r="L110" s="98"/>
      <c r="M110" s="106"/>
      <c r="N110" s="564"/>
      <c r="O110" s="101"/>
      <c r="P110" s="98"/>
      <c r="Q110" s="106"/>
      <c r="R110" s="106"/>
      <c r="S110" s="114"/>
      <c r="T110" s="11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361"/>
      <c r="AF110" s="106"/>
      <c r="AG110" s="100"/>
      <c r="AH110" s="106"/>
      <c r="AI110" s="106"/>
      <c r="AJ110" s="101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</row>
    <row r="111" spans="2:89" ht="11.25" customHeight="1">
      <c r="B111" s="237" t="str">
        <f>'12-18л. МЕНЮ '!J358</f>
        <v>ТТК /3/17</v>
      </c>
      <c r="C111" s="259" t="str">
        <f>'12-18л. МЕНЮ '!C358</f>
        <v>Бутерброд с сыром (сыр твердых сортов</v>
      </c>
      <c r="D111" s="344">
        <f>'12-18л. МЕНЮ '!D358</f>
        <v>15</v>
      </c>
      <c r="E111" s="121"/>
      <c r="F111" s="1658" t="str">
        <f>'12-18л. МЕНЮ '!J417</f>
        <v>614/22</v>
      </c>
      <c r="G111" s="259" t="str">
        <f>'12-18л. МЕНЮ '!C417</f>
        <v>Котлеты рубленные из</v>
      </c>
      <c r="H111" s="652">
        <f>'12-18л. МЕНЮ '!D417</f>
        <v>120</v>
      </c>
      <c r="I111" s="107"/>
      <c r="J111" s="3324"/>
      <c r="K111" s="101"/>
      <c r="L111" s="98"/>
      <c r="M111" s="106"/>
      <c r="N111" s="1619"/>
      <c r="O111" s="114"/>
      <c r="P111" s="1620"/>
      <c r="Q111" s="106"/>
      <c r="R111" s="106"/>
      <c r="S111" s="46"/>
      <c r="T111" s="11"/>
      <c r="U111" s="106"/>
      <c r="V111" s="106"/>
      <c r="W111" s="106"/>
      <c r="X111" s="106"/>
      <c r="Y111" s="106"/>
      <c r="Z111" s="106"/>
      <c r="AA111" s="106"/>
      <c r="AB111" s="106"/>
      <c r="AC111" s="159"/>
      <c r="AD111" s="194"/>
      <c r="AE111" s="361"/>
      <c r="AF111" s="106"/>
      <c r="AG111" s="106"/>
      <c r="AH111" s="106"/>
      <c r="AI111" s="106"/>
      <c r="AJ111" s="101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</row>
    <row r="112" spans="2:89" ht="12.75" customHeight="1">
      <c r="B112" s="2345">
        <f>'12-18л. МЕНЮ '!J359</f>
        <v>0</v>
      </c>
      <c r="C112" s="170" t="str">
        <f>'12-18л. МЕНЮ '!C359</f>
        <v xml:space="preserve">                                  хлеб пшеничный)</v>
      </c>
      <c r="D112" s="1782">
        <f>'12-18л. МЕНЮ '!D359</f>
        <v>25</v>
      </c>
      <c r="E112" s="121"/>
      <c r="F112" s="3287">
        <f>'12-18л. МЕНЮ '!J418</f>
        <v>0</v>
      </c>
      <c r="G112" s="170" t="str">
        <f>'12-18л. МЕНЮ '!C418</f>
        <v>птицы с соусом молочным</v>
      </c>
      <c r="H112" s="3288">
        <f>'12-18л. МЕНЮ '!D418</f>
        <v>0</v>
      </c>
      <c r="I112" s="101"/>
      <c r="J112" s="106"/>
      <c r="K112" s="3325"/>
      <c r="L112" s="96"/>
      <c r="M112" s="106"/>
      <c r="N112" s="125"/>
      <c r="O112" s="176"/>
      <c r="P112" s="159"/>
      <c r="Q112" s="106"/>
      <c r="R112" s="106"/>
      <c r="S112" s="46"/>
      <c r="T112" s="11"/>
      <c r="U112" s="106"/>
      <c r="V112" s="106"/>
      <c r="W112" s="106"/>
      <c r="X112" s="106"/>
      <c r="Y112" s="106"/>
      <c r="Z112" s="106"/>
      <c r="AA112" s="159"/>
      <c r="AB112" s="159"/>
      <c r="AC112" s="159"/>
      <c r="AD112" s="106"/>
      <c r="AE112" s="361"/>
      <c r="AF112" s="106"/>
      <c r="AG112" s="106"/>
      <c r="AH112" s="106"/>
      <c r="AI112" s="106"/>
      <c r="AJ112" s="101"/>
      <c r="AK112" s="106"/>
      <c r="AL112" s="106"/>
      <c r="AM112" s="106"/>
      <c r="AN112" s="106"/>
      <c r="AO112" s="106"/>
      <c r="AP112" s="106"/>
      <c r="AQ112" s="106"/>
      <c r="AR112" s="106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  <c r="BC112" s="106"/>
      <c r="BD112" s="106"/>
      <c r="BE112" s="106"/>
      <c r="BF112" s="106"/>
      <c r="BG112" s="106"/>
      <c r="BH112" s="106"/>
      <c r="BI112" s="106"/>
      <c r="BJ112" s="106"/>
      <c r="BK112" s="106"/>
      <c r="BL112" s="106"/>
      <c r="BM112" s="106"/>
      <c r="BN112" s="106"/>
      <c r="BO112" s="106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CA112" s="106"/>
      <c r="CB112" s="106"/>
      <c r="CC112" s="106"/>
      <c r="CD112" s="106"/>
      <c r="CE112" s="106"/>
      <c r="CF112" s="106"/>
      <c r="CG112" s="106"/>
      <c r="CH112" s="106"/>
      <c r="CI112" s="106"/>
      <c r="CJ112" s="106"/>
      <c r="CK112" s="106"/>
    </row>
    <row r="113" spans="2:89" ht="13.5" customHeight="1">
      <c r="B113" s="2560" t="str">
        <f>'12-18л. МЕНЮ '!J360</f>
        <v>Пром.пр.</v>
      </c>
      <c r="C113" s="743" t="str">
        <f>'12-18л. МЕНЮ '!C360</f>
        <v>Кондитерское изделие (печенье)</v>
      </c>
      <c r="D113" s="1781">
        <f>'12-18л. МЕНЮ '!D360</f>
        <v>15</v>
      </c>
      <c r="E113" s="121"/>
      <c r="F113" s="1819" t="str">
        <f>'12-18л. МЕНЮ '!J419</f>
        <v>Пром.пр.</v>
      </c>
      <c r="G113" s="170" t="str">
        <f>'12-18л. МЕНЮ '!C419</f>
        <v>Хлеб ржаной</v>
      </c>
      <c r="H113" s="1876">
        <f>'12-18л. МЕНЮ '!D419</f>
        <v>30</v>
      </c>
      <c r="I113" s="106"/>
      <c r="J113" s="116"/>
      <c r="K113" s="101"/>
      <c r="L113" s="98"/>
      <c r="M113" s="106"/>
      <c r="N113" s="115"/>
      <c r="O113" s="113"/>
      <c r="P113" s="96"/>
      <c r="Q113" s="106"/>
      <c r="R113" s="106"/>
      <c r="S113" s="46"/>
      <c r="T113" s="11"/>
      <c r="U113" s="106"/>
      <c r="V113" s="106"/>
      <c r="W113" s="106"/>
      <c r="X113" s="106"/>
      <c r="Y113" s="106"/>
      <c r="Z113" s="106"/>
      <c r="AA113" s="159"/>
      <c r="AB113" s="159"/>
      <c r="AC113" s="159"/>
      <c r="AD113" s="106"/>
      <c r="AE113" s="361"/>
      <c r="AF113" s="106"/>
      <c r="AG113" s="106"/>
      <c r="AH113" s="106"/>
      <c r="AI113" s="106"/>
      <c r="AJ113" s="101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106"/>
      <c r="AV113" s="106"/>
      <c r="AW113" s="106"/>
      <c r="AX113" s="106"/>
      <c r="AY113" s="106"/>
      <c r="AZ113" s="106"/>
      <c r="BA113" s="106"/>
      <c r="BB113" s="106"/>
      <c r="BC113" s="106"/>
      <c r="BD113" s="106"/>
      <c r="BE113" s="106"/>
      <c r="BF113" s="106"/>
      <c r="BG113" s="106"/>
      <c r="BH113" s="106"/>
      <c r="BI113" s="106"/>
      <c r="BJ113" s="106"/>
      <c r="BK113" s="106"/>
      <c r="BL113" s="106"/>
      <c r="BM113" s="106"/>
      <c r="BN113" s="106"/>
      <c r="BO113" s="106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CA113" s="106"/>
      <c r="CB113" s="106"/>
      <c r="CC113" s="106"/>
      <c r="CD113" s="106"/>
      <c r="CE113" s="106"/>
      <c r="CF113" s="106"/>
      <c r="CG113" s="106"/>
      <c r="CH113" s="106"/>
      <c r="CI113" s="106"/>
      <c r="CJ113" s="106"/>
      <c r="CK113" s="106"/>
    </row>
    <row r="114" spans="2:89" ht="12" customHeight="1" thickBot="1">
      <c r="B114" s="237" t="str">
        <f>'12-18л. МЕНЮ '!J361</f>
        <v>82 / 21</v>
      </c>
      <c r="C114" s="259" t="str">
        <f>'12-18л. МЕНЮ '!C361</f>
        <v>Фрукты свежие (банан)</v>
      </c>
      <c r="D114" s="344">
        <f>'12-18л. МЕНЮ '!D361</f>
        <v>100</v>
      </c>
      <c r="F114" s="1212" t="s">
        <v>295</v>
      </c>
      <c r="G114" s="1213"/>
      <c r="H114" s="1774">
        <f>'12-18л. МЕНЮ '!D420</f>
        <v>350</v>
      </c>
      <c r="I114" s="106"/>
      <c r="J114" s="106"/>
      <c r="K114" s="113"/>
      <c r="L114" s="106"/>
      <c r="M114" s="106"/>
      <c r="N114" s="115"/>
      <c r="O114" s="101"/>
      <c r="P114" s="98"/>
      <c r="Q114" s="106"/>
      <c r="R114" s="106"/>
      <c r="S114" s="475"/>
      <c r="T114" s="11"/>
      <c r="U114" s="106"/>
      <c r="V114" s="106"/>
      <c r="W114" s="106"/>
      <c r="X114" s="106"/>
      <c r="Y114" s="106"/>
      <c r="Z114" s="106"/>
      <c r="AA114" s="159"/>
      <c r="AB114" s="159"/>
      <c r="AC114" s="159"/>
      <c r="AD114" s="106"/>
      <c r="AE114" s="361"/>
      <c r="AF114" s="106"/>
      <c r="AG114" s="106"/>
      <c r="AH114" s="106"/>
      <c r="AI114" s="106"/>
      <c r="AJ114" s="101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/>
      <c r="BC114" s="106"/>
      <c r="BD114" s="106"/>
      <c r="BE114" s="106"/>
      <c r="BF114" s="106"/>
      <c r="BG114" s="106"/>
      <c r="BH114" s="106"/>
      <c r="BI114" s="106"/>
      <c r="BJ114" s="106"/>
      <c r="BK114" s="106"/>
      <c r="BL114" s="106"/>
      <c r="BM114" s="106"/>
      <c r="BN114" s="106"/>
      <c r="BO114" s="106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CA114" s="106"/>
      <c r="CB114" s="106"/>
      <c r="CC114" s="106"/>
      <c r="CD114" s="106"/>
      <c r="CE114" s="106"/>
      <c r="CF114" s="106"/>
      <c r="CG114" s="106"/>
      <c r="CH114" s="106"/>
      <c r="CI114" s="106"/>
      <c r="CJ114" s="106"/>
      <c r="CK114" s="106"/>
    </row>
    <row r="115" spans="2:89" ht="14.25" customHeight="1" thickBot="1">
      <c r="B115" s="1677" t="s">
        <v>295</v>
      </c>
      <c r="C115" s="1678"/>
      <c r="D115" s="1783">
        <f>'12-18л. МЕНЮ '!D362</f>
        <v>355</v>
      </c>
      <c r="H115" s="106"/>
      <c r="I115" s="106"/>
      <c r="J115" s="119"/>
      <c r="K115" s="101"/>
      <c r="L115" s="98"/>
      <c r="M115" s="106"/>
      <c r="N115" s="125"/>
      <c r="O115" s="113"/>
      <c r="P115" s="106"/>
      <c r="Q115" s="106"/>
      <c r="R115" s="106"/>
      <c r="S115" s="46"/>
      <c r="T115" s="11"/>
      <c r="U115" s="106"/>
      <c r="V115" s="106"/>
      <c r="W115" s="106"/>
      <c r="X115" s="121"/>
      <c r="Y115" s="115"/>
      <c r="Z115" s="101"/>
      <c r="AA115" s="98"/>
      <c r="AB115" s="106"/>
      <c r="AC115" s="106"/>
      <c r="AD115" s="106"/>
      <c r="AE115" s="106"/>
      <c r="AF115" s="106"/>
      <c r="AG115" s="106"/>
      <c r="AH115" s="106"/>
      <c r="AI115" s="106"/>
      <c r="AJ115" s="101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6"/>
      <c r="BC115" s="106"/>
      <c r="BD115" s="106"/>
      <c r="BE115" s="106"/>
      <c r="BF115" s="106"/>
      <c r="BG115" s="106"/>
      <c r="BH115" s="106"/>
      <c r="BI115" s="106"/>
      <c r="BJ115" s="106"/>
      <c r="BK115" s="106"/>
      <c r="BL115" s="106"/>
      <c r="BM115" s="106"/>
      <c r="BN115" s="106"/>
      <c r="BO115" s="106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CA115" s="106"/>
      <c r="CB115" s="106"/>
      <c r="CC115" s="106"/>
      <c r="CD115" s="106"/>
      <c r="CE115" s="106"/>
      <c r="CF115" s="106"/>
      <c r="CG115" s="106"/>
      <c r="CH115" s="106"/>
      <c r="CI115" s="106"/>
      <c r="CJ115" s="106"/>
      <c r="CK115" s="106"/>
    </row>
    <row r="116" spans="2:89" ht="16.5" customHeight="1">
      <c r="I116" s="106"/>
      <c r="J116" s="1619"/>
      <c r="K116" s="114"/>
      <c r="L116" s="216"/>
      <c r="M116" s="121"/>
      <c r="N116" s="115"/>
      <c r="O116" s="101"/>
      <c r="P116" s="98"/>
      <c r="Q116" s="106"/>
      <c r="R116" s="106"/>
      <c r="S116" s="46"/>
      <c r="T116" s="468"/>
      <c r="U116" s="106"/>
      <c r="V116" s="106"/>
      <c r="W116" s="106"/>
      <c r="X116" s="106"/>
      <c r="Y116" s="216"/>
      <c r="Z116" s="106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6"/>
      <c r="BC116" s="106"/>
      <c r="BD116" s="106"/>
      <c r="BE116" s="106"/>
      <c r="BF116" s="106"/>
      <c r="BG116" s="106"/>
      <c r="BH116" s="106"/>
      <c r="BI116" s="106"/>
      <c r="BJ116" s="106"/>
      <c r="BK116" s="106"/>
      <c r="BL116" s="106"/>
      <c r="BM116" s="106"/>
      <c r="BN116" s="106"/>
      <c r="BO116" s="106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CA116" s="106"/>
      <c r="CB116" s="106"/>
      <c r="CC116" s="106"/>
      <c r="CD116" s="106"/>
      <c r="CE116" s="106"/>
      <c r="CF116" s="106"/>
      <c r="CG116" s="106"/>
      <c r="CH116" s="106"/>
      <c r="CI116" s="106"/>
      <c r="CJ116" s="106"/>
      <c r="CK116" s="106"/>
    </row>
    <row r="117" spans="2:89" ht="14.25" customHeight="1">
      <c r="B117" s="173" t="s">
        <v>468</v>
      </c>
      <c r="G117" s="2"/>
      <c r="H117" s="2"/>
      <c r="I117" s="106"/>
      <c r="J117" s="106"/>
      <c r="K117" s="106"/>
      <c r="L117" s="106"/>
      <c r="M117" s="106"/>
      <c r="N117" s="1619"/>
      <c r="O117" s="114"/>
      <c r="P117" s="2995"/>
      <c r="Q117" s="106"/>
      <c r="R117" s="106"/>
      <c r="S117" s="46"/>
      <c r="T117" s="11"/>
      <c r="U117" s="106"/>
      <c r="V117" s="106"/>
      <c r="W117" s="106"/>
      <c r="X117" s="106"/>
      <c r="Y117" s="216"/>
      <c r="Z117" s="106"/>
      <c r="AA117" s="106"/>
      <c r="AB117" s="106"/>
      <c r="AC117" s="106"/>
      <c r="AD117" s="106"/>
      <c r="AE117" s="106"/>
      <c r="AF117" s="106"/>
      <c r="AG117" s="106"/>
      <c r="AH117" s="107"/>
      <c r="AI117" s="101"/>
      <c r="AJ117" s="101"/>
      <c r="AK117" s="101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6"/>
      <c r="BC117" s="106"/>
      <c r="BD117" s="106"/>
      <c r="BE117" s="106"/>
      <c r="BF117" s="106"/>
      <c r="BG117" s="106"/>
      <c r="BH117" s="106"/>
      <c r="BI117" s="106"/>
      <c r="BJ117" s="106"/>
      <c r="BK117" s="106"/>
      <c r="BL117" s="106"/>
      <c r="BM117" s="106"/>
      <c r="BN117" s="106"/>
      <c r="BO117" s="106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CA117" s="106"/>
      <c r="CB117" s="106"/>
      <c r="CC117" s="106"/>
      <c r="CD117" s="106"/>
      <c r="CE117" s="106"/>
      <c r="CF117" s="106"/>
      <c r="CG117" s="106"/>
      <c r="CH117" s="106"/>
      <c r="CI117" s="106"/>
      <c r="CJ117" s="106"/>
      <c r="CK117" s="106"/>
    </row>
    <row r="118" spans="2:89" ht="15.75" customHeight="1" thickBot="1">
      <c r="B118" s="99" t="s">
        <v>443</v>
      </c>
      <c r="E118" s="377" t="s">
        <v>124</v>
      </c>
      <c r="F118" s="79"/>
      <c r="G118" t="str">
        <f>G3</f>
        <v>О С Е Н Ь     2024 г.</v>
      </c>
      <c r="I118" s="106"/>
      <c r="J118" s="106"/>
      <c r="K118" s="106"/>
      <c r="L118" s="106"/>
      <c r="M118" s="106"/>
      <c r="N118" s="106"/>
      <c r="O118" s="106"/>
      <c r="P118" s="106"/>
      <c r="Q118" s="106"/>
      <c r="R118" s="160"/>
      <c r="S118" s="3"/>
      <c r="T118" s="476"/>
      <c r="U118" s="106"/>
      <c r="V118" s="106"/>
      <c r="W118" s="101"/>
      <c r="X118" s="106"/>
      <c r="Y118" s="214"/>
      <c r="Z118" s="195"/>
      <c r="AA118" s="196"/>
      <c r="AB118" s="106"/>
      <c r="AC118" s="106"/>
      <c r="AD118" s="106"/>
      <c r="AE118" s="106"/>
      <c r="AF118" s="106"/>
      <c r="AG118" s="106"/>
      <c r="AH118" s="106"/>
      <c r="AI118" s="106"/>
      <c r="AJ118" s="101"/>
      <c r="AK118" s="101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6"/>
      <c r="BC118" s="106"/>
      <c r="BD118" s="106"/>
      <c r="BE118" s="106"/>
      <c r="BF118" s="106"/>
      <c r="BG118" s="106"/>
      <c r="BH118" s="106"/>
      <c r="BI118" s="106"/>
      <c r="BJ118" s="106"/>
      <c r="BK118" s="106"/>
      <c r="BL118" s="106"/>
      <c r="BM118" s="106"/>
      <c r="BN118" s="106"/>
      <c r="BO118" s="106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6"/>
      <c r="CA118" s="106"/>
      <c r="CB118" s="106"/>
      <c r="CC118" s="106"/>
      <c r="CD118" s="106"/>
      <c r="CE118" s="106"/>
      <c r="CF118" s="106"/>
      <c r="CG118" s="106"/>
      <c r="CH118" s="106"/>
      <c r="CI118" s="106"/>
      <c r="CJ118" s="106"/>
      <c r="CK118" s="106"/>
    </row>
    <row r="119" spans="2:89" ht="15" customHeight="1">
      <c r="B119" s="34" t="s">
        <v>2</v>
      </c>
      <c r="C119" s="80" t="s">
        <v>3</v>
      </c>
      <c r="D119" s="242" t="s">
        <v>4</v>
      </c>
      <c r="F119" s="34" t="s">
        <v>2</v>
      </c>
      <c r="G119" s="80" t="s">
        <v>3</v>
      </c>
      <c r="H119" s="242" t="s">
        <v>4</v>
      </c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46"/>
      <c r="T119" s="11"/>
      <c r="U119" s="106"/>
      <c r="V119" s="106"/>
      <c r="W119" s="101"/>
      <c r="X119" s="100"/>
      <c r="Y119" s="101"/>
      <c r="Z119" s="203"/>
      <c r="AA119" s="138"/>
      <c r="AB119" s="106"/>
      <c r="AC119" s="106"/>
      <c r="AD119" s="106"/>
      <c r="AE119" s="106"/>
      <c r="AF119" s="106"/>
      <c r="AG119" s="106"/>
      <c r="AH119" s="106"/>
      <c r="AI119" s="106"/>
      <c r="AJ119" s="101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06"/>
      <c r="BC119" s="106"/>
      <c r="BD119" s="106"/>
      <c r="BE119" s="106"/>
      <c r="BF119" s="106"/>
      <c r="BG119" s="106"/>
      <c r="BH119" s="106"/>
      <c r="BI119" s="106"/>
      <c r="BJ119" s="106"/>
      <c r="BK119" s="106"/>
      <c r="BL119" s="106"/>
      <c r="BM119" s="106"/>
      <c r="BN119" s="106"/>
      <c r="BO119" s="106"/>
      <c r="BP119" s="106"/>
      <c r="BQ119" s="106"/>
      <c r="BR119" s="106"/>
      <c r="BS119" s="106"/>
      <c r="BT119" s="106"/>
      <c r="BU119" s="106"/>
      <c r="BV119" s="106"/>
      <c r="BW119" s="106"/>
      <c r="BX119" s="106"/>
      <c r="BY119" s="106"/>
      <c r="BZ119" s="106"/>
      <c r="CA119" s="106"/>
      <c r="CB119" s="106"/>
      <c r="CC119" s="106"/>
      <c r="CD119" s="106"/>
      <c r="CE119" s="106"/>
      <c r="CF119" s="106"/>
      <c r="CG119" s="106"/>
      <c r="CH119" s="106"/>
      <c r="CI119" s="106"/>
      <c r="CJ119" s="106"/>
      <c r="CK119" s="106"/>
    </row>
    <row r="120" spans="2:89" ht="15" customHeight="1" thickBot="1">
      <c r="B120" s="252" t="s">
        <v>5</v>
      </c>
      <c r="C120"/>
      <c r="D120" s="263" t="s">
        <v>60</v>
      </c>
      <c r="E120" s="25"/>
      <c r="F120" s="252" t="s">
        <v>5</v>
      </c>
      <c r="H120" s="263" t="s">
        <v>60</v>
      </c>
      <c r="I120" s="106"/>
      <c r="J120" s="473"/>
      <c r="K120" s="114"/>
      <c r="L120" s="184"/>
      <c r="M120" s="106"/>
      <c r="N120" s="473"/>
      <c r="O120" s="106"/>
      <c r="P120" s="114"/>
      <c r="Q120" s="106"/>
      <c r="R120" s="115"/>
      <c r="S120" s="101"/>
      <c r="T120" s="14"/>
      <c r="U120" s="106"/>
      <c r="V120" s="106"/>
      <c r="W120" s="106"/>
      <c r="X120" s="121"/>
      <c r="Y120" s="257"/>
      <c r="Z120" s="113"/>
      <c r="AA120" s="140"/>
      <c r="AB120" s="106"/>
      <c r="AC120" s="106"/>
      <c r="AD120" s="106"/>
      <c r="AE120" s="106"/>
      <c r="AF120" s="106"/>
      <c r="AG120" s="106"/>
      <c r="AH120" s="106"/>
      <c r="AI120" s="106"/>
      <c r="AJ120" s="101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106"/>
      <c r="AV120" s="106"/>
      <c r="AW120" s="106"/>
      <c r="AX120" s="106"/>
      <c r="AY120" s="106"/>
      <c r="AZ120" s="106"/>
      <c r="BA120" s="106"/>
      <c r="BB120" s="106"/>
      <c r="BC120" s="106"/>
      <c r="BD120" s="106"/>
      <c r="BE120" s="106"/>
      <c r="BF120" s="106"/>
      <c r="BG120" s="106"/>
      <c r="BH120" s="106"/>
      <c r="BI120" s="106"/>
      <c r="BJ120" s="106"/>
      <c r="BK120" s="106"/>
      <c r="BL120" s="106"/>
      <c r="BM120" s="106"/>
      <c r="BN120" s="106"/>
      <c r="BO120" s="106"/>
      <c r="BP120" s="106"/>
      <c r="BQ120" s="106"/>
      <c r="BR120" s="106"/>
      <c r="BS120" s="106"/>
      <c r="BT120" s="106"/>
      <c r="BU120" s="106"/>
      <c r="BV120" s="106"/>
      <c r="BW120" s="106"/>
      <c r="BX120" s="106"/>
      <c r="BY120" s="106"/>
      <c r="BZ120" s="106"/>
      <c r="CA120" s="106"/>
      <c r="CB120" s="106"/>
      <c r="CC120" s="106"/>
      <c r="CD120" s="106"/>
      <c r="CE120" s="106"/>
      <c r="CF120" s="106"/>
      <c r="CG120" s="106"/>
      <c r="CH120" s="106"/>
      <c r="CI120" s="106"/>
      <c r="CJ120" s="106"/>
      <c r="CK120" s="106"/>
    </row>
    <row r="121" spans="2:89" ht="14.25" customHeight="1" thickBot="1">
      <c r="B121" s="1656" t="s">
        <v>389</v>
      </c>
      <c r="C121" s="1676"/>
      <c r="D121" s="1546"/>
      <c r="E121" s="121"/>
      <c r="F121" s="1649" t="s">
        <v>477</v>
      </c>
      <c r="G121" s="112"/>
      <c r="H121" s="1546"/>
      <c r="I121" s="106"/>
      <c r="J121" s="106"/>
      <c r="K121" s="176"/>
      <c r="L121" s="106"/>
      <c r="M121" s="106"/>
      <c r="N121" s="106"/>
      <c r="O121" s="176"/>
      <c r="P121" s="106"/>
      <c r="Q121" s="106"/>
      <c r="R121" s="115"/>
      <c r="S121" s="106"/>
      <c r="T121" s="14"/>
      <c r="U121" s="98"/>
      <c r="V121" s="106"/>
      <c r="W121" s="106"/>
      <c r="X121" s="106"/>
      <c r="Y121" s="101"/>
      <c r="Z121" s="100"/>
      <c r="AA121" s="143"/>
      <c r="AB121" s="106"/>
      <c r="AC121" s="106"/>
      <c r="AD121" s="106"/>
      <c r="AE121" s="106"/>
      <c r="AF121" s="106"/>
      <c r="AG121" s="106"/>
      <c r="AH121" s="106"/>
      <c r="AI121" s="106"/>
      <c r="AJ121" s="101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106"/>
      <c r="AV121" s="106"/>
      <c r="AW121" s="106"/>
      <c r="AX121" s="106"/>
      <c r="AY121" s="106"/>
      <c r="AZ121" s="106"/>
      <c r="BA121" s="106"/>
      <c r="BB121" s="106"/>
      <c r="BC121" s="106"/>
      <c r="BD121" s="106"/>
      <c r="BE121" s="106"/>
      <c r="BF121" s="106"/>
      <c r="BG121" s="106"/>
      <c r="BH121" s="106"/>
      <c r="BI121" s="106"/>
      <c r="BJ121" s="106"/>
      <c r="BK121" s="106"/>
      <c r="BL121" s="106"/>
      <c r="BM121" s="106"/>
      <c r="BN121" s="106"/>
      <c r="BO121" s="106"/>
      <c r="BP121" s="106"/>
      <c r="BQ121" s="106"/>
      <c r="BR121" s="106"/>
      <c r="BS121" s="106"/>
      <c r="BT121" s="106"/>
      <c r="BU121" s="106"/>
      <c r="BV121" s="106"/>
      <c r="BW121" s="106"/>
      <c r="BX121" s="106"/>
      <c r="BY121" s="106"/>
      <c r="BZ121" s="106"/>
      <c r="CA121" s="106"/>
      <c r="CB121" s="106"/>
      <c r="CC121" s="106"/>
      <c r="CD121" s="106"/>
      <c r="CE121" s="106"/>
      <c r="CF121" s="106"/>
      <c r="CG121" s="106"/>
      <c r="CH121" s="106"/>
      <c r="CI121" s="106"/>
      <c r="CJ121" s="106"/>
      <c r="CK121" s="106"/>
    </row>
    <row r="122" spans="2:89" ht="14.25" customHeight="1">
      <c r="B122" s="234"/>
      <c r="C122" s="334" t="s">
        <v>131</v>
      </c>
      <c r="D122" s="226"/>
      <c r="E122" s="121"/>
      <c r="F122" s="234"/>
      <c r="G122" s="334" t="s">
        <v>131</v>
      </c>
      <c r="H122" s="226"/>
      <c r="I122" s="139"/>
      <c r="J122" s="115"/>
      <c r="K122" s="101"/>
      <c r="L122" s="98"/>
      <c r="M122" s="106"/>
      <c r="N122" s="100"/>
      <c r="O122" s="101"/>
      <c r="P122" s="96"/>
      <c r="Q122" s="106"/>
      <c r="R122" s="106"/>
      <c r="S122" s="11"/>
      <c r="T122" s="11"/>
      <c r="U122" s="104"/>
      <c r="V122" s="106"/>
      <c r="W122" s="106"/>
      <c r="X122" s="106"/>
      <c r="Y122" s="107"/>
      <c r="Z122" s="110"/>
      <c r="AA122" s="197"/>
      <c r="AB122" s="106"/>
      <c r="AC122" s="106"/>
      <c r="AD122" s="106"/>
      <c r="AE122" s="106"/>
      <c r="AF122" s="106"/>
      <c r="AG122" s="106"/>
      <c r="AH122" s="106"/>
      <c r="AI122" s="106"/>
      <c r="AJ122" s="101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6"/>
      <c r="BC122" s="106"/>
      <c r="BD122" s="106"/>
      <c r="BE122" s="106"/>
      <c r="BF122" s="106"/>
      <c r="BG122" s="106"/>
      <c r="BH122" s="106"/>
      <c r="BI122" s="106"/>
      <c r="BJ122" s="106"/>
      <c r="BK122" s="106"/>
      <c r="BL122" s="106"/>
      <c r="BM122" s="106"/>
      <c r="BN122" s="106"/>
      <c r="BO122" s="106"/>
      <c r="BP122" s="106"/>
      <c r="BQ122" s="106"/>
      <c r="BR122" s="106"/>
      <c r="BS122" s="106"/>
      <c r="BT122" s="106"/>
      <c r="BU122" s="106"/>
      <c r="BV122" s="106"/>
      <c r="BW122" s="106"/>
      <c r="BX122" s="106"/>
      <c r="BY122" s="106"/>
      <c r="BZ122" s="106"/>
      <c r="CA122" s="106"/>
      <c r="CB122" s="106"/>
      <c r="CC122" s="106"/>
      <c r="CD122" s="106"/>
      <c r="CE122" s="106"/>
      <c r="CF122" s="106"/>
      <c r="CG122" s="106"/>
      <c r="CH122" s="106"/>
      <c r="CI122" s="106"/>
      <c r="CJ122" s="106"/>
      <c r="CK122" s="106"/>
    </row>
    <row r="123" spans="2:89" ht="14.25" customHeight="1">
      <c r="B123" s="1638" t="str">
        <f>'12-18л. МЕНЮ '!J449</f>
        <v>236 / 21</v>
      </c>
      <c r="C123" s="259" t="str">
        <f>'12-18л. МЕНЮ '!C449</f>
        <v>Каша рисовая молочная жидкая</v>
      </c>
      <c r="D123" s="169">
        <f>'12-18л. МЕНЮ '!D449</f>
        <v>200</v>
      </c>
      <c r="E123" s="121"/>
      <c r="F123" s="381" t="str">
        <f>'12-18л. МЕНЮ '!J503</f>
        <v>53 / 21</v>
      </c>
      <c r="G123" s="333" t="str">
        <f>'12-18л. МЕНЮ '!C503</f>
        <v xml:space="preserve">Икра свекольная </v>
      </c>
      <c r="H123" s="340">
        <f>'12-18л. МЕНЮ '!D503</f>
        <v>100</v>
      </c>
      <c r="I123" s="162"/>
      <c r="J123" s="106"/>
      <c r="K123" s="113"/>
      <c r="L123" s="106"/>
      <c r="M123" s="106"/>
      <c r="N123" s="175"/>
      <c r="O123" s="101"/>
      <c r="P123" s="98"/>
      <c r="Q123" s="106"/>
      <c r="R123" s="106"/>
      <c r="S123" s="11"/>
      <c r="T123" s="11"/>
      <c r="U123" s="104"/>
      <c r="V123" s="106"/>
      <c r="W123" s="106"/>
      <c r="X123" s="106"/>
      <c r="Y123" s="101"/>
      <c r="Z123" s="100"/>
      <c r="AA123" s="143"/>
      <c r="AB123" s="106"/>
      <c r="AC123" s="106"/>
      <c r="AD123" s="106"/>
      <c r="AE123" s="106"/>
      <c r="AF123" s="106"/>
      <c r="AG123" s="106"/>
      <c r="AH123" s="106"/>
      <c r="AI123" s="106"/>
      <c r="AJ123" s="106"/>
      <c r="AK123" s="106"/>
      <c r="AL123" s="106"/>
      <c r="AM123" s="264"/>
      <c r="AN123" s="106"/>
      <c r="AO123" s="127"/>
      <c r="AP123" s="106"/>
      <c r="AQ123" s="106"/>
      <c r="AR123" s="106"/>
      <c r="AS123" s="139"/>
      <c r="AT123" s="104"/>
      <c r="AU123" s="106"/>
      <c r="AV123" s="106"/>
      <c r="AW123" s="106"/>
      <c r="AX123" s="106"/>
      <c r="AY123" s="106"/>
      <c r="AZ123" s="106"/>
      <c r="BA123" s="106"/>
      <c r="BB123" s="106"/>
      <c r="BC123" s="106"/>
      <c r="BD123" s="106"/>
      <c r="BE123" s="106"/>
      <c r="BF123" s="106"/>
      <c r="BG123" s="106"/>
      <c r="BH123" s="106"/>
      <c r="BI123" s="106"/>
      <c r="BJ123" s="106"/>
      <c r="BK123" s="106"/>
      <c r="BL123" s="106"/>
      <c r="BM123" s="106"/>
      <c r="BN123" s="106"/>
      <c r="BO123" s="106"/>
      <c r="BP123" s="106"/>
      <c r="BQ123" s="106"/>
      <c r="BR123" s="106"/>
      <c r="BS123" s="106"/>
      <c r="BT123" s="106"/>
      <c r="BU123" s="106"/>
      <c r="BV123" s="106"/>
      <c r="BW123" s="106"/>
      <c r="BX123" s="106"/>
      <c r="BY123" s="106"/>
      <c r="BZ123" s="106"/>
      <c r="CA123" s="106"/>
      <c r="CB123" s="106"/>
      <c r="CC123" s="106"/>
      <c r="CD123" s="106"/>
      <c r="CE123" s="106"/>
      <c r="CF123" s="106"/>
      <c r="CG123" s="106"/>
      <c r="CH123" s="106"/>
      <c r="CI123" s="106"/>
      <c r="CJ123" s="106"/>
      <c r="CK123" s="106"/>
    </row>
    <row r="124" spans="2:89" ht="14.25" customHeight="1">
      <c r="B124" s="1638" t="str">
        <f>'12-18л. МЕНЮ '!J450</f>
        <v>54-1з/22</v>
      </c>
      <c r="C124" s="259" t="str">
        <f>'12-18л. МЕНЮ '!C450</f>
        <v>Сыр твёрдых сортов в нарезке</v>
      </c>
      <c r="D124" s="169">
        <f>'12-18л. МЕНЮ '!D450</f>
        <v>30</v>
      </c>
      <c r="E124" s="121"/>
      <c r="F124" s="381" t="str">
        <f>'12-18л. МЕНЮ '!J504</f>
        <v>492/22</v>
      </c>
      <c r="G124" s="333" t="str">
        <f>'12-18л. МЕНЮ '!C504</f>
        <v>Азу из говядины с картофелем</v>
      </c>
      <c r="H124" s="340">
        <f>'12-18л. МЕНЮ '!D504</f>
        <v>200</v>
      </c>
      <c r="I124" s="101"/>
      <c r="J124" s="115"/>
      <c r="K124" s="101"/>
      <c r="L124" s="98"/>
      <c r="M124" s="106"/>
      <c r="N124" s="2981"/>
      <c r="O124" s="101"/>
      <c r="P124" s="96"/>
      <c r="Q124" s="106"/>
      <c r="R124" s="106"/>
      <c r="S124" s="11"/>
      <c r="T124" s="11"/>
      <c r="U124" s="104"/>
      <c r="V124" s="106"/>
      <c r="W124" s="106"/>
      <c r="X124" s="106"/>
      <c r="Y124" s="111"/>
      <c r="Z124" s="113"/>
      <c r="AA124" s="363"/>
      <c r="AB124" s="106"/>
      <c r="AC124" s="106"/>
      <c r="AD124" s="106"/>
      <c r="AE124" s="106"/>
      <c r="AF124" s="106"/>
      <c r="AG124" s="106"/>
      <c r="AH124" s="106"/>
      <c r="AI124" s="106"/>
      <c r="AJ124" s="119"/>
      <c r="AK124" s="101"/>
      <c r="AL124" s="100"/>
      <c r="AM124" s="101"/>
      <c r="AN124" s="101"/>
      <c r="AO124" s="107"/>
      <c r="AP124" s="107"/>
      <c r="AQ124" s="372"/>
      <c r="AR124" s="372"/>
      <c r="AS124" s="101"/>
      <c r="AT124" s="101"/>
      <c r="AU124" s="106"/>
      <c r="AV124" s="106"/>
      <c r="AW124" s="106"/>
      <c r="AX124" s="106"/>
      <c r="AY124" s="106"/>
      <c r="AZ124" s="106"/>
      <c r="BA124" s="106"/>
      <c r="BB124" s="106"/>
      <c r="BC124" s="106"/>
      <c r="BD124" s="106"/>
      <c r="BE124" s="106"/>
      <c r="BF124" s="106"/>
      <c r="BG124" s="106"/>
      <c r="BH124" s="106"/>
      <c r="BI124" s="106"/>
      <c r="BJ124" s="106"/>
      <c r="BK124" s="106"/>
      <c r="BL124" s="106"/>
      <c r="BM124" s="106"/>
      <c r="BN124" s="106"/>
      <c r="BO124" s="106"/>
      <c r="BP124" s="106"/>
      <c r="BQ124" s="106"/>
      <c r="BR124" s="106"/>
      <c r="BS124" s="106"/>
      <c r="BT124" s="106"/>
      <c r="BU124" s="106"/>
      <c r="BV124" s="106"/>
      <c r="BW124" s="106"/>
      <c r="BX124" s="106"/>
      <c r="BY124" s="106"/>
      <c r="BZ124" s="106"/>
      <c r="CA124" s="106"/>
      <c r="CB124" s="106"/>
      <c r="CC124" s="106"/>
      <c r="CD124" s="106"/>
      <c r="CE124" s="106"/>
      <c r="CF124" s="106"/>
      <c r="CG124" s="106"/>
      <c r="CH124" s="106"/>
      <c r="CI124" s="106"/>
      <c r="CJ124" s="106"/>
      <c r="CK124" s="106"/>
    </row>
    <row r="125" spans="2:89" ht="15.75" customHeight="1">
      <c r="B125" s="1638" t="str">
        <f>'12-18л. МЕНЮ '!J451</f>
        <v>53-19з/22</v>
      </c>
      <c r="C125" s="259" t="str">
        <f>'12-18л. МЕНЮ '!C451</f>
        <v>Масло сливочное (порциями)</v>
      </c>
      <c r="D125" s="169">
        <f>'12-18л. МЕНЮ '!D451</f>
        <v>10</v>
      </c>
      <c r="E125" s="121"/>
      <c r="F125" s="381" t="str">
        <f>'12-18л. МЕНЮ '!J505</f>
        <v>54-1хн/22</v>
      </c>
      <c r="G125" s="333" t="str">
        <f>'12-18л. МЕНЮ '!C505</f>
        <v>Компот из смеси сухофруктов</v>
      </c>
      <c r="H125" s="340">
        <f>'12-18л. МЕНЮ '!D505</f>
        <v>200</v>
      </c>
      <c r="I125" s="101"/>
      <c r="J125" s="2994"/>
      <c r="K125" s="101"/>
      <c r="L125" s="98"/>
      <c r="M125" s="106"/>
      <c r="N125" s="125"/>
      <c r="O125" s="101"/>
      <c r="P125" s="106"/>
      <c r="Q125" s="106"/>
      <c r="R125" s="106"/>
      <c r="S125" s="11"/>
      <c r="T125" s="11"/>
      <c r="U125" s="101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1"/>
      <c r="AL125" s="100"/>
      <c r="AM125" s="101"/>
      <c r="AN125" s="101"/>
      <c r="AO125" s="107"/>
      <c r="AP125" s="373"/>
      <c r="AQ125" s="372"/>
      <c r="AR125" s="372"/>
      <c r="AS125" s="101"/>
      <c r="AT125" s="101"/>
      <c r="AU125" s="106"/>
      <c r="AV125" s="106"/>
      <c r="AW125" s="106"/>
      <c r="AX125" s="106"/>
      <c r="AY125" s="106"/>
      <c r="AZ125" s="106"/>
      <c r="BA125" s="106"/>
      <c r="BB125" s="106"/>
      <c r="BC125" s="106"/>
      <c r="BD125" s="106"/>
      <c r="BE125" s="106"/>
      <c r="BF125" s="106"/>
      <c r="BG125" s="106"/>
      <c r="BH125" s="106"/>
      <c r="BI125" s="106"/>
      <c r="BJ125" s="106"/>
      <c r="BK125" s="106"/>
      <c r="BL125" s="106"/>
      <c r="BM125" s="106"/>
      <c r="BN125" s="106"/>
      <c r="BO125" s="106"/>
      <c r="BP125" s="106"/>
      <c r="BQ125" s="106"/>
      <c r="BR125" s="106"/>
      <c r="BS125" s="106"/>
      <c r="BT125" s="106"/>
      <c r="BU125" s="106"/>
      <c r="BV125" s="106"/>
      <c r="BW125" s="106"/>
      <c r="BX125" s="106"/>
      <c r="BY125" s="106"/>
      <c r="BZ125" s="106"/>
      <c r="CA125" s="106"/>
      <c r="CB125" s="106"/>
      <c r="CC125" s="106"/>
      <c r="CD125" s="106"/>
      <c r="CE125" s="106"/>
      <c r="CF125" s="106"/>
      <c r="CG125" s="106"/>
      <c r="CH125" s="106"/>
      <c r="CI125" s="106"/>
      <c r="CJ125" s="106"/>
      <c r="CK125" s="106"/>
    </row>
    <row r="126" spans="2:89" ht="16.5" customHeight="1">
      <c r="B126" s="1638" t="str">
        <f>'12-18л. МЕНЮ '!J452</f>
        <v>457 / 21</v>
      </c>
      <c r="C126" s="259" t="str">
        <f>'12-18л. МЕНЮ '!C452</f>
        <v>Чай с сахаром</v>
      </c>
      <c r="D126" s="169">
        <f>'12-18л. МЕНЮ '!D452</f>
        <v>190</v>
      </c>
      <c r="E126" s="121"/>
      <c r="F126" s="381" t="str">
        <f>'12-18л. МЕНЮ '!J506</f>
        <v>Пром.пр.</v>
      </c>
      <c r="G126" s="333" t="str">
        <f>'12-18л. МЕНЮ '!C506</f>
        <v>Хлеб пшеничный</v>
      </c>
      <c r="H126" s="340">
        <f>'12-18л. МЕНЮ '!D506</f>
        <v>60</v>
      </c>
      <c r="I126" s="101"/>
      <c r="J126" s="124"/>
      <c r="K126" s="101"/>
      <c r="L126" s="98"/>
      <c r="M126" s="106"/>
      <c r="N126" s="2981"/>
      <c r="O126" s="101"/>
      <c r="P126" s="96"/>
      <c r="Q126" s="106"/>
      <c r="R126" s="106"/>
      <c r="S126" s="11"/>
      <c r="T126" s="11"/>
      <c r="U126" s="101"/>
      <c r="V126" s="210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1"/>
      <c r="AL126" s="100"/>
      <c r="AM126" s="101"/>
      <c r="AN126" s="101"/>
      <c r="AO126" s="107"/>
      <c r="AP126" s="107"/>
      <c r="AQ126" s="372"/>
      <c r="AR126" s="372"/>
      <c r="AS126" s="101"/>
      <c r="AT126" s="101"/>
      <c r="AU126" s="106"/>
      <c r="AV126" s="106"/>
      <c r="AW126" s="106"/>
      <c r="AX126" s="106"/>
      <c r="AY126" s="106"/>
      <c r="AZ126" s="106"/>
      <c r="BA126" s="106"/>
      <c r="BB126" s="106"/>
      <c r="BC126" s="106"/>
      <c r="BD126" s="106"/>
      <c r="BE126" s="106"/>
      <c r="BF126" s="106"/>
      <c r="BG126" s="106"/>
      <c r="BH126" s="106"/>
      <c r="BI126" s="106"/>
      <c r="BJ126" s="106"/>
      <c r="BK126" s="106"/>
      <c r="BL126" s="106"/>
      <c r="BM126" s="106"/>
      <c r="BN126" s="106"/>
      <c r="BO126" s="106"/>
      <c r="BP126" s="106"/>
      <c r="BQ126" s="106"/>
      <c r="BR126" s="106"/>
      <c r="BS126" s="106"/>
      <c r="BT126" s="106"/>
      <c r="BU126" s="106"/>
      <c r="BV126" s="106"/>
      <c r="BW126" s="106"/>
      <c r="BX126" s="106"/>
      <c r="BY126" s="106"/>
      <c r="BZ126" s="106"/>
      <c r="CA126" s="106"/>
      <c r="CB126" s="106"/>
      <c r="CC126" s="106"/>
      <c r="CD126" s="106"/>
      <c r="CE126" s="106"/>
      <c r="CF126" s="106"/>
      <c r="CG126" s="106"/>
      <c r="CH126" s="106"/>
      <c r="CI126" s="106"/>
      <c r="CJ126" s="106"/>
      <c r="CK126" s="106"/>
    </row>
    <row r="127" spans="2:89" ht="15.75" customHeight="1">
      <c r="B127" s="1638" t="str">
        <f>'12-18л. МЕНЮ '!J453</f>
        <v>992/22</v>
      </c>
      <c r="C127" s="259" t="str">
        <f>'12-18л. МЕНЮ '!C453</f>
        <v>Булочка домашняя</v>
      </c>
      <c r="D127" s="169">
        <f>'12-18л. МЕНЮ '!D453</f>
        <v>50</v>
      </c>
      <c r="E127" s="121"/>
      <c r="F127" s="381" t="str">
        <f>'12-18л. МЕНЮ '!J507</f>
        <v>Пром.пр.</v>
      </c>
      <c r="G127" s="333" t="str">
        <f>'12-18л. МЕНЮ '!C507</f>
        <v>Хлеб ржаной</v>
      </c>
      <c r="H127" s="340">
        <f>'12-18л. МЕНЮ '!D507</f>
        <v>30</v>
      </c>
      <c r="I127" s="101"/>
      <c r="J127" s="115"/>
      <c r="K127" s="101"/>
      <c r="L127" s="98"/>
      <c r="M127" s="106"/>
      <c r="N127" s="2981"/>
      <c r="O127" s="101"/>
      <c r="P127" s="98"/>
      <c r="Q127" s="106"/>
      <c r="R127" s="106"/>
      <c r="S127" s="11"/>
      <c r="T127" s="11"/>
      <c r="U127" s="101"/>
      <c r="V127" s="210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1"/>
      <c r="AL127" s="104"/>
      <c r="AM127" s="101"/>
      <c r="AN127" s="101"/>
      <c r="AO127" s="107"/>
      <c r="AP127" s="107"/>
      <c r="AQ127" s="372"/>
      <c r="AR127" s="372"/>
      <c r="AS127" s="106"/>
      <c r="AT127" s="106"/>
      <c r="AU127" s="106"/>
      <c r="AV127" s="106"/>
      <c r="AW127" s="106"/>
      <c r="AX127" s="106"/>
      <c r="AY127" s="106"/>
      <c r="AZ127" s="106"/>
      <c r="BA127" s="106"/>
      <c r="BB127" s="106"/>
      <c r="BC127" s="106"/>
      <c r="BD127" s="106"/>
      <c r="BE127" s="106"/>
      <c r="BF127" s="106"/>
      <c r="BG127" s="106"/>
      <c r="BH127" s="106"/>
      <c r="BI127" s="106"/>
      <c r="BJ127" s="106"/>
      <c r="BK127" s="106"/>
      <c r="BL127" s="106"/>
      <c r="BM127" s="106"/>
      <c r="BN127" s="106"/>
      <c r="BO127" s="106"/>
      <c r="BP127" s="106"/>
      <c r="BQ127" s="106"/>
      <c r="BR127" s="106"/>
      <c r="BS127" s="106"/>
      <c r="BT127" s="106"/>
      <c r="BU127" s="106"/>
      <c r="BV127" s="106"/>
      <c r="BW127" s="106"/>
      <c r="BX127" s="106"/>
      <c r="BY127" s="106"/>
      <c r="BZ127" s="106"/>
      <c r="CA127" s="106"/>
      <c r="CB127" s="106"/>
      <c r="CC127" s="106"/>
      <c r="CD127" s="106"/>
      <c r="CE127" s="106"/>
      <c r="CF127" s="106"/>
      <c r="CG127" s="106"/>
      <c r="CH127" s="106"/>
      <c r="CI127" s="106"/>
      <c r="CJ127" s="106"/>
      <c r="CK127" s="106"/>
    </row>
    <row r="128" spans="2:89" ht="15" customHeight="1" thickBot="1">
      <c r="B128" s="1638" t="str">
        <f>'12-18л. МЕНЮ '!J454</f>
        <v>Пром.пр.</v>
      </c>
      <c r="C128" s="241" t="str">
        <f>'12-18л. МЕНЮ '!C454</f>
        <v>Хлеб ржаной</v>
      </c>
      <c r="D128" s="169">
        <f>'12-18л. МЕНЮ '!D454</f>
        <v>40</v>
      </c>
      <c r="E128" s="121"/>
      <c r="F128" s="1677" t="s">
        <v>293</v>
      </c>
      <c r="G128" s="2001"/>
      <c r="H128" s="2002">
        <f>'12-18л. МЕНЮ '!D508</f>
        <v>590</v>
      </c>
      <c r="I128" s="201"/>
      <c r="J128" s="2981"/>
      <c r="K128" s="101"/>
      <c r="L128" s="98"/>
      <c r="M128" s="106"/>
      <c r="N128" s="106"/>
      <c r="O128" s="114"/>
      <c r="P128" s="106"/>
      <c r="Q128" s="106"/>
      <c r="R128" s="106"/>
      <c r="S128" s="11"/>
      <c r="T128" s="11"/>
      <c r="U128" s="101"/>
      <c r="V128" s="211"/>
      <c r="W128" s="106"/>
      <c r="X128" s="106"/>
      <c r="Y128" s="106"/>
      <c r="Z128" s="269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1"/>
      <c r="AL128" s="100"/>
      <c r="AM128" s="101"/>
      <c r="AN128" s="101"/>
      <c r="AO128" s="107"/>
      <c r="AP128" s="107"/>
      <c r="AQ128" s="372"/>
      <c r="AR128" s="372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6"/>
      <c r="BC128" s="106"/>
      <c r="BD128" s="106"/>
      <c r="BE128" s="106"/>
      <c r="BF128" s="106"/>
      <c r="BG128" s="106"/>
      <c r="BH128" s="106"/>
      <c r="BI128" s="106"/>
      <c r="BJ128" s="106"/>
      <c r="BK128" s="106"/>
      <c r="BL128" s="106"/>
      <c r="BM128" s="106"/>
      <c r="BN128" s="106"/>
      <c r="BO128" s="106"/>
      <c r="BP128" s="106"/>
      <c r="BQ128" s="106"/>
      <c r="BR128" s="106"/>
      <c r="BS128" s="106"/>
      <c r="BT128" s="106"/>
      <c r="BU128" s="106"/>
      <c r="BV128" s="106"/>
      <c r="BW128" s="106"/>
      <c r="BX128" s="106"/>
      <c r="BY128" s="106"/>
      <c r="BZ128" s="106"/>
      <c r="CA128" s="106"/>
      <c r="CB128" s="106"/>
      <c r="CC128" s="106"/>
      <c r="CD128" s="106"/>
      <c r="CE128" s="106"/>
      <c r="CF128" s="106"/>
      <c r="CG128" s="106"/>
      <c r="CH128" s="106"/>
      <c r="CI128" s="106"/>
      <c r="CJ128" s="106"/>
      <c r="CK128" s="106"/>
    </row>
    <row r="129" spans="2:89" ht="15" customHeight="1">
      <c r="B129" s="1638" t="str">
        <f>'12-18л. МЕНЮ '!J455</f>
        <v xml:space="preserve">338 / 17 </v>
      </c>
      <c r="C129" s="241" t="str">
        <f>'12-18л. МЕНЮ '!C455</f>
        <v>Фрукты свежие (яблоко)</v>
      </c>
      <c r="D129" s="169">
        <f>'12-18л. МЕНЮ '!D455</f>
        <v>105</v>
      </c>
      <c r="E129" s="121"/>
      <c r="F129" s="585"/>
      <c r="G129" s="334" t="s">
        <v>109</v>
      </c>
      <c r="H129" s="226"/>
      <c r="I129" s="214"/>
      <c r="J129" s="564"/>
      <c r="K129" s="101"/>
      <c r="L129" s="98"/>
      <c r="M129" s="106"/>
      <c r="N129" s="106"/>
      <c r="O129" s="114"/>
      <c r="P129" s="106"/>
      <c r="Q129" s="106"/>
      <c r="R129" s="106"/>
      <c r="S129" s="11"/>
      <c r="T129" s="11"/>
      <c r="U129" s="101"/>
      <c r="V129" s="106"/>
      <c r="W129" s="106"/>
      <c r="X129" s="106"/>
      <c r="Y129" s="214"/>
      <c r="Z129" s="195"/>
      <c r="AA129" s="270"/>
      <c r="AB129" s="214"/>
      <c r="AC129" s="195"/>
      <c r="AD129" s="270"/>
      <c r="AE129" s="106"/>
      <c r="AF129" s="106"/>
      <c r="AG129" s="106"/>
      <c r="AH129" s="106"/>
      <c r="AI129" s="106"/>
      <c r="AJ129" s="98"/>
      <c r="AK129" s="101"/>
      <c r="AL129" s="100"/>
      <c r="AM129" s="104"/>
      <c r="AN129" s="104"/>
      <c r="AO129" s="107"/>
      <c r="AP129" s="107"/>
      <c r="AQ129" s="372"/>
      <c r="AR129" s="374"/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6"/>
      <c r="BC129" s="106"/>
      <c r="BD129" s="106"/>
      <c r="BE129" s="106"/>
      <c r="BF129" s="106"/>
      <c r="BG129" s="106"/>
      <c r="BH129" s="106"/>
      <c r="BI129" s="106"/>
      <c r="BJ129" s="106"/>
      <c r="BK129" s="106"/>
      <c r="BL129" s="106"/>
      <c r="BM129" s="106"/>
      <c r="BN129" s="106"/>
      <c r="BO129" s="106"/>
      <c r="BP129" s="106"/>
      <c r="BQ129" s="106"/>
      <c r="BR129" s="106"/>
      <c r="BS129" s="106"/>
      <c r="BT129" s="106"/>
      <c r="BU129" s="106"/>
      <c r="BV129" s="106"/>
      <c r="BW129" s="106"/>
      <c r="BX129" s="106"/>
      <c r="BY129" s="106"/>
      <c r="BZ129" s="106"/>
      <c r="CA129" s="106"/>
      <c r="CB129" s="106"/>
      <c r="CC129" s="106"/>
      <c r="CD129" s="106"/>
      <c r="CE129" s="106"/>
      <c r="CF129" s="106"/>
      <c r="CG129" s="106"/>
      <c r="CH129" s="106"/>
      <c r="CI129" s="106"/>
      <c r="CJ129" s="106"/>
      <c r="CK129" s="106"/>
    </row>
    <row r="130" spans="2:89" ht="12.75" customHeight="1" thickBot="1">
      <c r="B130" s="1677" t="s">
        <v>293</v>
      </c>
      <c r="C130" s="1678"/>
      <c r="D130" s="1773">
        <f>'12-18л. МЕНЮ '!D456</f>
        <v>625</v>
      </c>
      <c r="E130" s="121"/>
      <c r="F130" s="1815" t="str">
        <f>'12-18л. МЕНЮ '!J512</f>
        <v>54-3з/22</v>
      </c>
      <c r="G130" s="1424" t="str">
        <f>'12-18л. МЕНЮ '!C512</f>
        <v>Помидор в нарезке</v>
      </c>
      <c r="H130" s="1549">
        <f>'12-18л. МЕНЮ '!D512</f>
        <v>100</v>
      </c>
      <c r="I130" s="104"/>
      <c r="J130" s="125"/>
      <c r="K130" s="176"/>
      <c r="L130" s="106"/>
      <c r="M130" s="106"/>
      <c r="N130" s="106"/>
      <c r="O130" s="114"/>
      <c r="P130" s="106"/>
      <c r="Q130" s="106"/>
      <c r="R130" s="106"/>
      <c r="S130" s="11"/>
      <c r="T130" s="11"/>
      <c r="U130" s="101"/>
      <c r="V130" s="106"/>
      <c r="W130" s="106"/>
      <c r="X130" s="106"/>
      <c r="Y130" s="101"/>
      <c r="Z130" s="109"/>
      <c r="AA130" s="271"/>
      <c r="AB130" s="101"/>
      <c r="AC130" s="100"/>
      <c r="AD130" s="137"/>
      <c r="AE130" s="106"/>
      <c r="AF130" s="106"/>
      <c r="AG130" s="106"/>
      <c r="AH130" s="106"/>
      <c r="AI130" s="106"/>
      <c r="AJ130" s="106"/>
      <c r="AK130" s="106"/>
      <c r="AL130" s="114"/>
      <c r="AM130" s="101"/>
      <c r="AN130" s="101"/>
      <c r="AO130" s="101"/>
      <c r="AP130" s="101"/>
      <c r="AQ130" s="106"/>
      <c r="AR130" s="106"/>
      <c r="AS130" s="200"/>
      <c r="AT130" s="104"/>
      <c r="AU130" s="106"/>
      <c r="AV130" s="106"/>
      <c r="AW130" s="106"/>
      <c r="AX130" s="106"/>
      <c r="AY130" s="106"/>
      <c r="AZ130" s="106"/>
      <c r="BA130" s="106"/>
      <c r="BB130" s="106"/>
      <c r="BC130" s="106"/>
      <c r="BD130" s="106"/>
      <c r="BE130" s="106"/>
      <c r="BF130" s="106"/>
      <c r="BG130" s="106"/>
      <c r="BH130" s="106"/>
      <c r="BI130" s="106"/>
      <c r="BJ130" s="106"/>
      <c r="BK130" s="106"/>
      <c r="BL130" s="106"/>
      <c r="BM130" s="106"/>
      <c r="BN130" s="106"/>
      <c r="BO130" s="106"/>
      <c r="BP130" s="106"/>
      <c r="BQ130" s="106"/>
      <c r="BR130" s="106"/>
      <c r="BS130" s="106"/>
      <c r="BT130" s="106"/>
      <c r="BU130" s="106"/>
      <c r="BV130" s="106"/>
      <c r="BW130" s="106"/>
      <c r="BX130" s="106"/>
      <c r="BY130" s="106"/>
      <c r="BZ130" s="106"/>
      <c r="CA130" s="106"/>
      <c r="CB130" s="106"/>
      <c r="CC130" s="106"/>
      <c r="CD130" s="106"/>
      <c r="CE130" s="106"/>
      <c r="CF130" s="106"/>
      <c r="CG130" s="106"/>
      <c r="CH130" s="106"/>
      <c r="CI130" s="106"/>
      <c r="CJ130" s="106"/>
      <c r="CK130" s="106"/>
    </row>
    <row r="131" spans="2:89" ht="17.25" customHeight="1">
      <c r="B131" s="585"/>
      <c r="C131" s="334" t="s">
        <v>109</v>
      </c>
      <c r="D131" s="226"/>
      <c r="E131" s="121"/>
      <c r="F131" s="1815" t="str">
        <f>'12-18л. МЕНЮ '!J513</f>
        <v>242/22</v>
      </c>
      <c r="G131" s="1424" t="str">
        <f>'12-18л. МЕНЮ '!C513</f>
        <v>Суп картофельный с макаронами</v>
      </c>
      <c r="H131" s="1549">
        <f>'12-18л. МЕНЮ '!D513</f>
        <v>250</v>
      </c>
      <c r="I131" s="269"/>
      <c r="J131" s="125"/>
      <c r="K131" s="113"/>
      <c r="L131" s="96"/>
      <c r="M131" s="106"/>
      <c r="N131" s="106"/>
      <c r="O131" s="114"/>
      <c r="P131" s="106"/>
      <c r="Q131" s="106"/>
      <c r="R131" s="106"/>
      <c r="S131" s="11"/>
      <c r="T131" s="11"/>
      <c r="U131" s="101"/>
      <c r="V131" s="106"/>
      <c r="W131" s="106"/>
      <c r="X131" s="106"/>
      <c r="Y131" s="101"/>
      <c r="Z131" s="100"/>
      <c r="AA131" s="143"/>
      <c r="AB131" s="101"/>
      <c r="AC131" s="105"/>
      <c r="AD131" s="132"/>
      <c r="AE131" s="106"/>
      <c r="AF131" s="106"/>
      <c r="AG131" s="106"/>
      <c r="AH131" s="106"/>
      <c r="AI131" s="106"/>
      <c r="AJ131" s="106"/>
      <c r="AK131" s="106"/>
      <c r="AL131" s="106"/>
      <c r="AM131" s="101"/>
      <c r="AN131" s="101"/>
      <c r="AO131" s="106"/>
      <c r="AP131" s="106"/>
      <c r="AQ131" s="106"/>
      <c r="AR131" s="106"/>
      <c r="AS131" s="104"/>
      <c r="AT131" s="375"/>
      <c r="AU131" s="106"/>
      <c r="AV131" s="106"/>
      <c r="AW131" s="106"/>
      <c r="AX131" s="106"/>
      <c r="AY131" s="106"/>
      <c r="AZ131" s="106"/>
      <c r="BA131" s="106"/>
      <c r="BB131" s="106"/>
      <c r="BC131" s="106"/>
      <c r="BD131" s="106"/>
      <c r="BE131" s="106"/>
      <c r="BF131" s="106"/>
      <c r="BG131" s="106"/>
      <c r="BH131" s="106"/>
      <c r="BI131" s="106"/>
      <c r="BJ131" s="106"/>
      <c r="BK131" s="106"/>
      <c r="BL131" s="106"/>
      <c r="BM131" s="106"/>
      <c r="BN131" s="106"/>
      <c r="BO131" s="106"/>
      <c r="BP131" s="106"/>
      <c r="BQ131" s="106"/>
      <c r="BR131" s="106"/>
      <c r="BS131" s="106"/>
      <c r="BT131" s="106"/>
      <c r="BU131" s="106"/>
      <c r="BV131" s="106"/>
      <c r="BW131" s="106"/>
      <c r="BX131" s="106"/>
      <c r="BY131" s="106"/>
      <c r="BZ131" s="106"/>
      <c r="CA131" s="106"/>
      <c r="CB131" s="106"/>
      <c r="CC131" s="106"/>
      <c r="CD131" s="106"/>
      <c r="CE131" s="106"/>
      <c r="CF131" s="106"/>
      <c r="CG131" s="106"/>
      <c r="CH131" s="106"/>
      <c r="CI131" s="106"/>
      <c r="CJ131" s="106"/>
      <c r="CK131" s="106"/>
    </row>
    <row r="132" spans="2:89" ht="14.25" customHeight="1">
      <c r="B132" s="1658" t="str">
        <f>'12-18л. МЕНЮ '!J460</f>
        <v>54-2з/22</v>
      </c>
      <c r="C132" s="259" t="str">
        <f>'12-18л. МЕНЮ '!C460</f>
        <v>Огурец в нарезке*</v>
      </c>
      <c r="D132" s="652">
        <f>'12-18л. МЕНЮ '!D460</f>
        <v>100</v>
      </c>
      <c r="E132" s="121"/>
      <c r="F132" s="1815" t="str">
        <f>'12-18л. МЕНЮ '!J514</f>
        <v>588/22</v>
      </c>
      <c r="G132" s="1424" t="str">
        <f>'12-18л. МЕНЮ '!C514</f>
        <v>Курица по тайски</v>
      </c>
      <c r="H132" s="1549">
        <f>'12-18л. МЕНЮ '!D514</f>
        <v>200</v>
      </c>
      <c r="I132" s="214"/>
      <c r="J132" s="115"/>
      <c r="K132" s="101"/>
      <c r="L132" s="98"/>
      <c r="M132" s="106"/>
      <c r="N132" s="106"/>
      <c r="O132" s="114"/>
      <c r="P132" s="106"/>
      <c r="Q132" s="106"/>
      <c r="R132" s="106"/>
      <c r="S132" s="11"/>
      <c r="T132" s="11"/>
      <c r="U132" s="101"/>
      <c r="V132" s="106"/>
      <c r="W132" s="106"/>
      <c r="X132" s="106"/>
      <c r="Y132" s="101"/>
      <c r="Z132" s="100"/>
      <c r="AA132" s="143"/>
      <c r="AB132" s="101"/>
      <c r="AC132" s="100"/>
      <c r="AD132" s="137"/>
      <c r="AE132" s="106"/>
      <c r="AF132" s="106"/>
      <c r="AG132" s="106"/>
      <c r="AH132" s="106"/>
      <c r="AI132" s="106"/>
      <c r="AJ132" s="101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  <c r="AV132" s="106"/>
      <c r="AW132" s="106"/>
      <c r="AX132" s="106"/>
      <c r="AY132" s="106"/>
      <c r="AZ132" s="106"/>
      <c r="BA132" s="106"/>
      <c r="BB132" s="106"/>
      <c r="BC132" s="106"/>
      <c r="BD132" s="106"/>
      <c r="BE132" s="106"/>
      <c r="BF132" s="106"/>
      <c r="BG132" s="106"/>
      <c r="BH132" s="106"/>
      <c r="BI132" s="106"/>
      <c r="BJ132" s="106"/>
      <c r="BK132" s="106"/>
      <c r="BL132" s="106"/>
      <c r="BM132" s="106"/>
      <c r="BN132" s="106"/>
      <c r="BO132" s="106"/>
      <c r="BP132" s="106"/>
      <c r="BQ132" s="106"/>
      <c r="BR132" s="106"/>
      <c r="BS132" s="106"/>
      <c r="BT132" s="106"/>
      <c r="BU132" s="106"/>
      <c r="BV132" s="106"/>
      <c r="BW132" s="106"/>
      <c r="BX132" s="106"/>
      <c r="BY132" s="106"/>
      <c r="BZ132" s="106"/>
      <c r="CA132" s="106"/>
      <c r="CB132" s="106"/>
      <c r="CC132" s="106"/>
      <c r="CD132" s="106"/>
      <c r="CE132" s="106"/>
      <c r="CF132" s="106"/>
      <c r="CG132" s="106"/>
      <c r="CH132" s="106"/>
      <c r="CI132" s="106"/>
      <c r="CJ132" s="106"/>
      <c r="CK132" s="106"/>
    </row>
    <row r="133" spans="2:89" ht="15" customHeight="1">
      <c r="B133" s="1658" t="str">
        <f>'12-18л. МЕНЮ '!J461</f>
        <v>113 /21</v>
      </c>
      <c r="C133" s="259" t="str">
        <f>'12-18л. МЕНЮ '!C461</f>
        <v>Суп картофельный с бобовыми</v>
      </c>
      <c r="D133" s="652">
        <f>'12-18л. МЕНЮ '!D461</f>
        <v>250</v>
      </c>
      <c r="E133" s="121"/>
      <c r="F133" s="1815" t="str">
        <f>'12-18л. МЕНЮ '!J515</f>
        <v>469 / 21</v>
      </c>
      <c r="G133" s="1424" t="str">
        <f>'12-18л. МЕНЮ '!C515</f>
        <v>Молоко кипячёное</v>
      </c>
      <c r="H133" s="1549">
        <f>'12-18л. МЕНЮ '!D515</f>
        <v>200</v>
      </c>
      <c r="I133" s="101"/>
      <c r="J133" s="106"/>
      <c r="K133" s="101"/>
      <c r="L133" s="532"/>
      <c r="M133" s="106"/>
      <c r="N133" s="1619"/>
      <c r="O133" s="114"/>
      <c r="P133" s="1620"/>
      <c r="Q133" s="106"/>
      <c r="R133" s="106"/>
      <c r="S133" s="11"/>
      <c r="T133" s="11"/>
      <c r="U133" s="127"/>
      <c r="V133" s="106"/>
      <c r="W133" s="162"/>
      <c r="X133" s="106"/>
      <c r="Y133" s="101"/>
      <c r="Z133" s="100"/>
      <c r="AA133" s="137"/>
      <c r="AB133" s="101"/>
      <c r="AC133" s="100"/>
      <c r="AD133" s="143"/>
      <c r="AE133" s="106"/>
      <c r="AF133" s="106"/>
      <c r="AG133" s="106"/>
      <c r="AH133" s="107"/>
      <c r="AI133" s="101"/>
      <c r="AJ133" s="101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6"/>
      <c r="BC133" s="106"/>
      <c r="BD133" s="106"/>
      <c r="BE133" s="106"/>
      <c r="BF133" s="106"/>
      <c r="BG133" s="106"/>
      <c r="BH133" s="106"/>
      <c r="BI133" s="106"/>
      <c r="BJ133" s="106"/>
      <c r="BK133" s="106"/>
      <c r="BL133" s="106"/>
      <c r="BM133" s="106"/>
      <c r="BN133" s="106"/>
      <c r="BO133" s="106"/>
      <c r="BP133" s="106"/>
      <c r="BQ133" s="106"/>
      <c r="BR133" s="106"/>
      <c r="BS133" s="106"/>
      <c r="BT133" s="106"/>
      <c r="BU133" s="106"/>
      <c r="BV133" s="106"/>
      <c r="BW133" s="106"/>
      <c r="BX133" s="106"/>
      <c r="BY133" s="106"/>
      <c r="BZ133" s="106"/>
      <c r="CA133" s="106"/>
      <c r="CB133" s="106"/>
      <c r="CC133" s="106"/>
      <c r="CD133" s="106"/>
      <c r="CE133" s="106"/>
      <c r="CF133" s="106"/>
      <c r="CG133" s="106"/>
      <c r="CH133" s="106"/>
      <c r="CI133" s="106"/>
      <c r="CJ133" s="106"/>
      <c r="CK133" s="106"/>
    </row>
    <row r="134" spans="2:89" ht="16.5" customHeight="1">
      <c r="B134" s="1658" t="str">
        <f>'12-18л. МЕНЮ '!J462</f>
        <v>333 /21</v>
      </c>
      <c r="C134" s="259" t="str">
        <f>'12-18л. МЕНЮ '!C462</f>
        <v>Голубцы ленивые</v>
      </c>
      <c r="D134" s="652">
        <f>'12-18л. МЕНЮ '!D462</f>
        <v>100</v>
      </c>
      <c r="E134" s="121"/>
      <c r="F134" s="1815" t="str">
        <f>'12-18л. МЕНЮ '!J516</f>
        <v>Пром.пр.</v>
      </c>
      <c r="G134" s="1424" t="str">
        <f>'12-18л. МЕНЮ '!C516</f>
        <v>Кондитерские изделия (печенье)</v>
      </c>
      <c r="H134" s="1549">
        <f>'12-18л. МЕНЮ '!D516</f>
        <v>30</v>
      </c>
      <c r="I134" s="101"/>
      <c r="J134" s="115"/>
      <c r="K134" s="101"/>
      <c r="L134" s="98"/>
      <c r="M134" s="106"/>
      <c r="N134" s="125"/>
      <c r="O134" s="176"/>
      <c r="P134" s="106"/>
      <c r="Q134" s="106"/>
      <c r="R134" s="106"/>
      <c r="S134" s="11"/>
      <c r="T134" s="11"/>
      <c r="U134" s="101"/>
      <c r="V134" s="106"/>
      <c r="W134" s="101"/>
      <c r="X134" s="106"/>
      <c r="Y134" s="106"/>
      <c r="Z134" s="106"/>
      <c r="AA134" s="106"/>
      <c r="AB134" s="101"/>
      <c r="AC134" s="100"/>
      <c r="AD134" s="143"/>
      <c r="AE134" s="106"/>
      <c r="AF134" s="106"/>
      <c r="AG134" s="106"/>
      <c r="AH134" s="107"/>
      <c r="AI134" s="101"/>
      <c r="AJ134" s="101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106"/>
      <c r="AV134" s="106"/>
      <c r="AW134" s="106"/>
      <c r="AX134" s="106"/>
      <c r="AY134" s="106"/>
      <c r="AZ134" s="106"/>
      <c r="BA134" s="106"/>
      <c r="BB134" s="106"/>
      <c r="BC134" s="106"/>
      <c r="BD134" s="106"/>
      <c r="BE134" s="106"/>
      <c r="BF134" s="106"/>
      <c r="BG134" s="106"/>
      <c r="BH134" s="106"/>
      <c r="BI134" s="106"/>
      <c r="BJ134" s="106"/>
      <c r="BK134" s="106"/>
      <c r="BL134" s="106"/>
      <c r="BM134" s="106"/>
      <c r="BN134" s="106"/>
      <c r="BO134" s="106"/>
      <c r="BP134" s="106"/>
      <c r="BQ134" s="106"/>
      <c r="BR134" s="106"/>
      <c r="BS134" s="106"/>
      <c r="BT134" s="106"/>
      <c r="BU134" s="106"/>
      <c r="BV134" s="106"/>
      <c r="BW134" s="106"/>
      <c r="BX134" s="106"/>
      <c r="BY134" s="106"/>
      <c r="BZ134" s="106"/>
      <c r="CA134" s="106"/>
      <c r="CB134" s="106"/>
      <c r="CC134" s="106"/>
      <c r="CD134" s="106"/>
      <c r="CE134" s="106"/>
      <c r="CF134" s="106"/>
      <c r="CG134" s="106"/>
      <c r="CH134" s="106"/>
      <c r="CI134" s="106"/>
      <c r="CJ134" s="106"/>
      <c r="CK134" s="106"/>
    </row>
    <row r="135" spans="2:89" ht="16.5" customHeight="1">
      <c r="B135" s="1658" t="str">
        <f>'12-18л. МЕНЮ '!J463</f>
        <v>181/21</v>
      </c>
      <c r="C135" s="259" t="str">
        <f>'12-18л. МЕНЮ '!C463</f>
        <v>Картофель запечённый в сметанном соусе</v>
      </c>
      <c r="D135" s="652">
        <f>'12-18л. МЕНЮ '!D463</f>
        <v>180</v>
      </c>
      <c r="E135" s="121"/>
      <c r="F135" s="1815" t="str">
        <f>'12-18л. МЕНЮ '!J517</f>
        <v>Пром.пр.</v>
      </c>
      <c r="G135" s="1424" t="str">
        <f>'12-18л. МЕНЮ '!C517</f>
        <v>Хлеб пшеничный</v>
      </c>
      <c r="H135" s="1549">
        <f>'12-18л. МЕНЮ '!D517</f>
        <v>60</v>
      </c>
      <c r="I135" s="101"/>
      <c r="J135" s="175"/>
      <c r="K135" s="2990"/>
      <c r="L135" s="98"/>
      <c r="M135" s="106"/>
      <c r="N135" s="175"/>
      <c r="O135" s="113"/>
      <c r="P135" s="328"/>
      <c r="Q135" s="478"/>
      <c r="R135" s="106"/>
      <c r="S135" s="11"/>
      <c r="T135" s="11"/>
      <c r="U135" s="106"/>
      <c r="V135" s="106"/>
      <c r="W135" s="21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7"/>
      <c r="AI135" s="101"/>
      <c r="AJ135" s="101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  <c r="AV135" s="106"/>
      <c r="AW135" s="106"/>
      <c r="AX135" s="106"/>
      <c r="AY135" s="106"/>
      <c r="AZ135" s="106"/>
      <c r="BA135" s="106"/>
      <c r="BB135" s="106"/>
      <c r="BC135" s="106"/>
      <c r="BD135" s="106"/>
      <c r="BE135" s="106"/>
      <c r="BF135" s="106"/>
      <c r="BG135" s="106"/>
      <c r="BH135" s="106"/>
      <c r="BI135" s="106"/>
      <c r="BJ135" s="106"/>
      <c r="BK135" s="106"/>
      <c r="BL135" s="106"/>
      <c r="BM135" s="106"/>
      <c r="BN135" s="106"/>
      <c r="BO135" s="106"/>
      <c r="BP135" s="106"/>
      <c r="BQ135" s="106"/>
      <c r="BR135" s="106"/>
      <c r="BS135" s="106"/>
      <c r="BT135" s="106"/>
      <c r="BU135" s="106"/>
      <c r="BV135" s="106"/>
      <c r="BW135" s="106"/>
      <c r="BX135" s="106"/>
      <c r="BY135" s="106"/>
      <c r="BZ135" s="106"/>
      <c r="CA135" s="106"/>
      <c r="CB135" s="106"/>
      <c r="CC135" s="106"/>
      <c r="CD135" s="106"/>
      <c r="CE135" s="106"/>
      <c r="CF135" s="106"/>
      <c r="CG135" s="106"/>
      <c r="CH135" s="106"/>
      <c r="CI135" s="106"/>
      <c r="CJ135" s="106"/>
      <c r="CK135" s="106"/>
    </row>
    <row r="136" spans="2:89" ht="15.75" customHeight="1">
      <c r="B136" s="1658" t="str">
        <f>'12-18л. МЕНЮ '!J464</f>
        <v>501 /21</v>
      </c>
      <c r="C136" s="259" t="str">
        <f>'12-18л. МЕНЮ '!C464</f>
        <v>Сок фруктовый (абрикосовый)</v>
      </c>
      <c r="D136" s="652">
        <f>'12-18л. МЕНЮ '!D464</f>
        <v>200</v>
      </c>
      <c r="E136" s="121"/>
      <c r="F136" s="1815" t="str">
        <f>'12-18л. МЕНЮ '!J518</f>
        <v>Пром.пр.</v>
      </c>
      <c r="G136" s="1424" t="str">
        <f>'12-18л. МЕНЮ '!C518</f>
        <v>Хлеб ржаной</v>
      </c>
      <c r="H136" s="1549">
        <f>'12-18л. МЕНЮ '!D518</f>
        <v>40</v>
      </c>
      <c r="I136" s="101"/>
      <c r="J136" s="106"/>
      <c r="K136" s="111"/>
      <c r="L136" s="106"/>
      <c r="M136" s="106"/>
      <c r="N136" s="125"/>
      <c r="O136" s="3272"/>
      <c r="P136" s="328"/>
      <c r="Q136" s="121"/>
      <c r="R136" s="106"/>
      <c r="S136" s="11"/>
      <c r="T136" s="11"/>
      <c r="U136" s="106"/>
      <c r="V136" s="106"/>
      <c r="W136" s="162"/>
      <c r="X136" s="359"/>
      <c r="Y136" s="213"/>
      <c r="Z136" s="132"/>
      <c r="AA136" s="106"/>
      <c r="AB136" s="216"/>
      <c r="AC136" s="106"/>
      <c r="AD136" s="106"/>
      <c r="AE136" s="106"/>
      <c r="AF136" s="106"/>
      <c r="AG136" s="106"/>
      <c r="AH136" s="106"/>
      <c r="AI136" s="106"/>
      <c r="AJ136" s="101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106"/>
      <c r="AV136" s="106"/>
      <c r="AW136" s="106"/>
      <c r="AX136" s="106"/>
      <c r="AY136" s="106"/>
      <c r="AZ136" s="106"/>
      <c r="BA136" s="106"/>
      <c r="BB136" s="106"/>
      <c r="BC136" s="106"/>
      <c r="BD136" s="106"/>
      <c r="BE136" s="106"/>
      <c r="BF136" s="106"/>
      <c r="BG136" s="106"/>
      <c r="BH136" s="106"/>
      <c r="BI136" s="106"/>
      <c r="BJ136" s="106"/>
      <c r="BK136" s="106"/>
      <c r="BL136" s="106"/>
      <c r="BM136" s="106"/>
      <c r="BN136" s="106"/>
      <c r="BO136" s="106"/>
      <c r="BP136" s="106"/>
      <c r="BQ136" s="106"/>
      <c r="BR136" s="106"/>
      <c r="BS136" s="106"/>
      <c r="BT136" s="106"/>
      <c r="BU136" s="106"/>
      <c r="BV136" s="106"/>
      <c r="BW136" s="106"/>
      <c r="BX136" s="106"/>
      <c r="BY136" s="106"/>
      <c r="BZ136" s="106"/>
      <c r="CA136" s="106"/>
      <c r="CB136" s="106"/>
      <c r="CC136" s="106"/>
      <c r="CD136" s="106"/>
      <c r="CE136" s="106"/>
      <c r="CF136" s="106"/>
      <c r="CG136" s="106"/>
      <c r="CH136" s="106"/>
      <c r="CI136" s="106"/>
      <c r="CJ136" s="106"/>
      <c r="CK136" s="106"/>
    </row>
    <row r="137" spans="2:89" ht="13.5" customHeight="1">
      <c r="B137" s="1658" t="str">
        <f>'12-18л. МЕНЮ '!J465</f>
        <v>Пром.пр.</v>
      </c>
      <c r="C137" s="259" t="str">
        <f>'12-18л. МЕНЮ '!C465</f>
        <v>Хлеб пшеничный</v>
      </c>
      <c r="D137" s="652">
        <f>'12-18л. МЕНЮ '!D465</f>
        <v>60</v>
      </c>
      <c r="E137" s="121"/>
      <c r="F137" s="1815" t="str">
        <f>'12-18л. МЕНЮ '!J519</f>
        <v xml:space="preserve">338 / 17 </v>
      </c>
      <c r="G137" s="1424" t="str">
        <f>'12-18л. МЕНЮ '!C519</f>
        <v>Фрукты свежие (яблоко)</v>
      </c>
      <c r="H137" s="1549">
        <f>'12-18л. МЕНЮ '!D519</f>
        <v>105</v>
      </c>
      <c r="I137" s="107"/>
      <c r="J137" s="115"/>
      <c r="K137" s="101"/>
      <c r="L137" s="98"/>
      <c r="M137" s="106"/>
      <c r="N137" s="106"/>
      <c r="O137" s="3272"/>
      <c r="P137" s="106"/>
      <c r="Q137" s="559"/>
      <c r="R137" s="106"/>
      <c r="S137" s="11"/>
      <c r="T137" s="11"/>
      <c r="U137" s="106"/>
      <c r="V137" s="106"/>
      <c r="W137" s="134"/>
      <c r="X137" s="101"/>
      <c r="Y137" s="100"/>
      <c r="Z137" s="143"/>
      <c r="AA137" s="106"/>
      <c r="AB137" s="214"/>
      <c r="AC137" s="195"/>
      <c r="AD137" s="196"/>
      <c r="AE137" s="106"/>
      <c r="AF137" s="118"/>
      <c r="AG137" s="117"/>
      <c r="AH137" s="100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106"/>
      <c r="AV137" s="106"/>
      <c r="AW137" s="106"/>
      <c r="AX137" s="106"/>
      <c r="AY137" s="106"/>
      <c r="AZ137" s="106"/>
      <c r="BA137" s="106"/>
      <c r="BB137" s="106"/>
      <c r="BC137" s="106"/>
      <c r="BD137" s="106"/>
      <c r="BE137" s="106"/>
      <c r="BF137" s="106"/>
      <c r="BG137" s="106"/>
      <c r="BH137" s="106"/>
      <c r="BI137" s="106"/>
      <c r="BJ137" s="106"/>
      <c r="BK137" s="106"/>
      <c r="BL137" s="106"/>
      <c r="BM137" s="106"/>
      <c r="BN137" s="106"/>
      <c r="BO137" s="106"/>
      <c r="BP137" s="106"/>
      <c r="BQ137" s="106"/>
      <c r="BR137" s="106"/>
      <c r="BS137" s="106"/>
      <c r="BT137" s="106"/>
      <c r="BU137" s="106"/>
      <c r="BV137" s="106"/>
      <c r="BW137" s="106"/>
      <c r="BX137" s="106"/>
      <c r="BY137" s="106"/>
      <c r="BZ137" s="106"/>
      <c r="CA137" s="106"/>
      <c r="CB137" s="106"/>
      <c r="CC137" s="106"/>
      <c r="CD137" s="106"/>
      <c r="CE137" s="106"/>
      <c r="CF137" s="106"/>
      <c r="CG137" s="106"/>
      <c r="CH137" s="106"/>
      <c r="CI137" s="106"/>
      <c r="CJ137" s="106"/>
      <c r="CK137" s="106"/>
    </row>
    <row r="138" spans="2:89" ht="17.25" customHeight="1" thickBot="1">
      <c r="B138" s="1645" t="str">
        <f>'12-18л. МЕНЮ '!J466</f>
        <v>Пром.пр.</v>
      </c>
      <c r="C138" s="241" t="str">
        <f>'12-18л. МЕНЮ '!C466</f>
        <v>Хлеб ржаной</v>
      </c>
      <c r="D138" s="652">
        <f>'12-18л. МЕНЮ '!D466</f>
        <v>40</v>
      </c>
      <c r="E138" s="121"/>
      <c r="F138" s="1677" t="s">
        <v>294</v>
      </c>
      <c r="G138" s="1678"/>
      <c r="H138" s="2253">
        <f>'12-18л. МЕНЮ '!D520</f>
        <v>985</v>
      </c>
      <c r="I138" s="107"/>
      <c r="J138" s="2981"/>
      <c r="K138" s="126"/>
      <c r="L138" s="98"/>
      <c r="M138" s="106"/>
      <c r="N138" s="175"/>
      <c r="O138" s="2999"/>
      <c r="P138" s="98"/>
      <c r="Q138" s="180"/>
      <c r="R138" s="106"/>
      <c r="S138" s="11"/>
      <c r="T138" s="11"/>
      <c r="U138" s="101"/>
      <c r="V138" s="100"/>
      <c r="W138" s="106"/>
      <c r="X138" s="104"/>
      <c r="Y138" s="105"/>
      <c r="Z138" s="132"/>
      <c r="AA138" s="106"/>
      <c r="AB138" s="101"/>
      <c r="AC138" s="113"/>
      <c r="AD138" s="140"/>
      <c r="AE138" s="115"/>
      <c r="AF138" s="106"/>
      <c r="AG138" s="106"/>
      <c r="AH138" s="101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106"/>
      <c r="AV138" s="106"/>
      <c r="AW138" s="106"/>
      <c r="AX138" s="106"/>
      <c r="AY138" s="106"/>
      <c r="AZ138" s="106"/>
      <c r="BA138" s="106"/>
      <c r="BB138" s="106"/>
      <c r="BC138" s="106"/>
      <c r="BD138" s="106"/>
      <c r="BE138" s="106"/>
      <c r="BF138" s="106"/>
      <c r="BG138" s="106"/>
      <c r="BH138" s="106"/>
      <c r="BI138" s="106"/>
      <c r="BJ138" s="106"/>
      <c r="BK138" s="106"/>
      <c r="BL138" s="106"/>
      <c r="BM138" s="106"/>
      <c r="BN138" s="106"/>
      <c r="BO138" s="106"/>
      <c r="BP138" s="106"/>
      <c r="BQ138" s="106"/>
      <c r="BR138" s="106"/>
      <c r="BS138" s="106"/>
      <c r="BT138" s="106"/>
      <c r="BU138" s="106"/>
      <c r="BV138" s="106"/>
      <c r="BW138" s="106"/>
      <c r="BX138" s="106"/>
      <c r="BY138" s="106"/>
      <c r="BZ138" s="106"/>
      <c r="CA138" s="106"/>
      <c r="CB138" s="106"/>
      <c r="CC138" s="106"/>
      <c r="CD138" s="106"/>
      <c r="CE138" s="106"/>
      <c r="CF138" s="106"/>
      <c r="CG138" s="106"/>
      <c r="CH138" s="106"/>
      <c r="CI138" s="106"/>
      <c r="CJ138" s="106"/>
      <c r="CK138" s="106"/>
    </row>
    <row r="139" spans="2:89" ht="18" customHeight="1" thickBot="1">
      <c r="B139" s="1212" t="s">
        <v>294</v>
      </c>
      <c r="C139" s="1204"/>
      <c r="D139" s="1919">
        <f>'12-18л. МЕНЮ '!D467</f>
        <v>930</v>
      </c>
      <c r="E139" s="121"/>
      <c r="F139" s="585"/>
      <c r="G139" s="334" t="s">
        <v>199</v>
      </c>
      <c r="H139" s="653"/>
      <c r="I139" s="101"/>
      <c r="J139" s="2981"/>
      <c r="K139" s="126"/>
      <c r="L139" s="98"/>
      <c r="M139" s="106"/>
      <c r="N139" s="124"/>
      <c r="O139" s="126"/>
      <c r="P139" s="98"/>
      <c r="Q139" s="207"/>
      <c r="R139" s="106"/>
      <c r="S139" s="11"/>
      <c r="T139" s="11"/>
      <c r="U139" s="106"/>
      <c r="V139" s="106"/>
      <c r="W139" s="106"/>
      <c r="X139" s="104"/>
      <c r="Y139" s="124"/>
      <c r="Z139" s="143"/>
      <c r="AA139" s="106"/>
      <c r="AB139" s="101"/>
      <c r="AC139" s="253"/>
      <c r="AD139" s="137"/>
      <c r="AE139" s="106"/>
      <c r="AF139" s="101"/>
      <c r="AG139" s="101"/>
      <c r="AH139" s="106"/>
      <c r="AI139" s="191"/>
      <c r="AJ139" s="106"/>
      <c r="AK139" s="101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  <c r="AV139" s="106"/>
      <c r="AW139" s="106"/>
      <c r="AX139" s="106"/>
      <c r="AY139" s="106"/>
      <c r="AZ139" s="106"/>
      <c r="BA139" s="106"/>
      <c r="BB139" s="106"/>
      <c r="BC139" s="106"/>
      <c r="BD139" s="106"/>
      <c r="BE139" s="106"/>
      <c r="BF139" s="106"/>
      <c r="BG139" s="106"/>
      <c r="BH139" s="106"/>
      <c r="BI139" s="106"/>
      <c r="BJ139" s="106"/>
      <c r="BK139" s="106"/>
      <c r="BL139" s="106"/>
      <c r="BM139" s="106"/>
      <c r="BN139" s="106"/>
      <c r="BO139" s="106"/>
      <c r="BP139" s="106"/>
      <c r="BQ139" s="106"/>
      <c r="BR139" s="106"/>
      <c r="BS139" s="106"/>
      <c r="BT139" s="106"/>
      <c r="BU139" s="106"/>
      <c r="BV139" s="106"/>
      <c r="BW139" s="106"/>
      <c r="BX139" s="106"/>
      <c r="BY139" s="106"/>
      <c r="BZ139" s="106"/>
      <c r="CA139" s="106"/>
      <c r="CB139" s="106"/>
      <c r="CC139" s="106"/>
      <c r="CD139" s="106"/>
      <c r="CE139" s="106"/>
      <c r="CF139" s="106"/>
      <c r="CG139" s="106"/>
      <c r="CH139" s="106"/>
      <c r="CI139" s="106"/>
      <c r="CJ139" s="106"/>
      <c r="CK139" s="106"/>
    </row>
    <row r="140" spans="2:89" ht="18" customHeight="1">
      <c r="B140" s="585"/>
      <c r="C140" s="334" t="s">
        <v>199</v>
      </c>
      <c r="D140" s="653"/>
      <c r="E140" s="121"/>
      <c r="F140" s="3303">
        <f>'12-18л. МЕНЮ '!J524</f>
        <v>0</v>
      </c>
      <c r="G140" s="259" t="str">
        <f>'12-18л. МЕНЮ '!C524</f>
        <v>Кисломолочный напиток</v>
      </c>
      <c r="H140" s="3304">
        <f>'12-18л. МЕНЮ '!D524</f>
        <v>0</v>
      </c>
      <c r="I140" s="111"/>
      <c r="J140" s="1619"/>
      <c r="K140" s="106"/>
      <c r="L140" s="216"/>
      <c r="M140" s="106"/>
      <c r="N140" s="2981"/>
      <c r="O140" s="113"/>
      <c r="P140" s="96"/>
      <c r="Q140" s="98"/>
      <c r="R140" s="106"/>
      <c r="S140" s="11"/>
      <c r="T140" s="11"/>
      <c r="U140" s="106"/>
      <c r="V140" s="106"/>
      <c r="W140" s="106"/>
      <c r="X140" s="104"/>
      <c r="Y140" s="105"/>
      <c r="Z140" s="141"/>
      <c r="AA140" s="106"/>
      <c r="AB140" s="101"/>
      <c r="AC140" s="100"/>
      <c r="AD140" s="132"/>
      <c r="AE140" s="106"/>
      <c r="AF140" s="106"/>
      <c r="AG140" s="106"/>
      <c r="AH140" s="104"/>
      <c r="AI140" s="191"/>
      <c r="AJ140" s="106"/>
      <c r="AK140" s="101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106"/>
      <c r="AV140" s="106"/>
      <c r="AW140" s="106"/>
      <c r="AX140" s="106"/>
      <c r="AY140" s="106"/>
      <c r="AZ140" s="106"/>
      <c r="BA140" s="106"/>
      <c r="BB140" s="106"/>
      <c r="BC140" s="106"/>
      <c r="BD140" s="106"/>
      <c r="BE140" s="106"/>
      <c r="BF140" s="106"/>
      <c r="BG140" s="106"/>
      <c r="BH140" s="106"/>
      <c r="BI140" s="106"/>
      <c r="BJ140" s="106"/>
      <c r="BK140" s="106"/>
      <c r="BL140" s="106"/>
      <c r="BM140" s="106"/>
      <c r="BN140" s="106"/>
      <c r="BO140" s="106"/>
      <c r="BP140" s="106"/>
      <c r="BQ140" s="106"/>
      <c r="BR140" s="106"/>
      <c r="BS140" s="106"/>
      <c r="BT140" s="106"/>
      <c r="BU140" s="106"/>
      <c r="BV140" s="106"/>
      <c r="BW140" s="106"/>
      <c r="BX140" s="106"/>
      <c r="BY140" s="106"/>
      <c r="BZ140" s="106"/>
      <c r="CA140" s="106"/>
      <c r="CB140" s="106"/>
      <c r="CC140" s="106"/>
      <c r="CD140" s="106"/>
      <c r="CE140" s="106"/>
      <c r="CF140" s="106"/>
      <c r="CG140" s="106"/>
      <c r="CH140" s="106"/>
      <c r="CI140" s="106"/>
      <c r="CJ140" s="106"/>
      <c r="CK140" s="106"/>
    </row>
    <row r="141" spans="2:89" ht="15" customHeight="1">
      <c r="B141" s="163">
        <f>'12-18л. МЕНЮ '!J471</f>
        <v>0</v>
      </c>
      <c r="C141" s="259" t="str">
        <f>'12-18л. МЕНЮ '!C471</f>
        <v>Кисломолочный напиток</v>
      </c>
      <c r="D141" s="169"/>
      <c r="E141" s="121"/>
      <c r="F141" s="1819" t="str">
        <f>'12-18л. МЕНЮ '!J525</f>
        <v>470/ 21</v>
      </c>
      <c r="G141" s="170" t="str">
        <f>'12-18л. МЕНЮ '!C525</f>
        <v>Кефир  (м. д. ж. 2,5% )</v>
      </c>
      <c r="H141" s="1875">
        <f>'12-18л. МЕНЮ '!D525</f>
        <v>200</v>
      </c>
      <c r="I141" s="257"/>
      <c r="J141" s="125"/>
      <c r="K141" s="176"/>
      <c r="L141" s="159"/>
      <c r="M141" s="106"/>
      <c r="N141" s="106"/>
      <c r="O141" s="113"/>
      <c r="P141" s="106"/>
      <c r="Q141" s="1622"/>
      <c r="R141" s="106"/>
      <c r="S141" s="11"/>
      <c r="T141" s="11"/>
      <c r="U141" s="106"/>
      <c r="V141" s="106"/>
      <c r="W141" s="106"/>
      <c r="X141" s="104"/>
      <c r="Y141" s="105"/>
      <c r="Z141" s="141"/>
      <c r="AA141" s="106"/>
      <c r="AB141" s="101"/>
      <c r="AC141" s="100"/>
      <c r="AD141" s="132"/>
      <c r="AE141" s="101"/>
      <c r="AF141" s="113"/>
      <c r="AG141" s="192"/>
      <c r="AH141" s="106"/>
      <c r="AI141" s="106"/>
      <c r="AJ141" s="106"/>
      <c r="AK141" s="127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106"/>
      <c r="AV141" s="106"/>
      <c r="AW141" s="106"/>
      <c r="AX141" s="106"/>
      <c r="AY141" s="106"/>
      <c r="AZ141" s="106"/>
      <c r="BA141" s="106"/>
      <c r="BB141" s="106"/>
      <c r="BC141" s="106"/>
      <c r="BD141" s="106"/>
      <c r="BE141" s="106"/>
      <c r="BF141" s="106"/>
      <c r="BG141" s="106"/>
      <c r="BH141" s="106"/>
      <c r="BI141" s="106"/>
      <c r="BJ141" s="106"/>
      <c r="BK141" s="106"/>
      <c r="BL141" s="106"/>
      <c r="BM141" s="106"/>
      <c r="BN141" s="106"/>
      <c r="BO141" s="106"/>
      <c r="BP141" s="106"/>
      <c r="BQ141" s="106"/>
      <c r="BR141" s="106"/>
      <c r="BS141" s="106"/>
      <c r="BT141" s="106"/>
      <c r="BU141" s="106"/>
      <c r="BV141" s="106"/>
      <c r="BW141" s="106"/>
      <c r="BX141" s="106"/>
      <c r="BY141" s="106"/>
      <c r="BZ141" s="106"/>
      <c r="CA141" s="106"/>
      <c r="CB141" s="106"/>
      <c r="CC141" s="106"/>
      <c r="CD141" s="106"/>
      <c r="CE141" s="106"/>
      <c r="CF141" s="106"/>
      <c r="CG141" s="106"/>
      <c r="CH141" s="106"/>
      <c r="CI141" s="106"/>
      <c r="CJ141" s="106"/>
      <c r="CK141" s="106"/>
    </row>
    <row r="142" spans="2:89" ht="15.75" customHeight="1">
      <c r="B142" s="1644"/>
      <c r="C142" s="170" t="str">
        <f>'12-18л. МЕНЮ '!C472</f>
        <v>Кефир  (м. д. ж. 2,5% )</v>
      </c>
      <c r="D142" s="1667">
        <f>'12-18л. МЕНЮ '!D472</f>
        <v>200</v>
      </c>
      <c r="E142" s="121"/>
      <c r="F142" s="1819" t="str">
        <f>'12-18л. МЕНЮ '!J526</f>
        <v>150/17</v>
      </c>
      <c r="G142" s="170" t="str">
        <f>'12-18л. МЕНЮ '!C526</f>
        <v xml:space="preserve">Зразы картофельные </v>
      </c>
      <c r="H142" s="1875">
        <f>'12-18л. МЕНЮ '!D526</f>
        <v>120</v>
      </c>
      <c r="I142" s="101"/>
      <c r="J142" s="115"/>
      <c r="K142" s="101"/>
      <c r="L142" s="96"/>
      <c r="M142" s="106"/>
      <c r="N142" s="2981"/>
      <c r="O142" s="126"/>
      <c r="P142" s="98"/>
      <c r="Q142" s="98"/>
      <c r="R142" s="106"/>
      <c r="S142" s="11"/>
      <c r="T142" s="11"/>
      <c r="U142" s="106"/>
      <c r="V142" s="106"/>
      <c r="W142" s="106"/>
      <c r="X142" s="107"/>
      <c r="Y142" s="108"/>
      <c r="Z142" s="141"/>
      <c r="AA142" s="106"/>
      <c r="AB142" s="101"/>
      <c r="AC142" s="100"/>
      <c r="AD142" s="132"/>
      <c r="AE142" s="101"/>
      <c r="AF142" s="109"/>
      <c r="AG142" s="121"/>
      <c r="AH142" s="106"/>
      <c r="AI142" s="106"/>
      <c r="AJ142" s="106"/>
      <c r="AK142" s="104"/>
      <c r="AL142" s="105"/>
      <c r="AM142" s="106"/>
      <c r="AN142" s="106"/>
      <c r="AO142" s="106"/>
      <c r="AP142" s="106"/>
      <c r="AQ142" s="106"/>
      <c r="AR142" s="106"/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6"/>
      <c r="BC142" s="106"/>
      <c r="BD142" s="106"/>
      <c r="BE142" s="106"/>
      <c r="BF142" s="106"/>
      <c r="BG142" s="106"/>
      <c r="BH142" s="106"/>
      <c r="BI142" s="106"/>
      <c r="BJ142" s="106"/>
      <c r="BK142" s="106"/>
      <c r="BL142" s="106"/>
      <c r="BM142" s="106"/>
      <c r="BN142" s="106"/>
      <c r="BO142" s="106"/>
      <c r="BP142" s="106"/>
      <c r="BQ142" s="106"/>
      <c r="BR142" s="106"/>
      <c r="BS142" s="106"/>
      <c r="BT142" s="106"/>
      <c r="BU142" s="106"/>
      <c r="BV142" s="106"/>
      <c r="BW142" s="106"/>
      <c r="BX142" s="106"/>
      <c r="BY142" s="106"/>
      <c r="BZ142" s="106"/>
      <c r="CA142" s="106"/>
      <c r="CB142" s="106"/>
      <c r="CC142" s="106"/>
      <c r="CD142" s="106"/>
      <c r="CE142" s="106"/>
      <c r="CF142" s="106"/>
      <c r="CG142" s="106"/>
      <c r="CH142" s="106"/>
      <c r="CI142" s="106"/>
      <c r="CJ142" s="106"/>
      <c r="CK142" s="106"/>
    </row>
    <row r="143" spans="2:89" ht="15.75" customHeight="1">
      <c r="B143" s="1644" t="str">
        <f>'12-18л. МЕНЮ '!J473</f>
        <v>152/17</v>
      </c>
      <c r="C143" s="170" t="str">
        <f>'12-18л. МЕНЮ '!C473</f>
        <v>Котлеты морковные с творогом</v>
      </c>
      <c r="D143" s="1667">
        <f>'12-18л. МЕНЮ '!D473</f>
        <v>120</v>
      </c>
      <c r="E143" s="121"/>
      <c r="F143" s="1819" t="str">
        <f>'12-18л. МЕНЮ '!J527</f>
        <v>Пром.пр.</v>
      </c>
      <c r="G143" s="170" t="str">
        <f>'12-18л. МЕНЮ '!C527</f>
        <v>Хлеб пшеничный</v>
      </c>
      <c r="H143" s="1876">
        <f>'12-18л. МЕНЮ '!D527</f>
        <v>30</v>
      </c>
      <c r="I143" s="111"/>
      <c r="J143" s="106"/>
      <c r="K143" s="101"/>
      <c r="L143" s="106"/>
      <c r="M143" s="121"/>
      <c r="N143" s="2981"/>
      <c r="O143" s="126"/>
      <c r="P143" s="98"/>
      <c r="Q143" s="98"/>
      <c r="R143" s="106"/>
      <c r="S143" s="11"/>
      <c r="T143" s="11"/>
      <c r="U143" s="106"/>
      <c r="V143" s="106"/>
      <c r="W143" s="106"/>
      <c r="X143" s="104"/>
      <c r="Y143" s="105"/>
      <c r="Z143" s="141"/>
      <c r="AA143" s="106"/>
      <c r="AB143" s="101"/>
      <c r="AC143" s="115"/>
      <c r="AD143" s="143"/>
      <c r="AE143" s="106"/>
      <c r="AF143" s="106"/>
      <c r="AG143" s="106"/>
      <c r="AH143" s="106"/>
      <c r="AI143" s="106"/>
      <c r="AJ143" s="105"/>
      <c r="AK143" s="104"/>
      <c r="AL143" s="104"/>
      <c r="AM143" s="106"/>
      <c r="AN143" s="106"/>
      <c r="AO143" s="106"/>
      <c r="AP143" s="106"/>
      <c r="AQ143" s="106"/>
      <c r="AR143" s="106"/>
      <c r="AS143" s="106"/>
      <c r="AT143" s="106"/>
      <c r="AU143" s="106"/>
      <c r="AV143" s="106"/>
      <c r="AW143" s="106"/>
      <c r="AX143" s="106"/>
      <c r="AY143" s="106"/>
      <c r="AZ143" s="106"/>
      <c r="BA143" s="106"/>
      <c r="BB143" s="106"/>
      <c r="BC143" s="106"/>
      <c r="BD143" s="106"/>
      <c r="BE143" s="106"/>
      <c r="BF143" s="106"/>
      <c r="BG143" s="106"/>
      <c r="BH143" s="106"/>
      <c r="BI143" s="106"/>
      <c r="BJ143" s="106"/>
      <c r="BK143" s="106"/>
      <c r="BL143" s="106"/>
      <c r="BM143" s="106"/>
      <c r="BN143" s="106"/>
      <c r="BO143" s="106"/>
      <c r="BP143" s="106"/>
      <c r="BQ143" s="106"/>
      <c r="BR143" s="106"/>
      <c r="BS143" s="106"/>
      <c r="BT143" s="106"/>
      <c r="BU143" s="106"/>
      <c r="BV143" s="106"/>
      <c r="BW143" s="106"/>
      <c r="BX143" s="106"/>
      <c r="BY143" s="106"/>
      <c r="BZ143" s="106"/>
      <c r="CA143" s="106"/>
      <c r="CB143" s="106"/>
      <c r="CC143" s="106"/>
      <c r="CD143" s="106"/>
      <c r="CE143" s="106"/>
      <c r="CF143" s="106"/>
      <c r="CG143" s="106"/>
      <c r="CH143" s="106"/>
      <c r="CI143" s="106"/>
      <c r="CJ143" s="106"/>
      <c r="CK143" s="106"/>
    </row>
    <row r="144" spans="2:89" ht="18" customHeight="1" thickBot="1">
      <c r="B144" s="1662" t="str">
        <f>'12-18л. МЕНЮ '!J474</f>
        <v>Пром.пр.</v>
      </c>
      <c r="C144" s="241" t="str">
        <f>'12-18л. МЕНЮ '!C474</f>
        <v>Хлеб пш. (батон)</v>
      </c>
      <c r="D144" s="231">
        <f>'12-18л. МЕНЮ '!D474</f>
        <v>30</v>
      </c>
      <c r="E144" s="116"/>
      <c r="F144" s="1212" t="s">
        <v>295</v>
      </c>
      <c r="G144" s="675"/>
      <c r="H144" s="2253">
        <f>'12-18л. МЕНЮ '!D528</f>
        <v>350</v>
      </c>
      <c r="I144" s="101"/>
      <c r="J144" s="101"/>
      <c r="K144" s="215"/>
      <c r="L144" s="96"/>
      <c r="M144" s="116"/>
      <c r="N144" s="564"/>
      <c r="O144" s="101"/>
      <c r="P144" s="98"/>
      <c r="Q144" s="98"/>
      <c r="R144" s="106"/>
      <c r="S144" s="46"/>
      <c r="T144" s="11"/>
      <c r="U144" s="106"/>
      <c r="V144" s="106"/>
      <c r="W144" s="101"/>
      <c r="X144" s="101"/>
      <c r="Y144" s="100"/>
      <c r="Z144" s="143"/>
      <c r="AA144" s="106"/>
      <c r="AB144" s="101"/>
      <c r="AC144" s="100"/>
      <c r="AD144" s="132"/>
      <c r="AE144" s="106"/>
      <c r="AF144" s="106"/>
      <c r="AG144" s="106"/>
      <c r="AH144" s="106"/>
      <c r="AI144" s="106"/>
      <c r="AJ144" s="218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6"/>
      <c r="BC144" s="106"/>
      <c r="BD144" s="106"/>
      <c r="BE144" s="106"/>
      <c r="BF144" s="106"/>
      <c r="BG144" s="106"/>
      <c r="BH144" s="106"/>
      <c r="BI144" s="106"/>
      <c r="BJ144" s="106"/>
      <c r="BK144" s="106"/>
      <c r="BL144" s="106"/>
      <c r="BM144" s="106"/>
      <c r="BN144" s="106"/>
      <c r="BO144" s="106"/>
      <c r="BP144" s="106"/>
      <c r="BQ144" s="106"/>
      <c r="BR144" s="106"/>
      <c r="BS144" s="106"/>
      <c r="BT144" s="106"/>
      <c r="BU144" s="106"/>
      <c r="BV144" s="106"/>
      <c r="BW144" s="106"/>
      <c r="BX144" s="106"/>
      <c r="BY144" s="106"/>
      <c r="BZ144" s="106"/>
      <c r="CA144" s="106"/>
      <c r="CB144" s="106"/>
      <c r="CC144" s="106"/>
      <c r="CD144" s="106"/>
      <c r="CE144" s="106"/>
      <c r="CF144" s="106"/>
      <c r="CG144" s="106"/>
      <c r="CH144" s="106"/>
      <c r="CI144" s="106"/>
      <c r="CJ144" s="106"/>
      <c r="CK144" s="106"/>
    </row>
    <row r="145" spans="2:89" ht="15" customHeight="1" thickBot="1">
      <c r="B145" s="2000" t="s">
        <v>207</v>
      </c>
      <c r="C145" s="1213"/>
      <c r="D145" s="1773">
        <f>'12-18л. МЕНЮ '!D475</f>
        <v>350</v>
      </c>
      <c r="E145" s="121"/>
      <c r="I145" s="111"/>
      <c r="J145" s="101"/>
      <c r="K145" s="215"/>
      <c r="L145" s="3326"/>
      <c r="M145" s="121"/>
      <c r="N145" s="106"/>
      <c r="O145" s="114"/>
      <c r="P145" s="106"/>
      <c r="Q145" s="98"/>
      <c r="R145" s="106"/>
      <c r="S145" s="46"/>
      <c r="T145" s="11"/>
      <c r="U145" s="106"/>
      <c r="V145" s="106"/>
      <c r="W145" s="106"/>
      <c r="X145" s="115"/>
      <c r="Y145" s="101"/>
      <c r="Z145" s="98"/>
      <c r="AA145" s="106"/>
      <c r="AB145" s="101"/>
      <c r="AC145" s="100"/>
      <c r="AD145" s="132"/>
      <c r="AE145" s="106"/>
      <c r="AF145" s="106"/>
      <c r="AG145" s="106"/>
      <c r="AH145" s="106"/>
      <c r="AI145" s="106"/>
      <c r="AJ145" s="105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06"/>
      <c r="AX145" s="106"/>
      <c r="AY145" s="106"/>
      <c r="AZ145" s="106"/>
      <c r="BA145" s="106"/>
      <c r="BB145" s="106"/>
      <c r="BC145" s="106"/>
      <c r="BD145" s="106"/>
      <c r="BE145" s="106"/>
      <c r="BF145" s="106"/>
      <c r="BG145" s="106"/>
      <c r="BH145" s="106"/>
      <c r="BI145" s="106"/>
      <c r="BJ145" s="106"/>
      <c r="BK145" s="106"/>
      <c r="BL145" s="106"/>
      <c r="BM145" s="106"/>
      <c r="BN145" s="106"/>
      <c r="BO145" s="106"/>
      <c r="BP145" s="106"/>
      <c r="BQ145" s="106"/>
      <c r="BR145" s="106"/>
      <c r="BS145" s="106"/>
      <c r="BT145" s="106"/>
      <c r="BU145" s="106"/>
      <c r="BV145" s="106"/>
      <c r="BW145" s="106"/>
      <c r="BX145" s="106"/>
      <c r="BY145" s="106"/>
      <c r="BZ145" s="106"/>
      <c r="CA145" s="106"/>
      <c r="CB145" s="106"/>
      <c r="CC145" s="106"/>
      <c r="CD145" s="106"/>
      <c r="CE145" s="106"/>
      <c r="CF145" s="106"/>
      <c r="CG145" s="106"/>
      <c r="CH145" s="106"/>
      <c r="CI145" s="106"/>
      <c r="CJ145" s="106"/>
      <c r="CK145" s="106"/>
    </row>
    <row r="146" spans="2:89" ht="15.75" customHeight="1" thickBot="1">
      <c r="F146" s="1649" t="s">
        <v>478</v>
      </c>
      <c r="G146" s="1545"/>
      <c r="H146" s="629"/>
      <c r="I146" s="202"/>
      <c r="J146" s="2981"/>
      <c r="K146" s="101"/>
      <c r="L146" s="98"/>
      <c r="M146" s="121"/>
      <c r="N146" s="106"/>
      <c r="O146" s="114"/>
      <c r="P146" s="106"/>
      <c r="Q146" s="100"/>
      <c r="R146" s="106"/>
      <c r="S146" s="46"/>
      <c r="T146" s="11"/>
      <c r="U146" s="98"/>
      <c r="V146" s="106"/>
      <c r="W146" s="162"/>
      <c r="X146" s="127"/>
      <c r="Y146" s="106"/>
      <c r="Z146" s="106"/>
      <c r="AA146" s="106"/>
      <c r="AB146" s="101"/>
      <c r="AC146" s="108"/>
      <c r="AD146" s="141"/>
      <c r="AE146" s="101"/>
      <c r="AF146" s="100"/>
      <c r="AG146" s="137"/>
      <c r="AH146" s="106"/>
      <c r="AI146" s="106"/>
      <c r="AJ146" s="105"/>
      <c r="AK146" s="106"/>
      <c r="AL146" s="106"/>
      <c r="AM146" s="104"/>
      <c r="AN146" s="106"/>
      <c r="AO146" s="106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6"/>
      <c r="BC146" s="106"/>
      <c r="BD146" s="106"/>
      <c r="BE146" s="106"/>
      <c r="BF146" s="106"/>
      <c r="BG146" s="106"/>
      <c r="BH146" s="106"/>
      <c r="BI146" s="106"/>
      <c r="BJ146" s="106"/>
      <c r="BK146" s="106"/>
      <c r="BL146" s="106"/>
      <c r="BM146" s="106"/>
      <c r="BN146" s="106"/>
      <c r="BO146" s="106"/>
      <c r="BP146" s="106"/>
      <c r="BQ146" s="106"/>
      <c r="BR146" s="106"/>
      <c r="BS146" s="106"/>
      <c r="BT146" s="106"/>
      <c r="BU146" s="106"/>
      <c r="BV146" s="106"/>
      <c r="BW146" s="106"/>
      <c r="BX146" s="106"/>
      <c r="BY146" s="106"/>
      <c r="BZ146" s="106"/>
      <c r="CA146" s="106"/>
      <c r="CB146" s="106"/>
      <c r="CC146" s="106"/>
      <c r="CD146" s="106"/>
      <c r="CE146" s="106"/>
      <c r="CF146" s="106"/>
      <c r="CG146" s="106"/>
      <c r="CH146" s="106"/>
      <c r="CI146" s="106"/>
      <c r="CJ146" s="106"/>
      <c r="CK146" s="106"/>
    </row>
    <row r="147" spans="2:89" ht="14.25" customHeight="1">
      <c r="F147" s="234"/>
      <c r="G147" s="334" t="s">
        <v>131</v>
      </c>
      <c r="H147" s="226"/>
      <c r="I147" s="214"/>
      <c r="J147" s="106"/>
      <c r="K147" s="114"/>
      <c r="L147" s="106"/>
      <c r="M147" s="121"/>
      <c r="N147" s="1619"/>
      <c r="O147" s="114"/>
      <c r="P147" s="216"/>
      <c r="Q147" s="121"/>
      <c r="R147" s="106"/>
      <c r="S147" s="11"/>
      <c r="T147" s="11"/>
      <c r="U147" s="104"/>
      <c r="V147" s="106"/>
      <c r="W147" s="106"/>
      <c r="X147" s="101"/>
      <c r="Y147" s="100"/>
      <c r="Z147" s="143"/>
      <c r="AA147" s="106"/>
      <c r="AB147" s="106"/>
      <c r="AC147" s="106"/>
      <c r="AD147" s="106"/>
      <c r="AE147" s="101"/>
      <c r="AF147" s="100"/>
      <c r="AG147" s="137"/>
      <c r="AH147" s="106"/>
      <c r="AI147" s="106"/>
      <c r="AJ147" s="121"/>
      <c r="AK147" s="106"/>
      <c r="AL147" s="106"/>
      <c r="AM147" s="106"/>
      <c r="AN147" s="195"/>
      <c r="AO147" s="106"/>
      <c r="AP147" s="106"/>
      <c r="AQ147" s="106"/>
      <c r="AR147" s="106"/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6"/>
      <c r="BC147" s="106"/>
      <c r="BD147" s="106"/>
      <c r="BE147" s="106"/>
      <c r="BF147" s="106"/>
      <c r="BG147" s="106"/>
      <c r="BH147" s="106"/>
      <c r="BI147" s="106"/>
      <c r="BJ147" s="106"/>
      <c r="BK147" s="106"/>
      <c r="BL147" s="106"/>
      <c r="BM147" s="106"/>
      <c r="BN147" s="106"/>
      <c r="BO147" s="106"/>
      <c r="BP147" s="106"/>
      <c r="BQ147" s="106"/>
      <c r="BR147" s="106"/>
      <c r="BS147" s="106"/>
      <c r="BT147" s="106"/>
      <c r="BU147" s="106"/>
      <c r="BV147" s="106"/>
      <c r="BW147" s="106"/>
      <c r="BX147" s="106"/>
      <c r="BY147" s="106"/>
      <c r="BZ147" s="106"/>
      <c r="CA147" s="106"/>
      <c r="CB147" s="106"/>
      <c r="CC147" s="106"/>
      <c r="CD147" s="106"/>
      <c r="CE147" s="106"/>
      <c r="CF147" s="106"/>
      <c r="CG147" s="106"/>
      <c r="CH147" s="106"/>
      <c r="CI147" s="106"/>
      <c r="CJ147" s="106"/>
      <c r="CK147" s="106"/>
    </row>
    <row r="148" spans="2:89" ht="14.25" customHeight="1">
      <c r="F148" s="1779" t="str">
        <f>'12-18л. МЕНЮ '!J559</f>
        <v>269 / 17</v>
      </c>
      <c r="G148" s="259" t="str">
        <f>'12-18л. МЕНЮ '!C559</f>
        <v>Котлета особая (мясная)</v>
      </c>
      <c r="H148" s="169">
        <f>'12-18л. МЕНЮ '!D559</f>
        <v>100</v>
      </c>
      <c r="I148" s="104"/>
      <c r="J148" s="1619"/>
      <c r="K148" s="114"/>
      <c r="L148" s="2995"/>
      <c r="M148" s="121"/>
      <c r="N148" s="125"/>
      <c r="O148" s="176"/>
      <c r="P148" s="159"/>
      <c r="Q148" s="159"/>
      <c r="R148" s="106"/>
      <c r="S148" s="11"/>
      <c r="T148" s="11"/>
      <c r="U148" s="104"/>
      <c r="V148" s="106"/>
      <c r="W148" s="106"/>
      <c r="X148" s="101"/>
      <c r="Y148" s="100"/>
      <c r="Z148" s="143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17"/>
      <c r="AN148" s="104"/>
      <c r="AO148" s="104"/>
      <c r="AP148" s="106"/>
      <c r="AQ148" s="106"/>
      <c r="AR148" s="106"/>
      <c r="AS148" s="106"/>
      <c r="AT148" s="106"/>
      <c r="AU148" s="106"/>
      <c r="AV148" s="106"/>
      <c r="AW148" s="106"/>
      <c r="AX148" s="106"/>
      <c r="AY148" s="106"/>
      <c r="AZ148" s="106"/>
      <c r="BA148" s="106"/>
      <c r="BB148" s="106"/>
      <c r="BC148" s="106"/>
      <c r="BD148" s="106"/>
      <c r="BE148" s="106"/>
      <c r="BF148" s="106"/>
      <c r="BG148" s="106"/>
      <c r="BH148" s="106"/>
      <c r="BI148" s="106"/>
      <c r="BJ148" s="106"/>
      <c r="BK148" s="106"/>
      <c r="BL148" s="106"/>
      <c r="BM148" s="106"/>
      <c r="BN148" s="106"/>
      <c r="BO148" s="106"/>
      <c r="BP148" s="106"/>
      <c r="BQ148" s="106"/>
      <c r="BR148" s="106"/>
      <c r="BS148" s="106"/>
      <c r="BT148" s="106"/>
      <c r="BU148" s="106"/>
      <c r="BV148" s="106"/>
      <c r="BW148" s="106"/>
      <c r="BX148" s="106"/>
      <c r="BY148" s="106"/>
      <c r="BZ148" s="106"/>
      <c r="CA148" s="106"/>
      <c r="CB148" s="106"/>
      <c r="CC148" s="106"/>
      <c r="CD148" s="106"/>
      <c r="CE148" s="106"/>
      <c r="CF148" s="106"/>
      <c r="CG148" s="106"/>
      <c r="CH148" s="106"/>
      <c r="CI148" s="106"/>
      <c r="CJ148" s="106"/>
      <c r="CK148" s="106"/>
    </row>
    <row r="149" spans="2:89" ht="13.5" customHeight="1">
      <c r="E149" s="84"/>
      <c r="F149" s="1779" t="str">
        <f>'12-18л. МЕНЮ '!J560</f>
        <v>303/17</v>
      </c>
      <c r="G149" s="259" t="str">
        <f>'12-18л. МЕНЮ '!C560</f>
        <v>Каша вязкая (гречневая)</v>
      </c>
      <c r="H149" s="169">
        <f>'12-18л. МЕНЮ '!D560</f>
        <v>180</v>
      </c>
      <c r="I149" s="104"/>
      <c r="J149" s="106"/>
      <c r="K149" s="106"/>
      <c r="L149" s="106"/>
      <c r="M149" s="121"/>
      <c r="N149" s="115"/>
      <c r="O149" s="101"/>
      <c r="P149" s="96"/>
      <c r="Q149" s="98"/>
      <c r="R149" s="106"/>
      <c r="S149" s="11"/>
      <c r="T149" s="11"/>
      <c r="U149" s="104"/>
      <c r="V149" s="106"/>
      <c r="W149" s="106"/>
      <c r="X149" s="101"/>
      <c r="Y149" s="100"/>
      <c r="Z149" s="143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1"/>
      <c r="AK149" s="101"/>
      <c r="AL149" s="101"/>
      <c r="AM149" s="101"/>
      <c r="AN149" s="101"/>
      <c r="AO149" s="101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6"/>
      <c r="BC149" s="106"/>
      <c r="BD149" s="106"/>
      <c r="BE149" s="106"/>
      <c r="BF149" s="106"/>
      <c r="BG149" s="106"/>
      <c r="BH149" s="106"/>
      <c r="BI149" s="106"/>
      <c r="BJ149" s="106"/>
      <c r="BK149" s="106"/>
      <c r="BL149" s="106"/>
      <c r="BM149" s="106"/>
      <c r="BN149" s="106"/>
      <c r="BO149" s="106"/>
      <c r="BP149" s="106"/>
      <c r="BQ149" s="106"/>
      <c r="BR149" s="106"/>
      <c r="BS149" s="106"/>
      <c r="BT149" s="106"/>
      <c r="BU149" s="106"/>
      <c r="BV149" s="106"/>
      <c r="BW149" s="106"/>
      <c r="BX149" s="106"/>
      <c r="BY149" s="106"/>
      <c r="BZ149" s="106"/>
      <c r="CA149" s="106"/>
      <c r="CB149" s="106"/>
      <c r="CC149" s="106"/>
      <c r="CD149" s="106"/>
      <c r="CE149" s="106"/>
      <c r="CF149" s="106"/>
      <c r="CG149" s="106"/>
      <c r="CH149" s="106"/>
      <c r="CI149" s="106"/>
      <c r="CJ149" s="106"/>
      <c r="CK149" s="106"/>
    </row>
    <row r="150" spans="2:89" ht="12.75" customHeight="1">
      <c r="E150" s="84"/>
      <c r="F150" s="1779" t="str">
        <f>'12-18л. МЕНЮ '!J561</f>
        <v>469 / 21</v>
      </c>
      <c r="G150" s="259" t="str">
        <f>'12-18л. МЕНЮ '!C561</f>
        <v>Молоко кипячёное</v>
      </c>
      <c r="H150" s="169">
        <f>'12-18л. МЕНЮ '!D561</f>
        <v>200</v>
      </c>
      <c r="I150" s="106"/>
      <c r="J150" s="739"/>
      <c r="K150" s="101"/>
      <c r="L150" s="114"/>
      <c r="M150" s="121"/>
      <c r="N150" s="106"/>
      <c r="O150" s="101"/>
      <c r="P150" s="106"/>
      <c r="Q150" s="98"/>
      <c r="R150" s="106"/>
      <c r="S150" s="11"/>
      <c r="T150" s="11"/>
      <c r="U150" s="101"/>
      <c r="V150" s="106"/>
      <c r="W150" s="106"/>
      <c r="X150" s="101"/>
      <c r="Y150" s="100"/>
      <c r="Z150" s="143"/>
      <c r="AA150" s="106"/>
      <c r="AB150" s="106"/>
      <c r="AC150" s="106"/>
      <c r="AD150" s="106"/>
      <c r="AE150" s="101"/>
      <c r="AF150" s="253"/>
      <c r="AG150" s="137"/>
      <c r="AH150" s="106"/>
      <c r="AI150" s="106"/>
      <c r="AJ150" s="101"/>
      <c r="AK150" s="101"/>
      <c r="AL150" s="101"/>
      <c r="AM150" s="101"/>
      <c r="AN150" s="104"/>
      <c r="AO150" s="105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6"/>
      <c r="BC150" s="106"/>
      <c r="BD150" s="106"/>
      <c r="BE150" s="106"/>
      <c r="BF150" s="106"/>
      <c r="BG150" s="106"/>
      <c r="BH150" s="106"/>
      <c r="BI150" s="106"/>
      <c r="BJ150" s="106"/>
      <c r="BK150" s="106"/>
      <c r="BL150" s="106"/>
      <c r="BM150" s="106"/>
      <c r="BN150" s="106"/>
      <c r="BO150" s="106"/>
      <c r="BP150" s="106"/>
      <c r="BQ150" s="106"/>
      <c r="BR150" s="106"/>
      <c r="BS150" s="106"/>
      <c r="BT150" s="106"/>
      <c r="BU150" s="106"/>
      <c r="BV150" s="106"/>
      <c r="BW150" s="106"/>
      <c r="BX150" s="106"/>
      <c r="BY150" s="106"/>
      <c r="BZ150" s="106"/>
      <c r="CA150" s="106"/>
      <c r="CB150" s="106"/>
      <c r="CC150" s="106"/>
      <c r="CD150" s="106"/>
      <c r="CE150" s="106"/>
      <c r="CF150" s="106"/>
      <c r="CG150" s="106"/>
      <c r="CH150" s="106"/>
      <c r="CI150" s="106"/>
      <c r="CJ150" s="106"/>
      <c r="CK150" s="106"/>
    </row>
    <row r="151" spans="2:89" ht="15" customHeight="1">
      <c r="E151" s="84"/>
      <c r="F151" s="1784" t="str">
        <f>'12-18л. МЕНЮ '!J562</f>
        <v>Пром.пр.</v>
      </c>
      <c r="G151" s="241" t="str">
        <f>'12-18л. МЕНЮ '!C562</f>
        <v>Хлеб пшеничный</v>
      </c>
      <c r="H151" s="169">
        <f>'12-18л. МЕНЮ '!D562</f>
        <v>60</v>
      </c>
      <c r="I151" s="106"/>
      <c r="J151" s="106"/>
      <c r="K151" s="176"/>
      <c r="L151" s="106"/>
      <c r="M151" s="121"/>
      <c r="N151" s="115"/>
      <c r="O151" s="2999"/>
      <c r="P151" s="96"/>
      <c r="Q151" s="98"/>
      <c r="R151" s="106"/>
      <c r="S151" s="46"/>
      <c r="T151" s="11"/>
      <c r="U151" s="101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7"/>
      <c r="AK151" s="107"/>
      <c r="AL151" s="101"/>
      <c r="AM151" s="101"/>
      <c r="AN151" s="101"/>
      <c r="AO151" s="100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6"/>
      <c r="BC151" s="106"/>
      <c r="BD151" s="106"/>
      <c r="BE151" s="106"/>
      <c r="BF151" s="106"/>
      <c r="BG151" s="106"/>
      <c r="BH151" s="106"/>
      <c r="BI151" s="106"/>
      <c r="BJ151" s="106"/>
      <c r="BK151" s="106"/>
      <c r="BL151" s="106"/>
      <c r="BM151" s="106"/>
      <c r="BN151" s="106"/>
      <c r="BO151" s="106"/>
      <c r="BP151" s="106"/>
      <c r="BQ151" s="106"/>
      <c r="BR151" s="106"/>
      <c r="BS151" s="106"/>
      <c r="BT151" s="106"/>
      <c r="BU151" s="106"/>
      <c r="BV151" s="106"/>
      <c r="BW151" s="106"/>
      <c r="BX151" s="106"/>
      <c r="BY151" s="106"/>
      <c r="BZ151" s="106"/>
      <c r="CA151" s="106"/>
      <c r="CB151" s="106"/>
      <c r="CC151" s="106"/>
      <c r="CD151" s="106"/>
      <c r="CE151" s="106"/>
      <c r="CF151" s="106"/>
      <c r="CG151" s="106"/>
      <c r="CH151" s="106"/>
      <c r="CI151" s="106"/>
      <c r="CJ151" s="106"/>
      <c r="CK151" s="106"/>
    </row>
    <row r="152" spans="2:89" ht="14.25" customHeight="1">
      <c r="E152" s="11"/>
      <c r="F152" s="1784" t="str">
        <f>'12-18л. МЕНЮ '!J563</f>
        <v>Пром.пр.</v>
      </c>
      <c r="G152" s="241" t="str">
        <f>'12-18л. МЕНЮ '!C563</f>
        <v>Хлеб ржаной</v>
      </c>
      <c r="H152" s="169">
        <f>'12-18л. МЕНЮ '!D563</f>
        <v>30</v>
      </c>
      <c r="I152" s="214"/>
      <c r="J152" s="104"/>
      <c r="K152" s="126"/>
      <c r="L152" s="98"/>
      <c r="M152" s="121"/>
      <c r="N152" s="115"/>
      <c r="O152" s="101"/>
      <c r="P152" s="98"/>
      <c r="Q152" s="98"/>
      <c r="R152" s="106"/>
      <c r="S152" s="46"/>
      <c r="T152" s="11"/>
      <c r="U152" s="101"/>
      <c r="V152" s="106"/>
      <c r="W152" s="106"/>
      <c r="X152" s="195"/>
      <c r="Y152" s="270"/>
      <c r="Z152" s="195"/>
      <c r="AA152" s="270"/>
      <c r="AB152" s="106"/>
      <c r="AC152" s="104"/>
      <c r="AD152" s="191"/>
      <c r="AE152" s="106"/>
      <c r="AF152" s="106"/>
      <c r="AG152" s="106"/>
      <c r="AH152" s="106"/>
      <c r="AI152" s="106"/>
      <c r="AJ152" s="107"/>
      <c r="AK152" s="219"/>
      <c r="AL152" s="106"/>
      <c r="AM152" s="106"/>
      <c r="AN152" s="101"/>
      <c r="AO152" s="100"/>
      <c r="AP152" s="106"/>
      <c r="AQ152" s="106"/>
      <c r="AR152" s="106"/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06"/>
      <c r="BC152" s="106"/>
      <c r="BD152" s="106"/>
      <c r="BE152" s="106"/>
      <c r="BF152" s="106"/>
      <c r="BG152" s="106"/>
      <c r="BH152" s="106"/>
      <c r="BI152" s="106"/>
      <c r="BJ152" s="106"/>
      <c r="BK152" s="106"/>
      <c r="BL152" s="106"/>
      <c r="BM152" s="106"/>
      <c r="BN152" s="106"/>
      <c r="BO152" s="106"/>
      <c r="BP152" s="106"/>
      <c r="BQ152" s="106"/>
      <c r="BR152" s="106"/>
      <c r="BS152" s="106"/>
      <c r="BT152" s="106"/>
      <c r="BU152" s="106"/>
      <c r="BV152" s="106"/>
      <c r="BW152" s="106"/>
      <c r="BX152" s="106"/>
      <c r="BY152" s="106"/>
      <c r="BZ152" s="106"/>
      <c r="CA152" s="106"/>
      <c r="CB152" s="106"/>
      <c r="CC152" s="106"/>
      <c r="CD152" s="106"/>
      <c r="CE152" s="106"/>
      <c r="CF152" s="106"/>
      <c r="CG152" s="106"/>
      <c r="CH152" s="106"/>
      <c r="CI152" s="106"/>
      <c r="CJ152" s="106"/>
      <c r="CK152" s="106"/>
    </row>
    <row r="153" spans="2:89" ht="14.25" customHeight="1" thickBot="1">
      <c r="E153" s="644"/>
      <c r="F153" s="1212" t="s">
        <v>293</v>
      </c>
      <c r="G153" s="1213"/>
      <c r="H153" s="1772">
        <f>'12-18л. МЕНЮ '!D564</f>
        <v>570</v>
      </c>
      <c r="I153" s="104"/>
      <c r="J153" s="115"/>
      <c r="K153" s="126"/>
      <c r="L153" s="98"/>
      <c r="M153" s="121"/>
      <c r="N153" s="106"/>
      <c r="O153" s="114"/>
      <c r="P153" s="106"/>
      <c r="Q153" s="98"/>
      <c r="R153" s="106"/>
      <c r="S153" s="46"/>
      <c r="T153" s="11"/>
      <c r="U153" s="101"/>
      <c r="V153" s="106"/>
      <c r="W153" s="101"/>
      <c r="X153" s="100"/>
      <c r="Y153" s="137"/>
      <c r="Z153" s="365"/>
      <c r="AA153" s="363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1"/>
      <c r="AO153" s="100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6"/>
      <c r="BC153" s="106"/>
      <c r="BD153" s="106"/>
      <c r="BE153" s="106"/>
      <c r="BF153" s="106"/>
      <c r="BG153" s="106"/>
      <c r="BH153" s="106"/>
      <c r="BI153" s="106"/>
      <c r="BJ153" s="106"/>
      <c r="BK153" s="106"/>
      <c r="BL153" s="106"/>
      <c r="BM153" s="106"/>
      <c r="BN153" s="106"/>
      <c r="BO153" s="106"/>
      <c r="BP153" s="106"/>
      <c r="BQ153" s="106"/>
      <c r="BR153" s="106"/>
      <c r="BS153" s="106"/>
      <c r="BT153" s="106"/>
      <c r="BU153" s="106"/>
      <c r="BV153" s="106"/>
      <c r="BW153" s="106"/>
      <c r="BX153" s="106"/>
      <c r="BY153" s="106"/>
      <c r="BZ153" s="106"/>
      <c r="CA153" s="106"/>
      <c r="CB153" s="106"/>
      <c r="CC153" s="106"/>
      <c r="CD153" s="106"/>
      <c r="CE153" s="106"/>
      <c r="CF153" s="106"/>
      <c r="CG153" s="106"/>
      <c r="CH153" s="106"/>
      <c r="CI153" s="106"/>
      <c r="CJ153" s="106"/>
      <c r="CK153" s="106"/>
    </row>
    <row r="154" spans="2:89" ht="14.25" customHeight="1">
      <c r="E154" s="335"/>
      <c r="F154" s="585"/>
      <c r="G154" s="334" t="s">
        <v>109</v>
      </c>
      <c r="H154" s="226"/>
      <c r="I154" s="101"/>
      <c r="J154" s="175"/>
      <c r="K154" s="126"/>
      <c r="L154" s="98"/>
      <c r="M154" s="121"/>
      <c r="N154" s="106"/>
      <c r="O154" s="114"/>
      <c r="P154" s="106"/>
      <c r="Q154" s="116"/>
      <c r="R154" s="106"/>
      <c r="S154" s="46"/>
      <c r="T154" s="11"/>
      <c r="U154" s="101"/>
      <c r="V154" s="106"/>
      <c r="W154" s="101"/>
      <c r="X154" s="100"/>
      <c r="Y154" s="137"/>
      <c r="Z154" s="176"/>
      <c r="AA154" s="363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11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6"/>
      <c r="BC154" s="106"/>
      <c r="BD154" s="106"/>
      <c r="BE154" s="106"/>
      <c r="BF154" s="106"/>
      <c r="BG154" s="106"/>
      <c r="BH154" s="106"/>
      <c r="BI154" s="106"/>
      <c r="BJ154" s="106"/>
      <c r="BK154" s="106"/>
      <c r="BL154" s="106"/>
      <c r="BM154" s="106"/>
      <c r="BN154" s="106"/>
      <c r="BO154" s="106"/>
      <c r="BP154" s="106"/>
      <c r="BQ154" s="106"/>
      <c r="BR154" s="106"/>
      <c r="BS154" s="106"/>
      <c r="BT154" s="106"/>
      <c r="BU154" s="106"/>
      <c r="BV154" s="106"/>
      <c r="BW154" s="106"/>
      <c r="BX154" s="106"/>
      <c r="BY154" s="106"/>
      <c r="BZ154" s="106"/>
      <c r="CA154" s="106"/>
      <c r="CB154" s="106"/>
      <c r="CC154" s="106"/>
      <c r="CD154" s="106"/>
      <c r="CE154" s="106"/>
      <c r="CF154" s="106"/>
      <c r="CG154" s="106"/>
      <c r="CH154" s="106"/>
      <c r="CI154" s="106"/>
      <c r="CJ154" s="106"/>
      <c r="CK154" s="106"/>
    </row>
    <row r="155" spans="2:89" ht="13.5" customHeight="1">
      <c r="E155" s="7"/>
      <c r="F155" s="381" t="str">
        <f>'12-18л. МЕНЮ '!J568</f>
        <v>54-31-32з/22</v>
      </c>
      <c r="G155" s="1424" t="str">
        <f>'12-18л. МЕНЮ '!C568</f>
        <v>Капуста с морковью в нарезке</v>
      </c>
      <c r="H155" s="340">
        <f>'12-18л. МЕНЮ '!D568</f>
        <v>100</v>
      </c>
      <c r="I155" s="101"/>
      <c r="J155" s="2981"/>
      <c r="K155" s="126"/>
      <c r="L155" s="98"/>
      <c r="M155" s="121"/>
      <c r="N155" s="1619"/>
      <c r="O155" s="114"/>
      <c r="P155" s="216"/>
      <c r="Q155" s="180"/>
      <c r="R155" s="106"/>
      <c r="S155" s="46"/>
      <c r="T155" s="11"/>
      <c r="U155" s="101"/>
      <c r="V155" s="106"/>
      <c r="W155" s="101"/>
      <c r="X155" s="100"/>
      <c r="Y155" s="137"/>
      <c r="Z155" s="176"/>
      <c r="AA155" s="363"/>
      <c r="AB155" s="106"/>
      <c r="AC155" s="106"/>
      <c r="AD155" s="106"/>
      <c r="AE155" s="101"/>
      <c r="AF155" s="100"/>
      <c r="AG155" s="143"/>
      <c r="AH155" s="106"/>
      <c r="AI155" s="106"/>
      <c r="AJ155" s="100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6"/>
      <c r="BC155" s="106"/>
      <c r="BD155" s="106"/>
      <c r="BE155" s="106"/>
      <c r="BF155" s="106"/>
      <c r="BG155" s="106"/>
      <c r="BH155" s="106"/>
      <c r="BI155" s="106"/>
      <c r="BJ155" s="106"/>
      <c r="BK155" s="106"/>
      <c r="BL155" s="106"/>
      <c r="BM155" s="106"/>
      <c r="BN155" s="106"/>
      <c r="BO155" s="106"/>
      <c r="BP155" s="106"/>
      <c r="BQ155" s="106"/>
      <c r="BR155" s="106"/>
      <c r="BS155" s="106"/>
      <c r="BT155" s="106"/>
      <c r="BU155" s="106"/>
      <c r="BV155" s="106"/>
      <c r="BW155" s="106"/>
      <c r="BX155" s="106"/>
      <c r="BY155" s="106"/>
      <c r="BZ155" s="106"/>
      <c r="CA155" s="106"/>
      <c r="CB155" s="106"/>
      <c r="CC155" s="106"/>
      <c r="CD155" s="106"/>
      <c r="CE155" s="106"/>
      <c r="CF155" s="106"/>
      <c r="CG155" s="106"/>
      <c r="CH155" s="106"/>
      <c r="CI155" s="106"/>
      <c r="CJ155" s="106"/>
      <c r="CK155" s="106"/>
    </row>
    <row r="156" spans="2:89" ht="13.5" customHeight="1">
      <c r="E156" s="7"/>
      <c r="F156" s="381" t="str">
        <f>'12-18л. МЕНЮ '!J569</f>
        <v>98 /21</v>
      </c>
      <c r="G156" s="1424" t="str">
        <f>'12-18л. МЕНЮ '!C569</f>
        <v>Свекольник со сметаной</v>
      </c>
      <c r="H156" s="340">
        <f>'12-18л. МЕНЮ '!D569</f>
        <v>250</v>
      </c>
      <c r="I156" s="106"/>
      <c r="J156" s="2981"/>
      <c r="K156" s="126"/>
      <c r="L156" s="98"/>
      <c r="M156" s="121"/>
      <c r="N156" s="563"/>
      <c r="O156" s="563"/>
      <c r="P156" s="563"/>
      <c r="Q156" s="207"/>
      <c r="R156" s="106"/>
      <c r="S156" s="46"/>
      <c r="T156" s="11"/>
      <c r="U156" s="101"/>
      <c r="V156" s="106"/>
      <c r="W156" s="101"/>
      <c r="X156" s="274"/>
      <c r="Y156" s="275"/>
      <c r="Z156" s="176"/>
      <c r="AA156" s="363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6"/>
      <c r="BC156" s="106"/>
      <c r="BD156" s="106"/>
      <c r="BE156" s="106"/>
      <c r="BF156" s="106"/>
      <c r="BG156" s="106"/>
      <c r="BH156" s="106"/>
      <c r="BI156" s="106"/>
      <c r="BJ156" s="106"/>
      <c r="BK156" s="106"/>
      <c r="BL156" s="106"/>
      <c r="BM156" s="106"/>
      <c r="BN156" s="106"/>
      <c r="BO156" s="106"/>
      <c r="BP156" s="106"/>
      <c r="BQ156" s="106"/>
      <c r="BR156" s="106"/>
      <c r="BS156" s="106"/>
      <c r="BT156" s="106"/>
      <c r="BU156" s="106"/>
      <c r="BV156" s="106"/>
      <c r="BW156" s="106"/>
      <c r="BX156" s="106"/>
      <c r="BY156" s="106"/>
      <c r="BZ156" s="106"/>
      <c r="CA156" s="106"/>
      <c r="CB156" s="106"/>
      <c r="CC156" s="106"/>
      <c r="CD156" s="106"/>
      <c r="CE156" s="106"/>
      <c r="CF156" s="106"/>
      <c r="CG156" s="106"/>
      <c r="CH156" s="106"/>
      <c r="CI156" s="106"/>
      <c r="CJ156" s="106"/>
      <c r="CK156" s="106"/>
    </row>
    <row r="157" spans="2:89" ht="14.25" customHeight="1">
      <c r="B157" s="99"/>
      <c r="E157" s="7"/>
      <c r="F157" s="2192" t="str">
        <f>'12-18л. МЕНЮ '!J570</f>
        <v>334/22</v>
      </c>
      <c r="G157" s="1425" t="str">
        <f>'12-18л. МЕНЮ '!C570</f>
        <v>Рагу из овощей</v>
      </c>
      <c r="H157" s="2567">
        <f>'12-18л. МЕНЮ '!D570</f>
        <v>180</v>
      </c>
      <c r="I157" s="139"/>
      <c r="J157" s="106"/>
      <c r="K157" s="176"/>
      <c r="L157" s="106"/>
      <c r="M157" s="121"/>
      <c r="N157" s="116"/>
      <c r="O157" s="116"/>
      <c r="P157" s="116"/>
      <c r="Q157" s="1166"/>
      <c r="R157" s="106"/>
      <c r="S157" s="46"/>
      <c r="T157" s="11"/>
      <c r="U157" s="101"/>
      <c r="V157" s="210"/>
      <c r="W157" s="101"/>
      <c r="X157" s="274"/>
      <c r="Y157" s="275"/>
      <c r="Z157" s="176"/>
      <c r="AA157" s="363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6"/>
      <c r="BC157" s="106"/>
      <c r="BD157" s="106"/>
      <c r="BE157" s="106"/>
      <c r="BF157" s="106"/>
      <c r="BG157" s="106"/>
      <c r="BH157" s="106"/>
      <c r="BI157" s="106"/>
      <c r="BJ157" s="106"/>
      <c r="BK157" s="106"/>
      <c r="BL157" s="106"/>
      <c r="BM157" s="106"/>
      <c r="BN157" s="106"/>
      <c r="BO157" s="106"/>
      <c r="BP157" s="106"/>
      <c r="BQ157" s="106"/>
      <c r="BR157" s="106"/>
      <c r="BS157" s="106"/>
      <c r="BT157" s="106"/>
      <c r="BU157" s="106"/>
      <c r="BV157" s="106"/>
      <c r="BW157" s="106"/>
      <c r="BX157" s="106"/>
      <c r="BY157" s="106"/>
      <c r="BZ157" s="106"/>
      <c r="CA157" s="106"/>
      <c r="CB157" s="106"/>
      <c r="CC157" s="106"/>
      <c r="CD157" s="106"/>
      <c r="CE157" s="106"/>
      <c r="CF157" s="106"/>
      <c r="CG157" s="106"/>
      <c r="CH157" s="106"/>
      <c r="CI157" s="106"/>
      <c r="CJ157" s="106"/>
      <c r="CK157" s="106"/>
    </row>
    <row r="158" spans="2:89" ht="14.25" customHeight="1">
      <c r="B158" s="1" t="s">
        <v>910</v>
      </c>
      <c r="D158" s="77"/>
      <c r="E158" s="7"/>
      <c r="F158" s="381" t="str">
        <f>'12-18л. МЕНЮ '!J571</f>
        <v>471/22</v>
      </c>
      <c r="G158" s="1424" t="str">
        <f>'12-18л. МЕНЮ '!C571</f>
        <v xml:space="preserve">фишболы </v>
      </c>
      <c r="H158" s="340">
        <f>'12-18л. МЕНЮ '!D571</f>
        <v>120</v>
      </c>
      <c r="I158" s="139"/>
      <c r="J158" s="1619"/>
      <c r="K158" s="114"/>
      <c r="L158" s="1620"/>
      <c r="M158" s="121"/>
      <c r="N158" s="121"/>
      <c r="O158" s="106"/>
      <c r="P158" s="106"/>
      <c r="Q158" s="106"/>
      <c r="R158" s="106"/>
      <c r="S158" s="46"/>
      <c r="T158" s="11"/>
      <c r="U158" s="127"/>
      <c r="V158" s="106"/>
      <c r="W158" s="101"/>
      <c r="X158" s="253"/>
      <c r="Y158" s="137"/>
      <c r="Z158" s="176"/>
      <c r="AA158" s="363"/>
      <c r="AB158" s="106"/>
      <c r="AC158" s="106"/>
      <c r="AD158" s="106"/>
      <c r="AE158" s="101"/>
      <c r="AF158" s="108"/>
      <c r="AG158" s="141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6"/>
      <c r="BC158" s="106"/>
      <c r="BD158" s="106"/>
      <c r="BE158" s="106"/>
      <c r="BF158" s="106"/>
      <c r="BG158" s="106"/>
      <c r="BH158" s="106"/>
      <c r="BI158" s="106"/>
      <c r="BJ158" s="106"/>
      <c r="BK158" s="106"/>
      <c r="BL158" s="106"/>
      <c r="BM158" s="106"/>
      <c r="BN158" s="106"/>
      <c r="BO158" s="106"/>
      <c r="BP158" s="106"/>
      <c r="BQ158" s="106"/>
      <c r="BR158" s="106"/>
      <c r="BS158" s="106"/>
      <c r="BT158" s="106"/>
      <c r="BU158" s="106"/>
      <c r="BV158" s="106"/>
      <c r="BW158" s="106"/>
      <c r="BX158" s="106"/>
      <c r="BY158" s="106"/>
      <c r="BZ158" s="106"/>
      <c r="CA158" s="106"/>
      <c r="CB158" s="106"/>
      <c r="CC158" s="106"/>
      <c r="CD158" s="106"/>
      <c r="CE158" s="106"/>
      <c r="CF158" s="106"/>
      <c r="CG158" s="106"/>
      <c r="CH158" s="106"/>
      <c r="CI158" s="106"/>
      <c r="CJ158" s="106"/>
      <c r="CK158" s="106"/>
    </row>
    <row r="159" spans="2:89" ht="15" customHeight="1">
      <c r="B159" s="536" t="s">
        <v>488</v>
      </c>
      <c r="D159" s="77"/>
      <c r="E159" s="7"/>
      <c r="F159" s="381" t="str">
        <f>'12-18л. МЕНЮ '!J572</f>
        <v>481/21</v>
      </c>
      <c r="G159" s="1424" t="str">
        <f>'12-18л. МЕНЮ '!C572</f>
        <v>Кисель   витаминный</v>
      </c>
      <c r="H159" s="340">
        <f>'12-18л. МЕНЮ '!D572</f>
        <v>200</v>
      </c>
      <c r="I159" s="214"/>
      <c r="J159" s="125"/>
      <c r="K159" s="176"/>
      <c r="L159" s="106"/>
      <c r="M159" s="106"/>
      <c r="N159" s="121"/>
      <c r="O159" s="106"/>
      <c r="P159" s="106"/>
      <c r="Q159" s="121"/>
      <c r="R159" s="106"/>
      <c r="S159" s="46"/>
      <c r="T159" s="11"/>
      <c r="U159" s="106"/>
      <c r="V159" s="106"/>
      <c r="W159" s="101"/>
      <c r="X159" s="100"/>
      <c r="Y159" s="137"/>
      <c r="Z159" s="176"/>
      <c r="AA159" s="363"/>
      <c r="AB159" s="106"/>
      <c r="AC159" s="106"/>
      <c r="AD159" s="106"/>
      <c r="AE159" s="101"/>
      <c r="AF159" s="108"/>
      <c r="AG159" s="141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6"/>
      <c r="BC159" s="106"/>
      <c r="BD159" s="106"/>
      <c r="BE159" s="106"/>
      <c r="BF159" s="106"/>
      <c r="BG159" s="106"/>
      <c r="BH159" s="106"/>
      <c r="BI159" s="106"/>
      <c r="BJ159" s="106"/>
      <c r="BK159" s="106"/>
      <c r="BL159" s="106"/>
      <c r="BM159" s="106"/>
      <c r="BN159" s="106"/>
      <c r="BO159" s="106"/>
      <c r="BP159" s="106"/>
      <c r="BQ159" s="106"/>
      <c r="BR159" s="106"/>
      <c r="BS159" s="106"/>
      <c r="BT159" s="106"/>
      <c r="BU159" s="106"/>
      <c r="BV159" s="106"/>
      <c r="BW159" s="106"/>
      <c r="BX159" s="106"/>
      <c r="BY159" s="106"/>
      <c r="BZ159" s="106"/>
      <c r="CA159" s="106"/>
      <c r="CB159" s="106"/>
      <c r="CC159" s="106"/>
      <c r="CD159" s="106"/>
      <c r="CE159" s="106"/>
      <c r="CF159" s="106"/>
      <c r="CG159" s="106"/>
      <c r="CH159" s="106"/>
      <c r="CI159" s="106"/>
      <c r="CJ159" s="106"/>
      <c r="CK159" s="106"/>
    </row>
    <row r="160" spans="2:89" ht="12.75" customHeight="1">
      <c r="B160" s="741" t="s">
        <v>990</v>
      </c>
      <c r="F160" s="381" t="str">
        <f>'12-18л. МЕНЮ '!J573</f>
        <v>Пром.пр.</v>
      </c>
      <c r="G160" s="1424" t="str">
        <f>'12-18л. МЕНЮ '!C573</f>
        <v>Хлеб пшеничный</v>
      </c>
      <c r="H160" s="340">
        <f>'12-18л. МЕНЮ '!D573</f>
        <v>60</v>
      </c>
      <c r="I160" s="101"/>
      <c r="J160" s="125"/>
      <c r="K160" s="126"/>
      <c r="L160" s="328"/>
      <c r="M160" s="106"/>
      <c r="N160" s="121"/>
      <c r="O160" s="106"/>
      <c r="P160" s="106"/>
      <c r="Q160" s="121"/>
      <c r="R160" s="106"/>
      <c r="S160" s="46"/>
      <c r="T160" s="11"/>
      <c r="U160" s="106"/>
      <c r="V160" s="106"/>
      <c r="W160" s="104"/>
      <c r="X160" s="100"/>
      <c r="Y160" s="132"/>
      <c r="Z160" s="176"/>
      <c r="AA160" s="363"/>
      <c r="AB160" s="106"/>
      <c r="AC160" s="106"/>
      <c r="AD160" s="106"/>
      <c r="AE160" s="106"/>
      <c r="AF160" s="106"/>
      <c r="AG160" s="101"/>
      <c r="AH160" s="100"/>
      <c r="AI160" s="101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106"/>
      <c r="AV160" s="106"/>
      <c r="AW160" s="106"/>
      <c r="AX160" s="106"/>
      <c r="AY160" s="106"/>
      <c r="AZ160" s="106"/>
      <c r="BA160" s="106"/>
      <c r="BB160" s="106"/>
      <c r="BC160" s="106"/>
      <c r="BD160" s="106"/>
      <c r="BE160" s="106"/>
      <c r="BF160" s="106"/>
      <c r="BG160" s="106"/>
      <c r="BH160" s="106"/>
      <c r="BI160" s="106"/>
      <c r="BJ160" s="106"/>
      <c r="BK160" s="106"/>
      <c r="BL160" s="106"/>
      <c r="BM160" s="106"/>
      <c r="BN160" s="106"/>
      <c r="BO160" s="106"/>
      <c r="BP160" s="106"/>
      <c r="BQ160" s="106"/>
      <c r="BR160" s="106"/>
      <c r="BS160" s="106"/>
      <c r="BT160" s="106"/>
      <c r="BU160" s="106"/>
      <c r="BV160" s="106"/>
      <c r="BW160" s="106"/>
      <c r="BX160" s="106"/>
      <c r="BY160" s="106"/>
      <c r="BZ160" s="106"/>
      <c r="CA160" s="106"/>
      <c r="CB160" s="106"/>
      <c r="CC160" s="106"/>
      <c r="CD160" s="106"/>
      <c r="CE160" s="106"/>
      <c r="CF160" s="106"/>
      <c r="CG160" s="106"/>
      <c r="CH160" s="106"/>
      <c r="CI160" s="106"/>
      <c r="CJ160" s="106"/>
      <c r="CK160" s="106"/>
    </row>
    <row r="161" spans="1:89" ht="12.75" customHeight="1">
      <c r="B161" s="64" t="s">
        <v>991</v>
      </c>
      <c r="F161" s="1754" t="str">
        <f>'12-18л. МЕНЮ '!J574</f>
        <v>Пром.пр.</v>
      </c>
      <c r="G161" s="251" t="str">
        <f>'12-18л. МЕНЮ '!C574</f>
        <v>Хлеб ржаной</v>
      </c>
      <c r="H161" s="340">
        <f>'12-18л. МЕНЮ '!D574</f>
        <v>50</v>
      </c>
      <c r="I161" s="101"/>
      <c r="J161" s="125"/>
      <c r="K161" s="126"/>
      <c r="L161" s="106"/>
      <c r="M161" s="106"/>
      <c r="N161" s="121"/>
      <c r="O161" s="106"/>
      <c r="P161" s="106"/>
      <c r="Q161" s="106"/>
      <c r="R161" s="106"/>
      <c r="S161" s="46"/>
      <c r="T161" s="11"/>
      <c r="U161" s="106"/>
      <c r="V161" s="106"/>
      <c r="W161" s="101"/>
      <c r="X161" s="100"/>
      <c r="Y161" s="143"/>
      <c r="Z161" s="365"/>
      <c r="AA161" s="363"/>
      <c r="AB161" s="106"/>
      <c r="AC161" s="106"/>
      <c r="AD161" s="106"/>
      <c r="AE161" s="182"/>
      <c r="AF161" s="106"/>
      <c r="AG161" s="106"/>
      <c r="AH161" s="100"/>
      <c r="AI161" s="104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6"/>
      <c r="BC161" s="106"/>
      <c r="BD161" s="106"/>
      <c r="BE161" s="106"/>
      <c r="BF161" s="106"/>
      <c r="BG161" s="106"/>
      <c r="BH161" s="106"/>
      <c r="BI161" s="106"/>
      <c r="BJ161" s="106"/>
      <c r="BK161" s="106"/>
      <c r="BL161" s="106"/>
      <c r="BM161" s="106"/>
      <c r="BN161" s="106"/>
      <c r="BO161" s="106"/>
      <c r="BP161" s="106"/>
      <c r="BQ161" s="106"/>
      <c r="BR161" s="106"/>
      <c r="BS161" s="106"/>
      <c r="BT161" s="106"/>
      <c r="BU161" s="106"/>
      <c r="BV161" s="106"/>
      <c r="BW161" s="106"/>
      <c r="BX161" s="106"/>
      <c r="BY161" s="106"/>
      <c r="BZ161" s="106"/>
      <c r="CA161" s="106"/>
      <c r="CB161" s="106"/>
      <c r="CC161" s="106"/>
      <c r="CD161" s="106"/>
      <c r="CE161" s="106"/>
      <c r="CF161" s="106"/>
      <c r="CG161" s="106"/>
      <c r="CH161" s="106"/>
      <c r="CI161" s="106"/>
      <c r="CJ161" s="106"/>
      <c r="CK161" s="106"/>
    </row>
    <row r="162" spans="1:89" ht="15" customHeight="1">
      <c r="A162" s="2012"/>
      <c r="B162" s="1" t="s">
        <v>992</v>
      </c>
      <c r="D162" s="536"/>
      <c r="F162" s="1754" t="str">
        <f>'12-18л. МЕНЮ '!J575</f>
        <v xml:space="preserve">338 / 17 </v>
      </c>
      <c r="G162" s="251" t="str">
        <f>'12-18л. МЕНЮ '!C575</f>
        <v>Фрукты свежие (яблоко)</v>
      </c>
      <c r="H162" s="340">
        <f>'12-18л. МЕНЮ '!D575</f>
        <v>100</v>
      </c>
      <c r="I162" s="101"/>
      <c r="J162" s="355"/>
      <c r="K162" s="126"/>
      <c r="L162" s="328"/>
      <c r="M162" s="106"/>
      <c r="N162" s="121"/>
      <c r="O162" s="106"/>
      <c r="P162" s="106"/>
      <c r="Q162" s="121"/>
      <c r="R162" s="106"/>
      <c r="S162" s="46"/>
      <c r="T162" s="11"/>
      <c r="U162" s="106"/>
      <c r="V162" s="106"/>
      <c r="W162" s="101"/>
      <c r="X162" s="100"/>
      <c r="Y162" s="143"/>
      <c r="Z162" s="176"/>
      <c r="AA162" s="363"/>
      <c r="AB162" s="106"/>
      <c r="AC162" s="106"/>
      <c r="AD162" s="106"/>
      <c r="AE162" s="162"/>
      <c r="AF162" s="195"/>
      <c r="AG162" s="270"/>
      <c r="AH162" s="100"/>
      <c r="AI162" s="106"/>
      <c r="AJ162" s="106"/>
      <c r="AK162" s="193"/>
      <c r="AL162" s="193"/>
      <c r="AM162" s="106"/>
      <c r="AN162" s="106"/>
      <c r="AO162" s="106"/>
      <c r="AP162" s="106"/>
      <c r="AQ162" s="106"/>
      <c r="AR162" s="106"/>
      <c r="AS162" s="106"/>
      <c r="AT162" s="106"/>
      <c r="AU162" s="106"/>
      <c r="AV162" s="106"/>
      <c r="AW162" s="106"/>
      <c r="AX162" s="106"/>
      <c r="AY162" s="106"/>
      <c r="AZ162" s="106"/>
      <c r="BA162" s="106"/>
      <c r="BB162" s="106"/>
      <c r="BC162" s="106"/>
      <c r="BD162" s="106"/>
      <c r="BE162" s="106"/>
      <c r="BF162" s="106"/>
      <c r="BG162" s="106"/>
      <c r="BH162" s="106"/>
      <c r="BI162" s="106"/>
      <c r="BJ162" s="106"/>
      <c r="BK162" s="106"/>
      <c r="BL162" s="106"/>
      <c r="BM162" s="106"/>
      <c r="BN162" s="106"/>
      <c r="BO162" s="106"/>
      <c r="BP162" s="106"/>
      <c r="BQ162" s="106"/>
      <c r="BR162" s="106"/>
      <c r="BS162" s="106"/>
      <c r="BT162" s="106"/>
      <c r="BU162" s="106"/>
      <c r="BV162" s="106"/>
      <c r="BW162" s="106"/>
      <c r="BX162" s="106"/>
      <c r="BY162" s="106"/>
      <c r="BZ162" s="106"/>
      <c r="CA162" s="106"/>
      <c r="CB162" s="106"/>
      <c r="CC162" s="106"/>
      <c r="CD162" s="106"/>
      <c r="CE162" s="106"/>
      <c r="CF162" s="106"/>
      <c r="CG162" s="106"/>
      <c r="CH162" s="106"/>
      <c r="CI162" s="106"/>
      <c r="CJ162" s="106"/>
      <c r="CK162" s="106"/>
    </row>
    <row r="163" spans="1:89" ht="14.25" customHeight="1" thickBot="1">
      <c r="A163" s="1096"/>
      <c r="B163" s="741" t="s">
        <v>993</v>
      </c>
      <c r="D163" s="536"/>
      <c r="F163" s="1212" t="s">
        <v>294</v>
      </c>
      <c r="G163" s="1213"/>
      <c r="H163" s="2002">
        <f>'12-18л. МЕНЮ '!D576</f>
        <v>1060</v>
      </c>
      <c r="I163" s="101"/>
      <c r="J163" s="106"/>
      <c r="K163" s="126"/>
      <c r="L163" s="328"/>
      <c r="M163" s="106"/>
      <c r="N163" s="101"/>
      <c r="O163" s="511"/>
      <c r="P163" s="121"/>
      <c r="Q163" s="121"/>
      <c r="R163" s="106"/>
      <c r="S163" s="46"/>
      <c r="T163" s="11"/>
      <c r="U163" s="101"/>
      <c r="V163" s="100"/>
      <c r="W163" s="101"/>
      <c r="X163" s="100"/>
      <c r="Y163" s="143"/>
      <c r="Z163" s="176"/>
      <c r="AA163" s="363"/>
      <c r="AB163" s="106"/>
      <c r="AC163" s="106"/>
      <c r="AD163" s="106"/>
      <c r="AE163" s="101"/>
      <c r="AF163" s="100"/>
      <c r="AG163" s="137"/>
      <c r="AH163" s="100"/>
      <c r="AI163" s="106"/>
      <c r="AJ163" s="106"/>
      <c r="AK163" s="193"/>
      <c r="AL163" s="193"/>
      <c r="AM163" s="106"/>
      <c r="AN163" s="106"/>
      <c r="AO163" s="106"/>
      <c r="AP163" s="106"/>
      <c r="AQ163" s="106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6"/>
      <c r="BC163" s="106"/>
      <c r="BD163" s="106"/>
      <c r="BE163" s="106"/>
      <c r="BF163" s="106"/>
      <c r="BG163" s="106"/>
      <c r="BH163" s="106"/>
      <c r="BI163" s="106"/>
      <c r="BJ163" s="106"/>
      <c r="BK163" s="106"/>
      <c r="BL163" s="106"/>
      <c r="BM163" s="106"/>
      <c r="BN163" s="106"/>
      <c r="BO163" s="106"/>
      <c r="BP163" s="106"/>
      <c r="BQ163" s="106"/>
      <c r="BR163" s="106"/>
      <c r="BS163" s="106"/>
      <c r="BT163" s="106"/>
      <c r="BU163" s="106"/>
      <c r="BV163" s="106"/>
      <c r="BW163" s="106"/>
      <c r="BX163" s="106"/>
      <c r="BY163" s="106"/>
      <c r="BZ163" s="106"/>
      <c r="CA163" s="106"/>
      <c r="CB163" s="106"/>
      <c r="CC163" s="106"/>
      <c r="CD163" s="106"/>
      <c r="CE163" s="106"/>
      <c r="CF163" s="106"/>
      <c r="CG163" s="106"/>
      <c r="CH163" s="106"/>
      <c r="CI163" s="106"/>
      <c r="CJ163" s="106"/>
      <c r="CK163" s="106"/>
    </row>
    <row r="164" spans="1:89" ht="13.5" customHeight="1">
      <c r="A164" s="1096"/>
      <c r="B164" s="3423"/>
      <c r="C164" s="741" t="s">
        <v>994</v>
      </c>
      <c r="F164" s="1672"/>
      <c r="G164" s="1661" t="s">
        <v>199</v>
      </c>
      <c r="H164" s="1673"/>
      <c r="I164" s="107"/>
      <c r="J164" s="115"/>
      <c r="K164" s="126"/>
      <c r="L164" s="356"/>
      <c r="M164" s="106"/>
      <c r="N164" s="116"/>
      <c r="O164" s="116"/>
      <c r="P164" s="116"/>
      <c r="Q164" s="116"/>
      <c r="R164" s="106"/>
      <c r="S164" s="46"/>
      <c r="T164" s="11"/>
      <c r="U164" s="106"/>
      <c r="V164" s="106"/>
      <c r="W164" s="101"/>
      <c r="X164" s="105"/>
      <c r="Y164" s="132"/>
      <c r="Z164" s="176"/>
      <c r="AA164" s="363"/>
      <c r="AB164" s="106"/>
      <c r="AC164" s="106"/>
      <c r="AD164" s="106"/>
      <c r="AE164" s="106"/>
      <c r="AF164" s="106"/>
      <c r="AG164" s="106"/>
      <c r="AH164" s="101"/>
      <c r="AI164" s="101"/>
      <c r="AJ164" s="106"/>
      <c r="AK164" s="193"/>
      <c r="AL164" s="193"/>
      <c r="AM164" s="106"/>
      <c r="AN164" s="106"/>
      <c r="AO164" s="106"/>
      <c r="AP164" s="106"/>
      <c r="AQ164" s="106"/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106"/>
      <c r="BB164" s="106"/>
      <c r="BC164" s="106"/>
      <c r="BD164" s="106"/>
      <c r="BE164" s="106"/>
      <c r="BF164" s="106"/>
      <c r="BG164" s="106"/>
      <c r="BH164" s="106"/>
      <c r="BI164" s="106"/>
      <c r="BJ164" s="106"/>
      <c r="BK164" s="106"/>
      <c r="BL164" s="106"/>
      <c r="BM164" s="106"/>
      <c r="BN164" s="106"/>
      <c r="BO164" s="106"/>
      <c r="BP164" s="106"/>
      <c r="BQ164" s="106"/>
      <c r="BR164" s="106"/>
      <c r="BS164" s="106"/>
      <c r="BT164" s="106"/>
      <c r="BU164" s="106"/>
      <c r="BV164" s="106"/>
      <c r="BW164" s="106"/>
      <c r="BX164" s="106"/>
      <c r="BY164" s="106"/>
      <c r="BZ164" s="106"/>
      <c r="CA164" s="106"/>
      <c r="CB164" s="106"/>
      <c r="CC164" s="106"/>
      <c r="CD164" s="106"/>
      <c r="CE164" s="106"/>
      <c r="CF164" s="106"/>
      <c r="CG164" s="106"/>
      <c r="CH164" s="106"/>
      <c r="CI164" s="106"/>
      <c r="CJ164" s="106"/>
      <c r="CK164" s="106"/>
    </row>
    <row r="165" spans="1:89" ht="13.5" customHeight="1">
      <c r="A165" s="78"/>
      <c r="B165" s="741" t="s">
        <v>995</v>
      </c>
      <c r="C165" s="3424"/>
      <c r="F165" s="2460" t="str">
        <f>'12-18л. МЕНЮ '!J580</f>
        <v>465 / 21</v>
      </c>
      <c r="G165" s="246" t="str">
        <f>'12-18л. МЕНЮ '!C580</f>
        <v>Кофейный напиток с молоком</v>
      </c>
      <c r="H165" s="344">
        <f>'12-18л. МЕНЮ '!D580</f>
        <v>190</v>
      </c>
      <c r="I165" s="107"/>
      <c r="J165" s="115"/>
      <c r="K165" s="2999"/>
      <c r="L165" s="328"/>
      <c r="M165" s="106"/>
      <c r="N165" s="98"/>
      <c r="O165" s="329"/>
      <c r="P165" s="329"/>
      <c r="Q165" s="116"/>
      <c r="R165" s="106"/>
      <c r="S165" s="46"/>
      <c r="T165" s="11"/>
      <c r="U165" s="106"/>
      <c r="V165" s="106"/>
      <c r="W165" s="101"/>
      <c r="X165" s="217"/>
      <c r="Y165" s="276"/>
      <c r="Z165" s="176"/>
      <c r="AA165" s="363"/>
      <c r="AB165" s="106"/>
      <c r="AC165" s="106"/>
      <c r="AD165" s="106"/>
      <c r="AE165" s="106"/>
      <c r="AF165" s="106"/>
      <c r="AG165" s="106"/>
      <c r="AH165" s="101"/>
      <c r="AI165" s="101"/>
      <c r="AJ165" s="106"/>
      <c r="AK165" s="101"/>
      <c r="AL165" s="101"/>
      <c r="AM165" s="106"/>
      <c r="AN165" s="106"/>
      <c r="AO165" s="106"/>
      <c r="AP165" s="106"/>
      <c r="AQ165" s="106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6"/>
      <c r="BC165" s="106"/>
      <c r="BD165" s="106"/>
      <c r="BE165" s="106"/>
      <c r="BF165" s="106"/>
      <c r="BG165" s="106"/>
      <c r="BH165" s="106"/>
      <c r="BI165" s="106"/>
      <c r="BJ165" s="106"/>
      <c r="BK165" s="106"/>
      <c r="BL165" s="106"/>
      <c r="BM165" s="106"/>
      <c r="BN165" s="106"/>
      <c r="BO165" s="106"/>
      <c r="BP165" s="106"/>
      <c r="BQ165" s="106"/>
      <c r="BR165" s="106"/>
      <c r="BS165" s="106"/>
      <c r="BT165" s="106"/>
      <c r="BU165" s="106"/>
      <c r="BV165" s="106"/>
      <c r="BW165" s="106"/>
      <c r="BX165" s="106"/>
      <c r="BY165" s="106"/>
      <c r="BZ165" s="106"/>
      <c r="CA165" s="106"/>
      <c r="CB165" s="106"/>
      <c r="CC165" s="106"/>
      <c r="CD165" s="106"/>
      <c r="CE165" s="106"/>
      <c r="CF165" s="106"/>
      <c r="CG165" s="106"/>
      <c r="CH165" s="106"/>
      <c r="CI165" s="106"/>
      <c r="CJ165" s="106"/>
      <c r="CK165" s="106"/>
    </row>
    <row r="166" spans="1:89" ht="12.75" customHeight="1">
      <c r="B166" s="536"/>
      <c r="C166" s="741" t="s">
        <v>996</v>
      </c>
      <c r="D166" s="77"/>
      <c r="F166" s="2435" t="str">
        <f>'12-18л. МЕНЮ '!J581</f>
        <v>276/17</v>
      </c>
      <c r="G166" s="246" t="str">
        <f>'12-18л. МЕНЮ '!C581</f>
        <v xml:space="preserve">Рулет с макаронами и / </v>
      </c>
      <c r="H166" s="344">
        <f>'12-18л. МЕНЮ '!D581</f>
        <v>110</v>
      </c>
      <c r="I166" s="107"/>
      <c r="J166" s="115"/>
      <c r="K166" s="126"/>
      <c r="L166" s="356"/>
      <c r="M166" s="106"/>
      <c r="N166" s="121"/>
      <c r="O166" s="486"/>
      <c r="P166" s="486"/>
      <c r="Q166" s="486"/>
      <c r="R166" s="106"/>
      <c r="S166" s="46"/>
      <c r="T166" s="11"/>
      <c r="U166" s="106"/>
      <c r="V166" s="106"/>
      <c r="W166" s="101"/>
      <c r="X166" s="186"/>
      <c r="Y166" s="364"/>
      <c r="Z166" s="176"/>
      <c r="AA166" s="363"/>
      <c r="AB166" s="106"/>
      <c r="AC166" s="106"/>
      <c r="AD166" s="106"/>
      <c r="AE166" s="106"/>
      <c r="AF166" s="106"/>
      <c r="AG166" s="106"/>
      <c r="AH166" s="182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6"/>
      <c r="BC166" s="106"/>
      <c r="BD166" s="106"/>
      <c r="BE166" s="106"/>
      <c r="BF166" s="106"/>
      <c r="BG166" s="106"/>
      <c r="BH166" s="106"/>
      <c r="BI166" s="106"/>
      <c r="BJ166" s="106"/>
      <c r="BK166" s="106"/>
      <c r="BL166" s="106"/>
      <c r="BM166" s="106"/>
      <c r="BN166" s="106"/>
      <c r="BO166" s="106"/>
      <c r="BP166" s="106"/>
      <c r="BQ166" s="106"/>
      <c r="BR166" s="106"/>
      <c r="BS166" s="106"/>
      <c r="BT166" s="106"/>
      <c r="BU166" s="106"/>
      <c r="BV166" s="106"/>
      <c r="BW166" s="106"/>
      <c r="BX166" s="106"/>
      <c r="BY166" s="106"/>
      <c r="BZ166" s="106"/>
      <c r="CA166" s="106"/>
      <c r="CB166" s="106"/>
      <c r="CC166" s="106"/>
      <c r="CD166" s="106"/>
      <c r="CE166" s="106"/>
      <c r="CF166" s="106"/>
      <c r="CG166" s="106"/>
      <c r="CH166" s="106"/>
      <c r="CI166" s="106"/>
      <c r="CJ166" s="106"/>
      <c r="CK166" s="106"/>
    </row>
    <row r="167" spans="1:89" ht="14.25" customHeight="1">
      <c r="B167" s="741"/>
      <c r="C167" s="741" t="s">
        <v>997</v>
      </c>
      <c r="F167" s="2843" t="str">
        <f>'12-18л. МЕНЮ '!J582</f>
        <v>331/17</v>
      </c>
      <c r="G167" s="317" t="str">
        <f>'12-18л. МЕНЮ '!C582</f>
        <v>соус сметанный с томатом</v>
      </c>
      <c r="H167" s="1782">
        <f>'12-18л. МЕНЮ '!D582</f>
        <v>20</v>
      </c>
      <c r="I167" s="104"/>
      <c r="J167" s="2981"/>
      <c r="K167" s="126"/>
      <c r="L167" s="356"/>
      <c r="M167" s="121"/>
      <c r="N167" s="200"/>
      <c r="O167" s="1621"/>
      <c r="P167" s="1621"/>
      <c r="Q167" s="1621"/>
      <c r="R167" s="106"/>
      <c r="S167" s="46"/>
      <c r="T167" s="11"/>
      <c r="U167" s="106"/>
      <c r="V167" s="106"/>
      <c r="W167" s="104"/>
      <c r="X167" s="186"/>
      <c r="Y167" s="364"/>
      <c r="Z167" s="176"/>
      <c r="AA167" s="363"/>
      <c r="AB167" s="106"/>
      <c r="AC167" s="106"/>
      <c r="AD167" s="106"/>
      <c r="AE167" s="106"/>
      <c r="AF167" s="106"/>
      <c r="AG167" s="106"/>
      <c r="AH167" s="101"/>
      <c r="AI167" s="100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6"/>
      <c r="BC167" s="106"/>
      <c r="BD167" s="106"/>
      <c r="BE167" s="106"/>
      <c r="BF167" s="106"/>
      <c r="BG167" s="106"/>
      <c r="BH167" s="106"/>
      <c r="BI167" s="106"/>
      <c r="BJ167" s="106"/>
      <c r="BK167" s="106"/>
      <c r="BL167" s="106"/>
      <c r="BM167" s="106"/>
      <c r="BN167" s="106"/>
      <c r="BO167" s="106"/>
      <c r="BP167" s="106"/>
      <c r="BQ167" s="106"/>
      <c r="BR167" s="106"/>
      <c r="BS167" s="106"/>
      <c r="BT167" s="106"/>
      <c r="BU167" s="106"/>
      <c r="BV167" s="106"/>
      <c r="BW167" s="106"/>
      <c r="BX167" s="106"/>
      <c r="BY167" s="106"/>
      <c r="BZ167" s="106"/>
      <c r="CA167" s="106"/>
      <c r="CB167" s="106"/>
      <c r="CC167" s="106"/>
      <c r="CD167" s="106"/>
      <c r="CE167" s="106"/>
      <c r="CF167" s="106"/>
      <c r="CG167" s="106"/>
      <c r="CH167" s="106"/>
      <c r="CI167" s="106"/>
      <c r="CJ167" s="106"/>
      <c r="CK167" s="106"/>
    </row>
    <row r="168" spans="1:89" ht="14.25" customHeight="1">
      <c r="B168" s="536"/>
      <c r="C168" s="741" t="s">
        <v>998</v>
      </c>
      <c r="F168" s="2842" t="str">
        <f>'12-18л. МЕНЮ '!J583</f>
        <v>Пром.пр.</v>
      </c>
      <c r="G168" s="317" t="str">
        <f>'12-18л. МЕНЮ '!C583</f>
        <v>Хлеб ржаной</v>
      </c>
      <c r="H168" s="1782">
        <f>'12-18л. МЕНЮ '!D583</f>
        <v>30</v>
      </c>
      <c r="I168" s="101"/>
      <c r="J168" s="2981"/>
      <c r="K168" s="126"/>
      <c r="L168" s="356"/>
      <c r="M168" s="106"/>
      <c r="N168" s="106"/>
      <c r="O168" s="114"/>
      <c r="P168" s="106"/>
      <c r="Q168" s="132"/>
      <c r="R168" s="106"/>
      <c r="S168" s="46"/>
      <c r="T168" s="11"/>
      <c r="U168" s="106"/>
      <c r="V168" s="106"/>
      <c r="W168" s="104"/>
      <c r="X168" s="186"/>
      <c r="Y168" s="364"/>
      <c r="Z168" s="176"/>
      <c r="AA168" s="363"/>
      <c r="AB168" s="106"/>
      <c r="AC168" s="106"/>
      <c r="AD168" s="106"/>
      <c r="AE168" s="126"/>
      <c r="AF168" s="100"/>
      <c r="AG168" s="198"/>
      <c r="AH168" s="101"/>
      <c r="AI168" s="100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6"/>
      <c r="BC168" s="106"/>
      <c r="BD168" s="106"/>
      <c r="BE168" s="106"/>
      <c r="BF168" s="106"/>
      <c r="BG168" s="106"/>
      <c r="BH168" s="106"/>
      <c r="BI168" s="106"/>
      <c r="BJ168" s="106"/>
      <c r="BK168" s="106"/>
      <c r="BL168" s="106"/>
      <c r="BM168" s="106"/>
      <c r="BN168" s="106"/>
      <c r="BO168" s="106"/>
      <c r="BP168" s="106"/>
      <c r="BQ168" s="106"/>
      <c r="BR168" s="106"/>
      <c r="BS168" s="106"/>
      <c r="BT168" s="106"/>
      <c r="BU168" s="106"/>
      <c r="BV168" s="106"/>
      <c r="BW168" s="106"/>
      <c r="BX168" s="106"/>
      <c r="BY168" s="106"/>
      <c r="BZ168" s="106"/>
      <c r="CA168" s="106"/>
      <c r="CB168" s="106"/>
      <c r="CC168" s="106"/>
      <c r="CD168" s="106"/>
      <c r="CE168" s="106"/>
      <c r="CF168" s="106"/>
      <c r="CG168" s="106"/>
      <c r="CH168" s="106"/>
      <c r="CI168" s="106"/>
      <c r="CJ168" s="106"/>
      <c r="CK168" s="106"/>
    </row>
    <row r="169" spans="1:89" ht="15" customHeight="1" thickBot="1">
      <c r="A169" s="11"/>
      <c r="B169" s="1"/>
      <c r="C169" s="536"/>
      <c r="F169" s="1212" t="s">
        <v>295</v>
      </c>
      <c r="G169" s="675"/>
      <c r="H169" s="1783">
        <f>'12-18л. МЕНЮ '!D584</f>
        <v>350</v>
      </c>
      <c r="I169" s="200"/>
      <c r="J169" s="564"/>
      <c r="K169" s="126"/>
      <c r="L169" s="98"/>
      <c r="M169" s="106"/>
      <c r="N169" s="106"/>
      <c r="O169" s="114"/>
      <c r="P169" s="106"/>
      <c r="Q169" s="143"/>
      <c r="R169" s="106"/>
      <c r="S169" s="475"/>
      <c r="T169" s="11"/>
      <c r="U169" s="106"/>
      <c r="V169" s="106"/>
      <c r="W169" s="104"/>
      <c r="X169" s="186"/>
      <c r="Y169" s="364"/>
      <c r="Z169" s="176"/>
      <c r="AA169" s="363"/>
      <c r="AB169" s="106"/>
      <c r="AC169" s="106"/>
      <c r="AD169" s="106"/>
      <c r="AE169" s="104"/>
      <c r="AF169" s="100"/>
      <c r="AG169" s="137"/>
      <c r="AH169" s="101"/>
      <c r="AI169" s="100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6"/>
      <c r="BC169" s="106"/>
      <c r="BD169" s="106"/>
      <c r="BE169" s="106"/>
      <c r="BF169" s="106"/>
      <c r="BG169" s="106"/>
      <c r="BH169" s="106"/>
      <c r="BI169" s="106"/>
      <c r="BJ169" s="106"/>
      <c r="BK169" s="106"/>
      <c r="BL169" s="106"/>
      <c r="BM169" s="106"/>
      <c r="BN169" s="106"/>
      <c r="BO169" s="106"/>
      <c r="BP169" s="106"/>
      <c r="BQ169" s="106"/>
      <c r="BR169" s="106"/>
      <c r="BS169" s="106"/>
      <c r="BT169" s="106"/>
      <c r="BU169" s="106"/>
      <c r="BV169" s="106"/>
      <c r="BW169" s="106"/>
      <c r="BX169" s="106"/>
      <c r="BY169" s="106"/>
      <c r="BZ169" s="106"/>
      <c r="CA169" s="106"/>
      <c r="CB169" s="106"/>
      <c r="CC169" s="106"/>
      <c r="CD169" s="106"/>
      <c r="CE169" s="106"/>
      <c r="CF169" s="106"/>
      <c r="CG169" s="106"/>
      <c r="CH169" s="106"/>
      <c r="CI169" s="106"/>
      <c r="CJ169" s="106"/>
      <c r="CK169" s="106"/>
    </row>
    <row r="170" spans="1:89" ht="13.5" customHeight="1">
      <c r="C170" s="536"/>
      <c r="I170" s="101"/>
      <c r="J170" s="1619"/>
      <c r="K170" s="114"/>
      <c r="L170" s="2877"/>
      <c r="M170" s="106"/>
      <c r="N170" s="106"/>
      <c r="O170" s="114"/>
      <c r="P170" s="106"/>
      <c r="Q170" s="143"/>
      <c r="R170" s="106"/>
      <c r="S170" s="46"/>
      <c r="T170" s="11"/>
      <c r="U170" s="106"/>
      <c r="V170" s="106"/>
      <c r="W170" s="104"/>
      <c r="X170" s="186"/>
      <c r="Y170" s="364"/>
      <c r="Z170" s="176"/>
      <c r="AA170" s="363"/>
      <c r="AB170" s="106"/>
      <c r="AC170" s="106"/>
      <c r="AD170" s="106"/>
      <c r="AE170" s="106"/>
      <c r="AF170" s="106"/>
      <c r="AG170" s="106"/>
      <c r="AH170" s="101"/>
      <c r="AI170" s="100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106"/>
      <c r="AV170" s="106"/>
      <c r="AW170" s="106"/>
      <c r="AX170" s="106"/>
      <c r="AY170" s="106"/>
      <c r="AZ170" s="106"/>
      <c r="BA170" s="106"/>
      <c r="BB170" s="106"/>
      <c r="BC170" s="106"/>
      <c r="BD170" s="106"/>
      <c r="BE170" s="106"/>
      <c r="BF170" s="106"/>
      <c r="BG170" s="106"/>
      <c r="BH170" s="106"/>
      <c r="BI170" s="106"/>
      <c r="BJ170" s="106"/>
      <c r="BK170" s="106"/>
      <c r="BL170" s="106"/>
      <c r="BM170" s="106"/>
      <c r="BN170" s="106"/>
      <c r="BO170" s="106"/>
      <c r="BP170" s="106"/>
      <c r="BQ170" s="106"/>
      <c r="BR170" s="106"/>
      <c r="BS170" s="106"/>
      <c r="BT170" s="106"/>
      <c r="BU170" s="106"/>
      <c r="BV170" s="106"/>
      <c r="BW170" s="106"/>
      <c r="BX170" s="106"/>
      <c r="BY170" s="106"/>
      <c r="BZ170" s="106"/>
      <c r="CA170" s="106"/>
      <c r="CB170" s="106"/>
      <c r="CC170" s="106"/>
      <c r="CD170" s="106"/>
      <c r="CE170" s="106"/>
      <c r="CF170" s="106"/>
      <c r="CG170" s="106"/>
      <c r="CH170" s="106"/>
      <c r="CI170" s="106"/>
      <c r="CJ170" s="106"/>
      <c r="CK170" s="106"/>
    </row>
    <row r="171" spans="1:89" ht="12.75" customHeight="1">
      <c r="C171" s="536"/>
      <c r="E171" s="11"/>
      <c r="I171" s="104"/>
      <c r="J171" s="125"/>
      <c r="K171" s="176"/>
      <c r="L171" s="159"/>
      <c r="M171" s="106"/>
      <c r="N171" s="106"/>
      <c r="O171" s="114"/>
      <c r="P171" s="106"/>
      <c r="Q171" s="197"/>
      <c r="R171" s="106"/>
      <c r="S171" s="46"/>
      <c r="T171" s="468"/>
      <c r="U171" s="106"/>
      <c r="V171" s="106"/>
      <c r="W171" s="104"/>
      <c r="X171" s="186"/>
      <c r="Y171" s="364"/>
      <c r="Z171" s="176"/>
      <c r="AA171" s="363"/>
      <c r="AB171" s="106"/>
      <c r="AC171" s="106"/>
      <c r="AD171" s="106"/>
      <c r="AE171" s="101"/>
      <c r="AF171" s="100"/>
      <c r="AG171" s="100"/>
      <c r="AH171" s="107"/>
      <c r="AI171" s="108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106"/>
      <c r="AV171" s="106"/>
      <c r="AW171" s="106"/>
      <c r="AX171" s="106"/>
      <c r="AY171" s="106"/>
      <c r="AZ171" s="106"/>
      <c r="BA171" s="106"/>
      <c r="BB171" s="106"/>
      <c r="BC171" s="106"/>
      <c r="BD171" s="106"/>
      <c r="BE171" s="106"/>
      <c r="BF171" s="106"/>
      <c r="BG171" s="106"/>
      <c r="BH171" s="106"/>
      <c r="BI171" s="106"/>
      <c r="BJ171" s="106"/>
      <c r="BK171" s="106"/>
      <c r="BL171" s="106"/>
      <c r="BM171" s="106"/>
      <c r="BN171" s="106"/>
      <c r="BO171" s="106"/>
      <c r="BP171" s="106"/>
      <c r="BQ171" s="106"/>
      <c r="BR171" s="106"/>
      <c r="BS171" s="106"/>
      <c r="BT171" s="106"/>
      <c r="BU171" s="106"/>
      <c r="BV171" s="106"/>
      <c r="BW171" s="106"/>
      <c r="BX171" s="106"/>
      <c r="BY171" s="106"/>
      <c r="BZ171" s="106"/>
      <c r="CA171" s="106"/>
      <c r="CB171" s="106"/>
      <c r="CC171" s="106"/>
      <c r="CD171" s="106"/>
      <c r="CE171" s="106"/>
      <c r="CF171" s="106"/>
      <c r="CG171" s="106"/>
      <c r="CH171" s="106"/>
      <c r="CI171" s="106"/>
      <c r="CJ171" s="106"/>
      <c r="CK171" s="106"/>
    </row>
    <row r="172" spans="1:89" ht="15" customHeight="1">
      <c r="E172" s="11"/>
      <c r="I172" s="101"/>
      <c r="J172" s="477"/>
      <c r="K172" s="101"/>
      <c r="L172" s="98"/>
      <c r="M172" s="106"/>
      <c r="N172" s="106"/>
      <c r="O172" s="114"/>
      <c r="P172" s="106"/>
      <c r="Q172" s="141"/>
      <c r="R172" s="106"/>
      <c r="S172" s="46"/>
      <c r="T172" s="11"/>
      <c r="U172" s="106"/>
      <c r="V172" s="106"/>
      <c r="W172" s="104"/>
      <c r="X172" s="105"/>
      <c r="Y172" s="132"/>
      <c r="Z172" s="104"/>
      <c r="AA172" s="96"/>
      <c r="AB172" s="106"/>
      <c r="AC172" s="106"/>
      <c r="AD172" s="106"/>
      <c r="AE172" s="106"/>
      <c r="AF172" s="106"/>
      <c r="AG172" s="105"/>
      <c r="AH172" s="107"/>
      <c r="AI172" s="108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106"/>
      <c r="AV172" s="106"/>
      <c r="AW172" s="106"/>
      <c r="AX172" s="106"/>
      <c r="AY172" s="106"/>
      <c r="AZ172" s="106"/>
      <c r="BA172" s="106"/>
      <c r="BB172" s="106"/>
      <c r="BC172" s="106"/>
      <c r="BD172" s="106"/>
      <c r="BE172" s="106"/>
      <c r="BF172" s="106"/>
      <c r="BG172" s="106"/>
      <c r="BH172" s="106"/>
      <c r="BI172" s="106"/>
      <c r="BJ172" s="106"/>
      <c r="BK172" s="106"/>
      <c r="BL172" s="106"/>
      <c r="BM172" s="106"/>
      <c r="BN172" s="106"/>
      <c r="BO172" s="106"/>
      <c r="BP172" s="106"/>
      <c r="BQ172" s="106"/>
      <c r="BR172" s="106"/>
      <c r="BS172" s="106"/>
      <c r="BT172" s="106"/>
      <c r="BU172" s="106"/>
      <c r="BV172" s="106"/>
      <c r="BW172" s="106"/>
      <c r="BX172" s="106"/>
      <c r="BY172" s="106"/>
      <c r="BZ172" s="106"/>
      <c r="CA172" s="106"/>
      <c r="CB172" s="106"/>
      <c r="CC172" s="106"/>
      <c r="CD172" s="106"/>
      <c r="CE172" s="106"/>
      <c r="CF172" s="106"/>
      <c r="CG172" s="106"/>
      <c r="CH172" s="106"/>
      <c r="CI172" s="106"/>
      <c r="CJ172" s="106"/>
      <c r="CK172" s="106"/>
    </row>
    <row r="173" spans="1:89" ht="14.25" customHeight="1">
      <c r="E173" s="11"/>
      <c r="I173" s="106"/>
      <c r="J173" s="106"/>
      <c r="K173" s="101"/>
      <c r="L173" s="106"/>
      <c r="M173" s="106"/>
      <c r="N173" s="106"/>
      <c r="O173" s="114"/>
      <c r="P173" s="106"/>
      <c r="Q173" s="143"/>
      <c r="R173" s="160"/>
      <c r="S173" s="3"/>
      <c r="T173" s="476"/>
      <c r="U173" s="106"/>
      <c r="V173" s="106"/>
      <c r="W173" s="104"/>
      <c r="X173" s="105"/>
      <c r="Y173" s="132"/>
      <c r="Z173" s="104"/>
      <c r="AA173" s="105"/>
      <c r="AB173" s="132"/>
      <c r="AC173" s="106"/>
      <c r="AD173" s="106"/>
      <c r="AE173" s="182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6"/>
      <c r="BC173" s="106"/>
      <c r="BD173" s="106"/>
      <c r="BE173" s="106"/>
      <c r="BF173" s="106"/>
      <c r="BG173" s="106"/>
      <c r="BH173" s="106"/>
      <c r="BI173" s="106"/>
      <c r="BJ173" s="106"/>
      <c r="BK173" s="106"/>
      <c r="BL173" s="106"/>
      <c r="BM173" s="106"/>
      <c r="BN173" s="106"/>
      <c r="BO173" s="106"/>
      <c r="BP173" s="106"/>
      <c r="BQ173" s="106"/>
      <c r="BR173" s="106"/>
      <c r="BS173" s="106"/>
      <c r="BT173" s="106"/>
      <c r="BU173" s="106"/>
      <c r="BV173" s="106"/>
      <c r="BW173" s="106"/>
      <c r="BX173" s="106"/>
      <c r="BY173" s="106"/>
      <c r="BZ173" s="106"/>
      <c r="CA173" s="106"/>
      <c r="CB173" s="106"/>
      <c r="CC173" s="106"/>
      <c r="CD173" s="106"/>
      <c r="CE173" s="106"/>
      <c r="CF173" s="106"/>
      <c r="CG173" s="106"/>
      <c r="CH173" s="106"/>
      <c r="CI173" s="106"/>
      <c r="CJ173" s="106"/>
      <c r="CK173" s="106"/>
    </row>
    <row r="174" spans="1:89" ht="15" customHeight="1">
      <c r="E174" s="11"/>
      <c r="F174" s="88"/>
      <c r="G174" s="7"/>
      <c r="H174" s="11"/>
      <c r="I174" s="106"/>
      <c r="J174" s="115"/>
      <c r="K174" s="101"/>
      <c r="L174" s="98"/>
      <c r="M174" s="106"/>
      <c r="N174" s="106"/>
      <c r="O174" s="114"/>
      <c r="P174" s="106"/>
      <c r="Q174" s="143"/>
      <c r="R174" s="106"/>
      <c r="S174" s="46"/>
      <c r="T174" s="11"/>
      <c r="U174" s="106"/>
      <c r="V174" s="106"/>
      <c r="W174" s="104"/>
      <c r="X174" s="105"/>
      <c r="Y174" s="132"/>
      <c r="Z174" s="104"/>
      <c r="AA174" s="105"/>
      <c r="AB174" s="132"/>
      <c r="AC174" s="106"/>
      <c r="AD174" s="106"/>
      <c r="AE174" s="162"/>
      <c r="AF174" s="195"/>
      <c r="AG174" s="270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6"/>
      <c r="BC174" s="106"/>
      <c r="BD174" s="106"/>
      <c r="BE174" s="106"/>
      <c r="BF174" s="106"/>
      <c r="BG174" s="106"/>
      <c r="BH174" s="106"/>
      <c r="BI174" s="106"/>
      <c r="BJ174" s="106"/>
      <c r="BK174" s="106"/>
      <c r="BL174" s="106"/>
      <c r="BM174" s="106"/>
      <c r="BN174" s="106"/>
      <c r="BO174" s="106"/>
      <c r="BP174" s="106"/>
      <c r="BQ174" s="106"/>
      <c r="BR174" s="106"/>
      <c r="BS174" s="106"/>
      <c r="BT174" s="106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</row>
    <row r="175" spans="1:89" ht="14.25" customHeight="1">
      <c r="E175" s="11"/>
      <c r="F175" s="1165"/>
      <c r="G175" s="46"/>
      <c r="H175" s="161"/>
      <c r="I175" s="106"/>
      <c r="J175" s="125"/>
      <c r="K175" s="2992"/>
      <c r="L175" s="328"/>
      <c r="M175" s="106"/>
      <c r="N175" s="106"/>
      <c r="O175" s="114"/>
      <c r="P175" s="113"/>
      <c r="Q175" s="143"/>
      <c r="R175" s="115"/>
      <c r="S175" s="101"/>
      <c r="T175" s="14"/>
      <c r="U175" s="106"/>
      <c r="V175" s="106"/>
      <c r="W175" s="104"/>
      <c r="X175" s="105"/>
      <c r="Y175" s="132"/>
      <c r="Z175" s="106"/>
      <c r="AA175" s="106"/>
      <c r="AB175" s="106"/>
      <c r="AC175" s="106"/>
      <c r="AD175" s="106"/>
      <c r="AE175" s="101"/>
      <c r="AF175" s="100"/>
      <c r="AG175" s="137"/>
      <c r="AH175" s="115"/>
      <c r="AI175" s="101"/>
      <c r="AJ175" s="98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106"/>
      <c r="AV175" s="106"/>
      <c r="AW175" s="106"/>
      <c r="AX175" s="106"/>
      <c r="AY175" s="106"/>
      <c r="AZ175" s="106"/>
      <c r="BA175" s="106"/>
      <c r="BB175" s="106"/>
      <c r="BC175" s="106"/>
      <c r="BD175" s="106"/>
      <c r="BE175" s="106"/>
      <c r="BF175" s="106"/>
      <c r="BG175" s="106"/>
      <c r="BH175" s="106"/>
      <c r="BI175" s="106"/>
      <c r="BJ175" s="106"/>
      <c r="BK175" s="106"/>
      <c r="BL175" s="106"/>
      <c r="BM175" s="106"/>
      <c r="BN175" s="106"/>
      <c r="BO175" s="106"/>
      <c r="BP175" s="106"/>
      <c r="BQ175" s="106"/>
      <c r="BR175" s="106"/>
      <c r="BS175" s="106"/>
      <c r="BT175" s="106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</row>
    <row r="176" spans="1:89" ht="17.25" customHeight="1">
      <c r="B176" s="11"/>
      <c r="C176" s="46"/>
      <c r="D176" s="11"/>
      <c r="E176" s="11"/>
      <c r="F176" s="11"/>
      <c r="G176" s="46"/>
      <c r="H176" s="11"/>
      <c r="I176" s="106"/>
      <c r="J176" s="115"/>
      <c r="K176" s="101"/>
      <c r="L176" s="98"/>
      <c r="M176" s="106"/>
      <c r="N176" s="106"/>
      <c r="O176" s="114"/>
      <c r="P176" s="100"/>
      <c r="Q176" s="197"/>
      <c r="R176" s="115"/>
      <c r="S176" s="106"/>
      <c r="T176" s="14"/>
      <c r="U176" s="106"/>
      <c r="V176" s="106"/>
      <c r="W176" s="101"/>
      <c r="X176" s="105"/>
      <c r="Y176" s="132"/>
      <c r="Z176" s="201"/>
      <c r="AA176" s="106"/>
      <c r="AB176" s="106"/>
      <c r="AC176" s="106"/>
      <c r="AD176" s="106"/>
      <c r="AE176" s="101"/>
      <c r="AF176" s="100"/>
      <c r="AG176" s="143"/>
      <c r="AH176" s="117"/>
      <c r="AI176" s="101"/>
      <c r="AJ176" s="159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6"/>
      <c r="BC176" s="106"/>
      <c r="BD176" s="106"/>
      <c r="BE176" s="106"/>
      <c r="BF176" s="106"/>
      <c r="BG176" s="106"/>
      <c r="BH176" s="106"/>
      <c r="BI176" s="106"/>
      <c r="BJ176" s="106"/>
      <c r="BK176" s="106"/>
      <c r="BL176" s="106"/>
      <c r="BM176" s="106"/>
      <c r="BN176" s="106"/>
      <c r="BO176" s="106"/>
      <c r="BP176" s="106"/>
      <c r="BQ176" s="106"/>
      <c r="BR176" s="106"/>
      <c r="BS176" s="106"/>
      <c r="BT176" s="106"/>
      <c r="BU176" s="106"/>
      <c r="BV176" s="106"/>
      <c r="BW176" s="106"/>
      <c r="BX176" s="106"/>
      <c r="BY176" s="106"/>
      <c r="BZ176" s="106"/>
      <c r="CA176" s="106"/>
      <c r="CB176" s="106"/>
      <c r="CC176" s="106"/>
      <c r="CD176" s="106"/>
      <c r="CE176" s="106"/>
      <c r="CF176" s="106"/>
      <c r="CG176" s="106"/>
      <c r="CH176" s="106"/>
      <c r="CI176" s="106"/>
      <c r="CJ176" s="106"/>
      <c r="CK176" s="106"/>
    </row>
    <row r="177" spans="2:89">
      <c r="B177" s="11"/>
      <c r="C177" s="46"/>
      <c r="D177" s="11"/>
      <c r="E177" s="11"/>
      <c r="F177" s="11"/>
      <c r="G177" s="11"/>
      <c r="H177" s="11"/>
      <c r="I177" s="106"/>
      <c r="J177" s="1619"/>
      <c r="K177" s="114"/>
      <c r="L177" s="2877"/>
      <c r="M177" s="106"/>
      <c r="N177" s="106"/>
      <c r="O177" s="114"/>
      <c r="P177" s="100"/>
      <c r="Q177" s="143"/>
      <c r="R177" s="106"/>
      <c r="S177" s="11"/>
      <c r="T177" s="11"/>
      <c r="U177" s="98"/>
      <c r="V177" s="106"/>
      <c r="W177" s="107"/>
      <c r="X177" s="108"/>
      <c r="Y177" s="141"/>
      <c r="Z177" s="162"/>
      <c r="AA177" s="195"/>
      <c r="AB177" s="214"/>
      <c r="AC177" s="106"/>
      <c r="AD177" s="106"/>
      <c r="AE177" s="101"/>
      <c r="AF177" s="100"/>
      <c r="AG177" s="143"/>
      <c r="AH177" s="101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6"/>
      <c r="BC177" s="106"/>
      <c r="BD177" s="106"/>
      <c r="BE177" s="106"/>
      <c r="BF177" s="106"/>
      <c r="BG177" s="106"/>
      <c r="BH177" s="106"/>
      <c r="BI177" s="106"/>
      <c r="BJ177" s="106"/>
      <c r="BK177" s="106"/>
      <c r="BL177" s="106"/>
      <c r="BM177" s="106"/>
      <c r="BN177" s="106"/>
      <c r="BO177" s="106"/>
      <c r="BP177" s="106"/>
      <c r="BQ177" s="106"/>
      <c r="BR177" s="106"/>
      <c r="BS177" s="106"/>
      <c r="BT177" s="106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</row>
    <row r="178" spans="2:89" ht="12.75" customHeight="1">
      <c r="I178" s="106"/>
      <c r="J178" s="1619"/>
      <c r="K178" s="114"/>
      <c r="L178" s="2877"/>
      <c r="M178" s="106"/>
      <c r="N178" s="106"/>
      <c r="O178" s="114"/>
      <c r="P178" s="100"/>
      <c r="Q178" s="106"/>
      <c r="R178" s="106"/>
      <c r="S178" s="11"/>
      <c r="T178" s="11"/>
      <c r="U178" s="104"/>
      <c r="V178" s="106"/>
      <c r="W178" s="101"/>
      <c r="X178" s="100"/>
      <c r="Y178" s="137"/>
      <c r="Z178" s="104"/>
      <c r="AA178" s="105"/>
      <c r="AB178" s="132"/>
      <c r="AC178" s="106"/>
      <c r="AD178" s="106"/>
      <c r="AE178" s="101"/>
      <c r="AF178" s="100"/>
      <c r="AG178" s="143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6"/>
      <c r="BC178" s="106"/>
      <c r="BD178" s="106"/>
      <c r="BE178" s="106"/>
      <c r="BF178" s="106"/>
      <c r="BG178" s="106"/>
      <c r="BH178" s="106"/>
      <c r="BI178" s="106"/>
      <c r="BJ178" s="106"/>
      <c r="BK178" s="106"/>
      <c r="BL178" s="106"/>
      <c r="BM178" s="106"/>
      <c r="BN178" s="106"/>
      <c r="BO178" s="106"/>
      <c r="BP178" s="106"/>
      <c r="BQ178" s="106"/>
      <c r="BR178" s="106"/>
      <c r="BS178" s="106"/>
      <c r="BT178" s="106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</row>
    <row r="179" spans="2:89" ht="15" customHeight="1">
      <c r="B179" s="1"/>
      <c r="C179" s="1"/>
      <c r="D179" s="1"/>
      <c r="I179" s="106"/>
      <c r="J179" s="125"/>
      <c r="K179" s="176"/>
      <c r="L179" s="159"/>
      <c r="M179" s="106"/>
      <c r="N179" s="106"/>
      <c r="O179" s="114"/>
      <c r="P179" s="100"/>
      <c r="Q179" s="196"/>
      <c r="R179" s="106"/>
      <c r="S179" s="11"/>
      <c r="T179" s="11"/>
      <c r="U179" s="104"/>
      <c r="V179" s="106"/>
      <c r="W179" s="106"/>
      <c r="X179" s="106"/>
      <c r="Y179" s="106"/>
      <c r="Z179" s="104"/>
      <c r="AA179" s="100"/>
      <c r="AB179" s="143"/>
      <c r="AC179" s="96"/>
      <c r="AD179" s="106"/>
      <c r="AE179" s="101"/>
      <c r="AF179" s="100"/>
      <c r="AG179" s="137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6"/>
      <c r="BC179" s="106"/>
      <c r="BD179" s="106"/>
      <c r="BE179" s="106"/>
      <c r="BF179" s="106"/>
      <c r="BG179" s="106"/>
      <c r="BH179" s="106"/>
      <c r="BI179" s="106"/>
      <c r="BJ179" s="106"/>
      <c r="BK179" s="106"/>
      <c r="BL179" s="106"/>
      <c r="BM179" s="106"/>
      <c r="BN179" s="106"/>
      <c r="BO179" s="106"/>
      <c r="BP179" s="106"/>
      <c r="BQ179" s="106"/>
      <c r="BR179" s="106"/>
      <c r="BS179" s="106"/>
      <c r="BT179" s="106"/>
      <c r="BU179" s="106"/>
      <c r="BV179" s="106"/>
      <c r="BW179" s="106"/>
      <c r="BX179" s="106"/>
      <c r="BY179" s="106"/>
      <c r="BZ179" s="106"/>
      <c r="CA179" s="106"/>
      <c r="CB179" s="106"/>
      <c r="CC179" s="106"/>
      <c r="CD179" s="106"/>
      <c r="CE179" s="106"/>
      <c r="CF179" s="106"/>
      <c r="CG179" s="106"/>
      <c r="CH179" s="106"/>
      <c r="CI179" s="106"/>
      <c r="CJ179" s="106"/>
      <c r="CK179" s="106"/>
    </row>
    <row r="180" spans="2:89" ht="15.75" customHeight="1">
      <c r="I180" s="106"/>
      <c r="J180" s="477"/>
      <c r="K180" s="101"/>
      <c r="L180" s="98"/>
      <c r="M180" s="106"/>
      <c r="N180" s="106"/>
      <c r="O180" s="114"/>
      <c r="P180" s="106"/>
      <c r="Q180" s="106"/>
      <c r="R180" s="106"/>
      <c r="S180" s="11"/>
      <c r="T180" s="11"/>
      <c r="U180" s="104"/>
      <c r="V180" s="106"/>
      <c r="W180" s="104"/>
      <c r="X180" s="105"/>
      <c r="Y180" s="132"/>
      <c r="Z180" s="106"/>
      <c r="AA180" s="204"/>
      <c r="AB180" s="121"/>
      <c r="AC180" s="121"/>
      <c r="AD180" s="106"/>
      <c r="AE180" s="126"/>
      <c r="AF180" s="100"/>
      <c r="AG180" s="198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106"/>
      <c r="AV180" s="106"/>
      <c r="AW180" s="106"/>
      <c r="AX180" s="106"/>
      <c r="AY180" s="106"/>
      <c r="AZ180" s="106"/>
      <c r="BA180" s="106"/>
      <c r="BB180" s="106"/>
      <c r="BC180" s="106"/>
      <c r="BD180" s="106"/>
      <c r="BE180" s="106"/>
      <c r="BF180" s="106"/>
      <c r="BG180" s="106"/>
      <c r="BH180" s="106"/>
      <c r="BI180" s="106"/>
      <c r="BJ180" s="106"/>
      <c r="BK180" s="106"/>
      <c r="BL180" s="106"/>
      <c r="BM180" s="106"/>
      <c r="BN180" s="106"/>
      <c r="BO180" s="106"/>
      <c r="BP180" s="106"/>
      <c r="BQ180" s="106"/>
      <c r="BR180" s="106"/>
      <c r="BS180" s="106"/>
      <c r="BT180" s="106"/>
      <c r="BU180" s="106"/>
      <c r="BV180" s="106"/>
      <c r="BW180" s="106"/>
      <c r="BX180" s="106"/>
      <c r="BY180" s="106"/>
      <c r="BZ180" s="106"/>
      <c r="CA180" s="106"/>
      <c r="CB180" s="106"/>
      <c r="CC180" s="106"/>
      <c r="CD180" s="106"/>
      <c r="CE180" s="106"/>
      <c r="CF180" s="106"/>
      <c r="CG180" s="106"/>
      <c r="CH180" s="106"/>
      <c r="CI180" s="106"/>
      <c r="CJ180" s="106"/>
      <c r="CK180" s="106"/>
    </row>
    <row r="181" spans="2:89" ht="15" customHeight="1">
      <c r="I181" s="106"/>
      <c r="J181" s="106"/>
      <c r="K181" s="101"/>
      <c r="L181" s="106"/>
      <c r="M181" s="106"/>
      <c r="N181" s="106"/>
      <c r="O181" s="114"/>
      <c r="P181" s="106"/>
      <c r="Q181" s="106"/>
      <c r="R181" s="106"/>
      <c r="S181" s="11"/>
      <c r="T181" s="11"/>
      <c r="U181" s="101"/>
      <c r="V181" s="106"/>
      <c r="W181" s="104"/>
      <c r="X181" s="105"/>
      <c r="Y181" s="132"/>
      <c r="Z181" s="106"/>
      <c r="AA181" s="214"/>
      <c r="AB181" s="195"/>
      <c r="AC181" s="196"/>
      <c r="AD181" s="106"/>
      <c r="AE181" s="104"/>
      <c r="AF181" s="100"/>
      <c r="AG181" s="137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106"/>
      <c r="AV181" s="106"/>
      <c r="AW181" s="106"/>
      <c r="AX181" s="106"/>
      <c r="AY181" s="106"/>
      <c r="AZ181" s="106"/>
      <c r="BA181" s="106"/>
      <c r="BB181" s="106"/>
      <c r="BC181" s="106"/>
      <c r="BD181" s="106"/>
      <c r="BE181" s="106"/>
      <c r="BF181" s="106"/>
      <c r="BG181" s="106"/>
      <c r="BH181" s="106"/>
      <c r="BI181" s="106"/>
      <c r="BJ181" s="106"/>
      <c r="BK181" s="106"/>
      <c r="BL181" s="106"/>
      <c r="BM181" s="106"/>
      <c r="BN181" s="106"/>
      <c r="BO181" s="106"/>
      <c r="BP181" s="106"/>
      <c r="BQ181" s="106"/>
      <c r="BR181" s="106"/>
      <c r="BS181" s="106"/>
      <c r="BT181" s="106"/>
      <c r="BU181" s="106"/>
      <c r="BV181" s="106"/>
      <c r="BW181" s="106"/>
      <c r="BX181" s="106"/>
      <c r="BY181" s="106"/>
      <c r="BZ181" s="106"/>
      <c r="CA181" s="106"/>
      <c r="CB181" s="106"/>
      <c r="CC181" s="106"/>
      <c r="CD181" s="106"/>
      <c r="CE181" s="106"/>
      <c r="CF181" s="106"/>
      <c r="CG181" s="106"/>
      <c r="CH181" s="106"/>
      <c r="CI181" s="106"/>
      <c r="CJ181" s="106"/>
      <c r="CK181" s="106"/>
    </row>
    <row r="182" spans="2:89" ht="15.75" customHeight="1">
      <c r="I182" s="106"/>
      <c r="J182" s="115"/>
      <c r="K182" s="101"/>
      <c r="L182" s="98"/>
      <c r="M182" s="106"/>
      <c r="N182" s="106"/>
      <c r="O182" s="114"/>
      <c r="P182" s="96"/>
      <c r="Q182" s="106"/>
      <c r="R182" s="106"/>
      <c r="S182" s="11"/>
      <c r="T182" s="11"/>
      <c r="U182" s="101"/>
      <c r="V182" s="106"/>
      <c r="W182" s="104"/>
      <c r="X182" s="105"/>
      <c r="Y182" s="132"/>
      <c r="Z182" s="106"/>
      <c r="AA182" s="104"/>
      <c r="AB182" s="105"/>
      <c r="AC182" s="132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106"/>
      <c r="AV182" s="106"/>
      <c r="AW182" s="106"/>
      <c r="AX182" s="106"/>
      <c r="AY182" s="106"/>
      <c r="AZ182" s="106"/>
      <c r="BA182" s="106"/>
      <c r="BB182" s="106"/>
      <c r="BC182" s="106"/>
      <c r="BD182" s="106"/>
      <c r="BE182" s="106"/>
      <c r="BF182" s="106"/>
      <c r="BG182" s="106"/>
      <c r="BH182" s="106"/>
      <c r="BI182" s="106"/>
      <c r="BJ182" s="106"/>
      <c r="BK182" s="106"/>
      <c r="BL182" s="106"/>
      <c r="BM182" s="106"/>
      <c r="BN182" s="106"/>
      <c r="BO182" s="106"/>
      <c r="BP182" s="106"/>
      <c r="BQ182" s="106"/>
      <c r="BR182" s="106"/>
      <c r="BS182" s="106"/>
      <c r="BT182" s="106"/>
      <c r="BU182" s="106"/>
      <c r="BV182" s="106"/>
      <c r="BW182" s="106"/>
      <c r="BX182" s="106"/>
      <c r="BY182" s="106"/>
      <c r="BZ182" s="106"/>
      <c r="CA182" s="106"/>
      <c r="CB182" s="106"/>
      <c r="CC182" s="106"/>
      <c r="CD182" s="106"/>
      <c r="CE182" s="106"/>
      <c r="CF182" s="106"/>
      <c r="CG182" s="106"/>
      <c r="CH182" s="106"/>
      <c r="CI182" s="106"/>
      <c r="CJ182" s="106"/>
      <c r="CK182" s="106"/>
    </row>
    <row r="183" spans="2:89">
      <c r="B183" s="1553"/>
      <c r="I183" s="106"/>
      <c r="J183" s="125"/>
      <c r="K183" s="2992"/>
      <c r="L183" s="328"/>
      <c r="M183" s="106"/>
      <c r="N183" s="106"/>
      <c r="O183" s="114"/>
      <c r="P183" s="96"/>
      <c r="Q183" s="106"/>
      <c r="R183" s="106"/>
      <c r="S183" s="11"/>
      <c r="T183" s="11"/>
      <c r="U183" s="101"/>
      <c r="V183" s="106"/>
      <c r="W183" s="104"/>
      <c r="X183" s="105"/>
      <c r="Y183" s="132"/>
      <c r="Z183" s="106"/>
      <c r="AA183" s="104"/>
      <c r="AB183" s="105"/>
      <c r="AC183" s="132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6"/>
      <c r="BC183" s="106"/>
      <c r="BD183" s="106"/>
      <c r="BE183" s="106"/>
      <c r="BF183" s="106"/>
      <c r="BG183" s="106"/>
      <c r="BH183" s="106"/>
      <c r="BI183" s="106"/>
      <c r="BJ183" s="106"/>
      <c r="BK183" s="106"/>
      <c r="BL183" s="106"/>
      <c r="BM183" s="106"/>
      <c r="BN183" s="106"/>
      <c r="BO183" s="106"/>
      <c r="BP183" s="106"/>
      <c r="BQ183" s="106"/>
      <c r="BR183" s="106"/>
      <c r="BS183" s="106"/>
      <c r="BT183" s="106"/>
      <c r="BU183" s="106"/>
      <c r="BV183" s="106"/>
      <c r="BW183" s="106"/>
      <c r="BX183" s="106"/>
      <c r="BY183" s="106"/>
      <c r="BZ183" s="106"/>
      <c r="CA183" s="106"/>
      <c r="CB183" s="106"/>
      <c r="CC183" s="106"/>
      <c r="CD183" s="106"/>
      <c r="CE183" s="106"/>
      <c r="CF183" s="106"/>
      <c r="CG183" s="106"/>
      <c r="CH183" s="106"/>
      <c r="CI183" s="106"/>
      <c r="CJ183" s="106"/>
      <c r="CK183" s="106"/>
    </row>
    <row r="184" spans="2:89" ht="12.75" customHeight="1">
      <c r="B184" s="1"/>
      <c r="D184" s="64"/>
      <c r="I184" s="106"/>
      <c r="J184" s="115"/>
      <c r="K184" s="101"/>
      <c r="L184" s="98"/>
      <c r="M184" s="106"/>
      <c r="N184" s="106"/>
      <c r="O184" s="114"/>
      <c r="P184" s="98"/>
      <c r="Q184" s="106"/>
      <c r="R184" s="106"/>
      <c r="S184" s="11"/>
      <c r="T184" s="11"/>
      <c r="U184" s="101"/>
      <c r="V184" s="106"/>
      <c r="W184" s="101"/>
      <c r="X184" s="105"/>
      <c r="Y184" s="132"/>
      <c r="Z184" s="106"/>
      <c r="AA184" s="104"/>
      <c r="AB184" s="105"/>
      <c r="AC184" s="132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6"/>
      <c r="BC184" s="106"/>
      <c r="BD184" s="106"/>
      <c r="BE184" s="106"/>
      <c r="BF184" s="106"/>
      <c r="BG184" s="106"/>
      <c r="BH184" s="106"/>
      <c r="BI184" s="106"/>
      <c r="BJ184" s="106"/>
      <c r="BK184" s="106"/>
      <c r="BL184" s="106"/>
      <c r="BM184" s="106"/>
      <c r="BN184" s="106"/>
      <c r="BO184" s="106"/>
      <c r="BP184" s="106"/>
      <c r="BQ184" s="106"/>
      <c r="BR184" s="106"/>
      <c r="BS184" s="106"/>
      <c r="BT184" s="106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</row>
    <row r="185" spans="2:89" ht="15.75" customHeight="1">
      <c r="B185" s="1"/>
      <c r="C185" s="1"/>
      <c r="D185" s="1"/>
      <c r="I185" s="214"/>
      <c r="J185" s="106"/>
      <c r="K185" s="114"/>
      <c r="L185" s="106"/>
      <c r="M185" s="106"/>
      <c r="N185" s="106"/>
      <c r="O185" s="114"/>
      <c r="P185" s="106"/>
      <c r="Q185" s="106"/>
      <c r="R185" s="106"/>
      <c r="S185" s="11"/>
      <c r="T185" s="11"/>
      <c r="U185" s="101"/>
      <c r="V185" s="106"/>
      <c r="W185" s="107"/>
      <c r="X185" s="108"/>
      <c r="Y185" s="141"/>
      <c r="Z185" s="106"/>
      <c r="AA185" s="104"/>
      <c r="AB185" s="105"/>
      <c r="AC185" s="132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6"/>
      <c r="BC185" s="106"/>
      <c r="BD185" s="106"/>
      <c r="BE185" s="106"/>
      <c r="BF185" s="106"/>
      <c r="BG185" s="106"/>
      <c r="BH185" s="106"/>
      <c r="BI185" s="106"/>
      <c r="BJ185" s="106"/>
      <c r="BK185" s="106"/>
      <c r="BL185" s="106"/>
      <c r="BM185" s="106"/>
      <c r="BN185" s="106"/>
      <c r="BO185" s="106"/>
      <c r="BP185" s="106"/>
      <c r="BQ185" s="106"/>
      <c r="BR185" s="106"/>
      <c r="BS185" s="106"/>
      <c r="BT185" s="106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</row>
    <row r="186" spans="2:89" ht="13.5" customHeight="1">
      <c r="B186" s="1"/>
      <c r="C186" s="201"/>
      <c r="D186" s="269"/>
      <c r="E186" s="214"/>
      <c r="F186" s="106"/>
      <c r="G186" s="106"/>
      <c r="H186" s="106"/>
      <c r="I186" s="101"/>
      <c r="J186" s="125"/>
      <c r="K186" s="126"/>
      <c r="L186" s="106"/>
      <c r="M186" s="106"/>
      <c r="N186" s="106"/>
      <c r="O186" s="114"/>
      <c r="P186" s="106"/>
      <c r="Q186" s="106"/>
      <c r="R186" s="106"/>
      <c r="S186" s="11"/>
      <c r="T186" s="11"/>
      <c r="U186" s="101"/>
      <c r="V186" s="106"/>
      <c r="W186" s="101"/>
      <c r="X186" s="100"/>
      <c r="Y186" s="137"/>
      <c r="Z186" s="106"/>
      <c r="AA186" s="101"/>
      <c r="AB186" s="105"/>
      <c r="AC186" s="132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6"/>
      <c r="BC186" s="106"/>
      <c r="BD186" s="106"/>
      <c r="BE186" s="106"/>
      <c r="BF186" s="106"/>
      <c r="BG186" s="106"/>
      <c r="BH186" s="106"/>
      <c r="BI186" s="106"/>
      <c r="BJ186" s="106"/>
      <c r="BK186" s="106"/>
      <c r="BL186" s="106"/>
      <c r="BM186" s="106"/>
      <c r="BN186" s="106"/>
      <c r="BO186" s="106"/>
      <c r="BP186" s="106"/>
      <c r="BQ186" s="106"/>
      <c r="BR186" s="106"/>
      <c r="BS186" s="106"/>
      <c r="BT186" s="106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</row>
    <row r="187" spans="2:89" ht="13.5" customHeight="1">
      <c r="B187" s="1"/>
      <c r="C187" s="214"/>
      <c r="D187" s="195"/>
      <c r="E187" s="196"/>
      <c r="F187" s="106"/>
      <c r="G187" s="106"/>
      <c r="H187" s="106"/>
      <c r="I187" s="101"/>
      <c r="J187" s="125"/>
      <c r="K187" s="126"/>
      <c r="L187" s="106"/>
      <c r="M187" s="106"/>
      <c r="N187" s="106"/>
      <c r="O187" s="114"/>
      <c r="P187" s="106"/>
      <c r="Q187" s="106"/>
      <c r="R187" s="106"/>
      <c r="S187" s="11"/>
      <c r="T187" s="11"/>
      <c r="U187" s="101"/>
      <c r="V187" s="106"/>
      <c r="W187" s="104"/>
      <c r="X187" s="96"/>
      <c r="Y187" s="106"/>
      <c r="Z187" s="104"/>
      <c r="AA187" s="107"/>
      <c r="AB187" s="108"/>
      <c r="AC187" s="141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106"/>
      <c r="AW187" s="106"/>
      <c r="AX187" s="106"/>
      <c r="AY187" s="106"/>
      <c r="AZ187" s="106"/>
      <c r="BA187" s="106"/>
      <c r="BB187" s="106"/>
      <c r="BC187" s="106"/>
      <c r="BD187" s="106"/>
      <c r="BE187" s="106"/>
      <c r="BF187" s="106"/>
      <c r="BG187" s="106"/>
      <c r="BH187" s="106"/>
      <c r="BI187" s="106"/>
      <c r="BJ187" s="106"/>
      <c r="BK187" s="106"/>
      <c r="BL187" s="106"/>
      <c r="BM187" s="106"/>
      <c r="BN187" s="106"/>
      <c r="BO187" s="106"/>
      <c r="BP187" s="106"/>
      <c r="BQ187" s="106"/>
      <c r="BR187" s="106"/>
      <c r="BS187" s="106"/>
      <c r="BT187" s="106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</row>
    <row r="188" spans="2:89" ht="13.5" customHeight="1">
      <c r="B188" s="1"/>
      <c r="C188" s="104"/>
      <c r="D188" s="105"/>
      <c r="E188" s="132"/>
      <c r="F188" s="106"/>
      <c r="G188" s="106"/>
      <c r="H188" s="106"/>
      <c r="I188" s="101"/>
      <c r="J188" s="106"/>
      <c r="K188" s="114"/>
      <c r="L188" s="106"/>
      <c r="M188" s="106"/>
      <c r="N188" s="106"/>
      <c r="O188" s="114"/>
      <c r="P188" s="106"/>
      <c r="Q188" s="106"/>
      <c r="R188" s="106"/>
      <c r="S188" s="11"/>
      <c r="T188" s="11"/>
      <c r="U188" s="101"/>
      <c r="V188" s="210"/>
      <c r="W188" s="104"/>
      <c r="X188" s="105"/>
      <c r="Y188" s="132"/>
      <c r="Z188" s="106"/>
      <c r="AA188" s="101"/>
      <c r="AB188" s="100"/>
      <c r="AC188" s="137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  <c r="AV188" s="106"/>
      <c r="AW188" s="106"/>
      <c r="AX188" s="106"/>
      <c r="AY188" s="106"/>
      <c r="AZ188" s="106"/>
      <c r="BA188" s="106"/>
      <c r="BB188" s="106"/>
      <c r="BC188" s="106"/>
      <c r="BD188" s="106"/>
      <c r="BE188" s="106"/>
      <c r="BF188" s="106"/>
      <c r="BG188" s="106"/>
      <c r="BH188" s="106"/>
      <c r="BI188" s="106"/>
      <c r="BJ188" s="106"/>
      <c r="BK188" s="106"/>
      <c r="BL188" s="106"/>
      <c r="BM188" s="106"/>
      <c r="BN188" s="106"/>
      <c r="BO188" s="106"/>
      <c r="BP188" s="106"/>
      <c r="BQ188" s="106"/>
      <c r="BR188" s="106"/>
      <c r="BS188" s="106"/>
      <c r="BT188" s="106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</row>
    <row r="189" spans="2:89" ht="13.5" customHeight="1">
      <c r="B189" s="1"/>
      <c r="C189" s="101"/>
      <c r="D189" s="100"/>
      <c r="E189" s="143"/>
      <c r="F189" s="106"/>
      <c r="G189" s="106"/>
      <c r="H189" s="106"/>
      <c r="I189" s="101"/>
      <c r="J189" s="1619"/>
      <c r="K189" s="114"/>
      <c r="L189" s="2877"/>
      <c r="M189" s="106"/>
      <c r="N189" s="106"/>
      <c r="O189" s="114"/>
      <c r="P189" s="106"/>
      <c r="Q189" s="106"/>
      <c r="R189" s="106"/>
      <c r="S189" s="11"/>
      <c r="T189" s="11"/>
      <c r="U189" s="127"/>
      <c r="V189" s="106"/>
      <c r="W189" s="104"/>
      <c r="X189" s="105"/>
      <c r="Y189" s="132"/>
      <c r="Z189" s="106"/>
      <c r="AA189" s="104"/>
      <c r="AB189" s="9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106"/>
      <c r="AV189" s="106"/>
      <c r="AW189" s="106"/>
      <c r="AX189" s="106"/>
      <c r="AY189" s="106"/>
      <c r="AZ189" s="106"/>
      <c r="BA189" s="106"/>
      <c r="BB189" s="106"/>
      <c r="BC189" s="106"/>
      <c r="BD189" s="106"/>
      <c r="BE189" s="106"/>
      <c r="BF189" s="106"/>
      <c r="BG189" s="106"/>
      <c r="BH189" s="106"/>
      <c r="BI189" s="106"/>
      <c r="BJ189" s="106"/>
      <c r="BK189" s="106"/>
      <c r="BL189" s="106"/>
      <c r="BM189" s="106"/>
      <c r="BN189" s="106"/>
      <c r="BO189" s="106"/>
      <c r="BP189" s="106"/>
      <c r="BQ189" s="106"/>
      <c r="BR189" s="106"/>
      <c r="BS189" s="106"/>
      <c r="BT189" s="106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</row>
    <row r="190" spans="2:89" ht="13.5" customHeight="1">
      <c r="B190" s="1"/>
      <c r="C190" s="2197"/>
      <c r="D190" s="106"/>
      <c r="E190" s="106"/>
      <c r="F190" s="106"/>
      <c r="G190" s="106"/>
      <c r="H190" s="106"/>
      <c r="I190" s="107"/>
      <c r="J190" s="106"/>
      <c r="K190" s="106"/>
      <c r="L190" s="106"/>
      <c r="M190" s="106"/>
      <c r="N190" s="106"/>
      <c r="O190" s="114"/>
      <c r="P190" s="106"/>
      <c r="Q190" s="106"/>
      <c r="R190" s="106"/>
      <c r="S190" s="11"/>
      <c r="T190" s="11"/>
      <c r="U190" s="106"/>
      <c r="V190" s="106"/>
      <c r="W190" s="101"/>
      <c r="X190" s="100"/>
      <c r="Y190" s="121"/>
      <c r="Z190" s="106"/>
      <c r="AA190" s="104"/>
      <c r="AB190" s="105"/>
      <c r="AC190" s="132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  <c r="AV190" s="106"/>
      <c r="AW190" s="106"/>
      <c r="AX190" s="106"/>
      <c r="AY190" s="106"/>
      <c r="AZ190" s="106"/>
      <c r="BA190" s="106"/>
      <c r="BB190" s="106"/>
      <c r="BC190" s="106"/>
      <c r="BD190" s="106"/>
      <c r="BE190" s="106"/>
      <c r="BF190" s="106"/>
      <c r="BG190" s="106"/>
      <c r="BH190" s="106"/>
      <c r="BI190" s="106"/>
      <c r="BJ190" s="106"/>
      <c r="BK190" s="106"/>
      <c r="BL190" s="106"/>
      <c r="BM190" s="106"/>
      <c r="BN190" s="106"/>
      <c r="BO190" s="106"/>
      <c r="BP190" s="106"/>
      <c r="BQ190" s="106"/>
      <c r="BR190" s="106"/>
      <c r="BS190" s="106"/>
      <c r="BT190" s="106"/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</row>
    <row r="191" spans="2:89" ht="12.75" customHeight="1">
      <c r="B191" s="1"/>
      <c r="C191" s="104"/>
      <c r="D191" s="100"/>
      <c r="E191" s="143"/>
      <c r="F191" s="106"/>
      <c r="G191" s="106"/>
      <c r="H191" s="106"/>
      <c r="I191" s="107"/>
      <c r="J191" s="106"/>
      <c r="K191" s="106"/>
      <c r="L191" s="106"/>
      <c r="M191" s="106"/>
      <c r="N191" s="106"/>
      <c r="O191" s="114"/>
      <c r="P191" s="100"/>
      <c r="Q191" s="106"/>
      <c r="R191" s="106"/>
      <c r="S191" s="11"/>
      <c r="T191" s="11"/>
      <c r="U191" s="106"/>
      <c r="V191" s="106"/>
      <c r="W191" s="101"/>
      <c r="X191" s="100"/>
      <c r="Y191" s="121"/>
      <c r="Z191" s="106"/>
      <c r="AA191" s="104"/>
      <c r="AB191" s="105"/>
      <c r="AC191" s="132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6"/>
      <c r="BC191" s="106"/>
      <c r="BD191" s="106"/>
      <c r="BE191" s="106"/>
      <c r="BF191" s="106"/>
      <c r="BG191" s="106"/>
      <c r="BH191" s="106"/>
      <c r="BI191" s="106"/>
      <c r="BJ191" s="106"/>
      <c r="BK191" s="106"/>
      <c r="BL191" s="106"/>
      <c r="BM191" s="106"/>
      <c r="BN191" s="106"/>
      <c r="BO191" s="106"/>
      <c r="BP191" s="106"/>
      <c r="BQ191" s="106"/>
      <c r="BR191" s="106"/>
      <c r="BS191" s="106"/>
      <c r="BT191" s="106"/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</row>
    <row r="192" spans="2:89" ht="15" customHeight="1">
      <c r="B192" s="1"/>
      <c r="C192" s="104"/>
      <c r="D192" s="100"/>
      <c r="E192" s="143"/>
      <c r="F192" s="106"/>
      <c r="G192" s="106"/>
      <c r="H192" s="106"/>
      <c r="I192" s="107"/>
      <c r="J192" s="106"/>
      <c r="K192" s="106"/>
      <c r="L192" s="106"/>
      <c r="M192" s="106"/>
      <c r="N192" s="106"/>
      <c r="O192" s="114"/>
      <c r="P192" s="100"/>
      <c r="Q192" s="106"/>
      <c r="R192" s="106"/>
      <c r="S192" s="11"/>
      <c r="T192" s="11"/>
      <c r="U192" s="106"/>
      <c r="V192" s="106"/>
      <c r="W192" s="101"/>
      <c r="X192" s="100"/>
      <c r="Y192" s="121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106"/>
      <c r="AV192" s="106"/>
      <c r="AW192" s="106"/>
      <c r="AX192" s="106"/>
      <c r="AY192" s="106"/>
      <c r="AZ192" s="106"/>
      <c r="BA192" s="106"/>
      <c r="BB192" s="106"/>
      <c r="BC192" s="106"/>
      <c r="BD192" s="106"/>
      <c r="BE192" s="106"/>
      <c r="BF192" s="106"/>
      <c r="BG192" s="106"/>
      <c r="BH192" s="106"/>
      <c r="BI192" s="106"/>
      <c r="BJ192" s="106"/>
      <c r="BK192" s="106"/>
      <c r="BL192" s="106"/>
      <c r="BM192" s="106"/>
      <c r="BN192" s="106"/>
      <c r="BO192" s="106"/>
      <c r="BP192" s="106"/>
      <c r="BQ192" s="106"/>
      <c r="BR192" s="106"/>
      <c r="BS192" s="106"/>
      <c r="BT192" s="106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</row>
    <row r="193" spans="1:89" ht="15.75" customHeight="1">
      <c r="B193" s="1"/>
      <c r="C193" s="101"/>
      <c r="D193" s="100"/>
      <c r="E193" s="143"/>
      <c r="F193" s="106"/>
      <c r="G193" s="106"/>
      <c r="H193" s="106"/>
      <c r="I193" s="106"/>
      <c r="J193" s="106"/>
      <c r="K193" s="114"/>
      <c r="L193" s="106"/>
      <c r="M193" s="106"/>
      <c r="N193" s="106"/>
      <c r="O193" s="114"/>
      <c r="P193" s="114"/>
      <c r="Q193" s="106"/>
      <c r="R193" s="106"/>
      <c r="S193" s="11"/>
      <c r="T193" s="11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6"/>
      <c r="BC193" s="106"/>
      <c r="BD193" s="106"/>
      <c r="BE193" s="106"/>
      <c r="BF193" s="106"/>
      <c r="BG193" s="106"/>
      <c r="BH193" s="106"/>
      <c r="BI193" s="106"/>
      <c r="BJ193" s="106"/>
      <c r="BK193" s="106"/>
      <c r="BL193" s="106"/>
      <c r="BM193" s="106"/>
      <c r="BN193" s="106"/>
      <c r="BO193" s="106"/>
      <c r="BP193" s="106"/>
      <c r="BQ193" s="106"/>
      <c r="BR193" s="106"/>
      <c r="BS193" s="106"/>
      <c r="BT193" s="106"/>
      <c r="BU193" s="106"/>
      <c r="BV193" s="106"/>
      <c r="BW193" s="106"/>
      <c r="BX193" s="106"/>
      <c r="BY193" s="106"/>
      <c r="BZ193" s="106"/>
      <c r="CA193" s="106"/>
      <c r="CB193" s="106"/>
      <c r="CC193" s="106"/>
      <c r="CD193" s="106"/>
      <c r="CE193" s="106"/>
      <c r="CF193" s="106"/>
      <c r="CG193" s="106"/>
      <c r="CH193" s="106"/>
      <c r="CI193" s="106"/>
      <c r="CJ193" s="106"/>
      <c r="CK193" s="106"/>
    </row>
    <row r="194" spans="1:89" ht="13.5" customHeight="1">
      <c r="B194" s="1"/>
      <c r="C194" s="121"/>
      <c r="D194" s="121"/>
      <c r="E194" s="106"/>
      <c r="F194" s="106"/>
      <c r="G194" s="106"/>
      <c r="H194" s="106"/>
      <c r="I194" s="106"/>
      <c r="J194" s="1302"/>
      <c r="K194" s="114"/>
      <c r="L194" s="106"/>
      <c r="M194" s="106"/>
      <c r="N194" s="106"/>
      <c r="O194" s="114"/>
      <c r="P194" s="106"/>
      <c r="Q194" s="106"/>
      <c r="R194" s="106"/>
      <c r="S194" s="11"/>
      <c r="T194" s="11"/>
      <c r="U194" s="101"/>
      <c r="V194" s="100"/>
      <c r="W194" s="162"/>
      <c r="X194" s="195"/>
      <c r="Y194" s="19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6"/>
      <c r="BC194" s="106"/>
      <c r="BD194" s="106"/>
      <c r="BE194" s="106"/>
      <c r="BF194" s="106"/>
      <c r="BG194" s="106"/>
      <c r="BH194" s="106"/>
      <c r="BI194" s="106"/>
      <c r="BJ194" s="106"/>
      <c r="BK194" s="106"/>
      <c r="BL194" s="106"/>
      <c r="BM194" s="106"/>
      <c r="BN194" s="106"/>
      <c r="BO194" s="106"/>
      <c r="BP194" s="106"/>
      <c r="BQ194" s="106"/>
      <c r="BR194" s="106"/>
      <c r="BS194" s="106"/>
      <c r="BT194" s="106"/>
      <c r="BU194" s="106"/>
      <c r="BV194" s="106"/>
      <c r="BW194" s="106"/>
      <c r="BX194" s="106"/>
      <c r="BY194" s="106"/>
      <c r="BZ194" s="106"/>
      <c r="CA194" s="106"/>
      <c r="CB194" s="106"/>
      <c r="CC194" s="106"/>
      <c r="CD194" s="106"/>
      <c r="CE194" s="106"/>
      <c r="CF194" s="106"/>
      <c r="CG194" s="106"/>
      <c r="CH194" s="106"/>
      <c r="CI194" s="106"/>
      <c r="CJ194" s="106"/>
      <c r="CK194" s="106"/>
    </row>
    <row r="195" spans="1:89">
      <c r="C195" s="139"/>
      <c r="D195" s="269"/>
      <c r="E195" s="106"/>
      <c r="F195" s="106"/>
      <c r="G195" s="106"/>
      <c r="H195" s="106"/>
      <c r="I195" s="106"/>
      <c r="J195" s="121"/>
      <c r="K195" s="121"/>
      <c r="L195" s="121"/>
      <c r="M195" s="106"/>
      <c r="N195" s="106"/>
      <c r="O195" s="114"/>
      <c r="P195" s="113"/>
      <c r="Q195" s="196"/>
      <c r="R195" s="106"/>
      <c r="S195" s="11"/>
      <c r="T195" s="11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106"/>
      <c r="AV195" s="106"/>
      <c r="AW195" s="106"/>
      <c r="AX195" s="106"/>
      <c r="AY195" s="106"/>
      <c r="AZ195" s="106"/>
      <c r="BA195" s="106"/>
      <c r="BB195" s="106"/>
      <c r="BC195" s="106"/>
      <c r="BD195" s="106"/>
      <c r="BE195" s="106"/>
      <c r="BF195" s="106"/>
      <c r="BG195" s="106"/>
      <c r="BH195" s="106"/>
      <c r="BI195" s="106"/>
      <c r="BJ195" s="106"/>
      <c r="BK195" s="106"/>
      <c r="BL195" s="106"/>
      <c r="BM195" s="106"/>
      <c r="BN195" s="106"/>
      <c r="BO195" s="106"/>
      <c r="BP195" s="106"/>
      <c r="BQ195" s="106"/>
      <c r="BR195" s="106"/>
      <c r="BS195" s="106"/>
      <c r="BT195" s="106"/>
      <c r="BU195" s="106"/>
      <c r="BV195" s="106"/>
      <c r="BW195" s="106"/>
      <c r="BX195" s="106"/>
      <c r="BY195" s="106"/>
      <c r="BZ195" s="106"/>
      <c r="CA195" s="106"/>
      <c r="CB195" s="106"/>
      <c r="CC195" s="106"/>
      <c r="CD195" s="106"/>
      <c r="CE195" s="106"/>
      <c r="CF195" s="106"/>
      <c r="CG195" s="106"/>
      <c r="CH195" s="106"/>
      <c r="CI195" s="106"/>
      <c r="CJ195" s="106"/>
      <c r="CK195" s="106"/>
    </row>
    <row r="196" spans="1:89" ht="15" customHeight="1">
      <c r="B196" s="1"/>
      <c r="C196" s="214"/>
      <c r="D196" s="195"/>
      <c r="E196" s="196"/>
      <c r="F196" s="106"/>
      <c r="G196" s="106"/>
      <c r="H196" s="106"/>
      <c r="I196" s="214"/>
      <c r="J196" s="121"/>
      <c r="K196" s="121"/>
      <c r="L196" s="121"/>
      <c r="M196" s="106"/>
      <c r="N196" s="106"/>
      <c r="O196" s="114"/>
      <c r="P196" s="106"/>
      <c r="Q196" s="132"/>
      <c r="R196" s="106"/>
      <c r="S196" s="11"/>
      <c r="T196" s="11"/>
      <c r="U196" s="106"/>
      <c r="V196" s="106"/>
      <c r="W196" s="101"/>
      <c r="X196" s="100"/>
      <c r="Y196" s="143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06"/>
      <c r="BC196" s="106"/>
      <c r="BD196" s="106"/>
      <c r="BE196" s="106"/>
      <c r="BF196" s="106"/>
      <c r="BG196" s="106"/>
      <c r="BH196" s="106"/>
      <c r="BI196" s="106"/>
      <c r="BJ196" s="106"/>
      <c r="BK196" s="106"/>
      <c r="BL196" s="106"/>
      <c r="BM196" s="106"/>
      <c r="BN196" s="106"/>
      <c r="BO196" s="106"/>
      <c r="BP196" s="106"/>
      <c r="BQ196" s="106"/>
      <c r="BR196" s="106"/>
      <c r="BS196" s="106"/>
      <c r="BT196" s="106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</row>
    <row r="197" spans="1:89" ht="12.75" customHeight="1">
      <c r="B197" s="1"/>
      <c r="C197" s="101"/>
      <c r="D197" s="105"/>
      <c r="E197" s="132"/>
      <c r="F197" s="106"/>
      <c r="G197" s="106"/>
      <c r="H197" s="106"/>
      <c r="I197" s="101"/>
      <c r="J197" s="121"/>
      <c r="K197" s="121"/>
      <c r="L197" s="121"/>
      <c r="M197" s="106"/>
      <c r="N197" s="106"/>
      <c r="O197" s="114"/>
      <c r="P197" s="100"/>
      <c r="Q197" s="143"/>
      <c r="R197" s="106"/>
      <c r="S197" s="11"/>
      <c r="T197" s="11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106"/>
      <c r="AV197" s="106"/>
      <c r="AW197" s="106"/>
      <c r="AX197" s="106"/>
      <c r="AY197" s="106"/>
      <c r="AZ197" s="106"/>
      <c r="BA197" s="106"/>
      <c r="BB197" s="106"/>
      <c r="BC197" s="106"/>
      <c r="BD197" s="106"/>
      <c r="BE197" s="106"/>
      <c r="BF197" s="106"/>
      <c r="BG197" s="106"/>
      <c r="BH197" s="106"/>
      <c r="BI197" s="106"/>
      <c r="BJ197" s="106"/>
      <c r="BK197" s="106"/>
      <c r="BL197" s="106"/>
      <c r="BM197" s="106"/>
      <c r="BN197" s="106"/>
      <c r="BO197" s="106"/>
      <c r="BP197" s="106"/>
      <c r="BQ197" s="106"/>
      <c r="BR197" s="106"/>
      <c r="BS197" s="106"/>
      <c r="BT197" s="106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</row>
    <row r="198" spans="1:89" ht="15" customHeight="1">
      <c r="B198" s="1"/>
      <c r="C198" s="101"/>
      <c r="D198" s="100"/>
      <c r="E198" s="143"/>
      <c r="F198" s="106"/>
      <c r="G198" s="106"/>
      <c r="H198" s="106"/>
      <c r="I198" s="107"/>
      <c r="J198" s="121"/>
      <c r="K198" s="121"/>
      <c r="L198" s="121"/>
      <c r="M198" s="106"/>
      <c r="N198" s="106"/>
      <c r="O198" s="114"/>
      <c r="P198" s="100"/>
      <c r="Q198" s="140"/>
      <c r="R198" s="106"/>
      <c r="S198" s="11"/>
      <c r="T198" s="11"/>
      <c r="U198" s="106"/>
      <c r="V198" s="106"/>
      <c r="W198" s="101"/>
      <c r="X198" s="100"/>
      <c r="Y198" s="143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106"/>
      <c r="AV198" s="106"/>
      <c r="AW198" s="106"/>
      <c r="AX198" s="106"/>
      <c r="AY198" s="106"/>
      <c r="AZ198" s="106"/>
      <c r="BA198" s="106"/>
      <c r="BB198" s="106"/>
      <c r="BC198" s="106"/>
      <c r="BD198" s="106"/>
      <c r="BE198" s="106"/>
      <c r="BF198" s="106"/>
      <c r="BG198" s="106"/>
      <c r="BH198" s="106"/>
      <c r="BI198" s="106"/>
      <c r="BJ198" s="106"/>
      <c r="BK198" s="106"/>
      <c r="BL198" s="106"/>
      <c r="BM198" s="106"/>
      <c r="BN198" s="106"/>
      <c r="BO198" s="106"/>
      <c r="BP198" s="106"/>
      <c r="BQ198" s="106"/>
      <c r="BR198" s="106"/>
      <c r="BS198" s="106"/>
      <c r="BT198" s="106"/>
      <c r="BU198" s="106"/>
      <c r="BV198" s="106"/>
      <c r="BW198" s="106"/>
      <c r="BX198" s="106"/>
      <c r="BY198" s="106"/>
      <c r="BZ198" s="106"/>
      <c r="CA198" s="106"/>
      <c r="CB198" s="106"/>
      <c r="CC198" s="106"/>
      <c r="CD198" s="106"/>
      <c r="CE198" s="106"/>
      <c r="CF198" s="106"/>
      <c r="CG198" s="106"/>
      <c r="CH198" s="106"/>
      <c r="CI198" s="106"/>
      <c r="CJ198" s="106"/>
      <c r="CK198" s="106"/>
    </row>
    <row r="199" spans="1:89" ht="15" customHeight="1">
      <c r="B199" s="1"/>
      <c r="C199" s="2197"/>
      <c r="D199" s="106"/>
      <c r="E199" s="106"/>
      <c r="F199" s="106"/>
      <c r="G199" s="106"/>
      <c r="H199" s="106"/>
      <c r="I199" s="101"/>
      <c r="J199" s="121"/>
      <c r="K199" s="121"/>
      <c r="L199" s="121"/>
      <c r="M199" s="106"/>
      <c r="N199" s="106"/>
      <c r="O199" s="114"/>
      <c r="P199" s="106"/>
      <c r="Q199" s="197"/>
      <c r="R199" s="106"/>
      <c r="S199" s="11"/>
      <c r="T199" s="11"/>
      <c r="U199" s="106"/>
      <c r="V199" s="106"/>
      <c r="W199" s="111"/>
      <c r="X199" s="113"/>
      <c r="Y199" s="121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106"/>
      <c r="AV199" s="106"/>
      <c r="AW199" s="106"/>
      <c r="AX199" s="106"/>
      <c r="AY199" s="106"/>
      <c r="AZ199" s="106"/>
      <c r="BA199" s="106"/>
      <c r="BB199" s="106"/>
      <c r="BC199" s="106"/>
      <c r="BD199" s="106"/>
      <c r="BE199" s="106"/>
      <c r="BF199" s="106"/>
      <c r="BG199" s="106"/>
      <c r="BH199" s="106"/>
      <c r="BI199" s="106"/>
      <c r="BJ199" s="106"/>
      <c r="BK199" s="106"/>
      <c r="BL199" s="106"/>
      <c r="BM199" s="106"/>
      <c r="BN199" s="106"/>
      <c r="BO199" s="106"/>
      <c r="BP199" s="106"/>
      <c r="BQ199" s="106"/>
      <c r="BR199" s="106"/>
      <c r="BS199" s="106"/>
      <c r="BT199" s="106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</row>
    <row r="200" spans="1:89" ht="16.5" customHeight="1">
      <c r="B200" s="1"/>
      <c r="C200" s="101"/>
      <c r="D200" s="100"/>
      <c r="E200" s="143"/>
      <c r="F200" s="106"/>
      <c r="G200" s="106"/>
      <c r="H200" s="106"/>
      <c r="I200" s="104"/>
      <c r="J200" s="121"/>
      <c r="K200" s="121"/>
      <c r="L200" s="121"/>
      <c r="M200" s="106"/>
      <c r="N200" s="106"/>
      <c r="O200" s="114"/>
      <c r="P200" s="106"/>
      <c r="Q200" s="141"/>
      <c r="R200" s="106"/>
      <c r="S200" s="114"/>
      <c r="T200" s="11"/>
      <c r="U200" s="106"/>
      <c r="V200" s="106"/>
      <c r="W200" s="111"/>
      <c r="X200" s="113"/>
      <c r="Y200" s="121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106"/>
      <c r="AW200" s="106"/>
      <c r="AX200" s="106"/>
      <c r="AY200" s="106"/>
      <c r="AZ200" s="106"/>
      <c r="BA200" s="106"/>
      <c r="BB200" s="106"/>
      <c r="BC200" s="106"/>
      <c r="BD200" s="106"/>
      <c r="BE200" s="106"/>
      <c r="BF200" s="106"/>
      <c r="BG200" s="106"/>
      <c r="BH200" s="106"/>
      <c r="BI200" s="106"/>
      <c r="BJ200" s="106"/>
      <c r="BK200" s="106"/>
      <c r="BL200" s="106"/>
      <c r="BM200" s="106"/>
      <c r="BN200" s="106"/>
      <c r="BO200" s="106"/>
      <c r="BP200" s="106"/>
      <c r="BQ200" s="106"/>
      <c r="BR200" s="106"/>
      <c r="BS200" s="106"/>
      <c r="BT200" s="106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</row>
    <row r="201" spans="1:89" ht="14.25" customHeight="1">
      <c r="B201" s="1"/>
      <c r="C201" s="101"/>
      <c r="D201" s="105"/>
      <c r="E201" s="1648"/>
      <c r="F201" s="106"/>
      <c r="G201" s="106"/>
      <c r="H201" s="106"/>
      <c r="I201" s="104"/>
      <c r="J201" s="106"/>
      <c r="K201" s="114"/>
      <c r="L201" s="106"/>
      <c r="M201" s="106"/>
      <c r="N201" s="106"/>
      <c r="O201" s="114"/>
      <c r="P201" s="106"/>
      <c r="Q201" s="138"/>
      <c r="R201" s="106"/>
      <c r="S201" s="46"/>
      <c r="T201" s="11"/>
      <c r="U201" s="106"/>
      <c r="V201" s="106"/>
      <c r="W201" s="101"/>
      <c r="X201" s="186"/>
      <c r="Y201" s="121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6"/>
      <c r="BC201" s="106"/>
      <c r="BD201" s="106"/>
      <c r="BE201" s="106"/>
      <c r="BF201" s="106"/>
      <c r="BG201" s="106"/>
      <c r="BH201" s="106"/>
      <c r="BI201" s="106"/>
      <c r="BJ201" s="106"/>
      <c r="BK201" s="106"/>
      <c r="BL201" s="106"/>
      <c r="BM201" s="106"/>
      <c r="BN201" s="106"/>
      <c r="BO201" s="106"/>
      <c r="BP201" s="106"/>
      <c r="BQ201" s="106"/>
      <c r="BR201" s="106"/>
      <c r="BS201" s="106"/>
      <c r="BT201" s="106"/>
      <c r="BU201" s="106"/>
      <c r="BV201" s="106"/>
      <c r="BW201" s="106"/>
      <c r="BX201" s="106"/>
      <c r="BY201" s="106"/>
      <c r="BZ201" s="106"/>
      <c r="CA201" s="106"/>
      <c r="CB201" s="106"/>
      <c r="CC201" s="106"/>
      <c r="CD201" s="106"/>
      <c r="CE201" s="106"/>
      <c r="CF201" s="106"/>
      <c r="CG201" s="106"/>
      <c r="CH201" s="106"/>
      <c r="CI201" s="106"/>
      <c r="CJ201" s="106"/>
      <c r="CK201" s="106"/>
    </row>
    <row r="202" spans="1:89" ht="15" customHeight="1">
      <c r="B202" s="1"/>
      <c r="C202" s="121"/>
      <c r="D202" s="121"/>
      <c r="E202" s="106"/>
      <c r="F202" s="106"/>
      <c r="G202" s="106"/>
      <c r="H202" s="106"/>
      <c r="I202" s="101"/>
      <c r="J202" s="106"/>
      <c r="K202" s="114"/>
      <c r="L202" s="106"/>
      <c r="M202" s="106"/>
      <c r="N202" s="106"/>
      <c r="O202" s="114"/>
      <c r="P202" s="106"/>
      <c r="Q202" s="132"/>
      <c r="R202" s="106"/>
      <c r="S202" s="46"/>
      <c r="T202" s="11"/>
      <c r="U202" s="106"/>
      <c r="V202" s="106"/>
      <c r="W202" s="106"/>
      <c r="X202" s="195"/>
      <c r="Y202" s="270"/>
      <c r="Z202" s="195"/>
      <c r="AA202" s="270"/>
      <c r="AB202" s="106"/>
      <c r="AC202" s="104"/>
      <c r="AD202" s="191"/>
      <c r="AE202" s="101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106"/>
      <c r="AV202" s="106"/>
      <c r="AW202" s="106"/>
      <c r="AX202" s="106"/>
      <c r="AY202" s="106"/>
      <c r="AZ202" s="106"/>
      <c r="BA202" s="106"/>
      <c r="BB202" s="106"/>
      <c r="BC202" s="106"/>
      <c r="BD202" s="106"/>
      <c r="BE202" s="106"/>
      <c r="BF202" s="106"/>
      <c r="BG202" s="106"/>
      <c r="BH202" s="106"/>
      <c r="BI202" s="106"/>
      <c r="BJ202" s="106"/>
      <c r="BK202" s="106"/>
      <c r="BL202" s="106"/>
      <c r="BM202" s="106"/>
      <c r="BN202" s="106"/>
      <c r="BO202" s="106"/>
      <c r="BP202" s="106"/>
      <c r="BQ202" s="106"/>
      <c r="BR202" s="106"/>
      <c r="BS202" s="106"/>
      <c r="BT202" s="106"/>
      <c r="BU202" s="106"/>
      <c r="BV202" s="106"/>
      <c r="BW202" s="106"/>
      <c r="BX202" s="106"/>
      <c r="BY202" s="106"/>
      <c r="BZ202" s="106"/>
      <c r="CA202" s="106"/>
      <c r="CB202" s="106"/>
      <c r="CC202" s="106"/>
      <c r="CD202" s="106"/>
      <c r="CE202" s="106"/>
      <c r="CF202" s="106"/>
      <c r="CG202" s="106"/>
      <c r="CH202" s="106"/>
      <c r="CI202" s="106"/>
      <c r="CJ202" s="106"/>
      <c r="CK202" s="106"/>
    </row>
    <row r="203" spans="1:89" ht="18" customHeight="1">
      <c r="A203" s="11"/>
      <c r="B203" s="1"/>
      <c r="C203" s="121"/>
      <c r="D203" s="121"/>
      <c r="E203" s="106"/>
      <c r="F203" s="106"/>
      <c r="G203" s="106"/>
      <c r="H203" s="106"/>
      <c r="I203" s="101"/>
      <c r="J203" s="106"/>
      <c r="K203" s="114"/>
      <c r="L203" s="106"/>
      <c r="M203" s="106"/>
      <c r="N203" s="106"/>
      <c r="O203" s="114"/>
      <c r="P203" s="106"/>
      <c r="Q203" s="106"/>
      <c r="R203" s="106"/>
      <c r="S203" s="46"/>
      <c r="T203" s="11"/>
      <c r="U203" s="106"/>
      <c r="V203" s="106"/>
      <c r="W203" s="280"/>
      <c r="X203" s="100"/>
      <c r="Y203" s="143"/>
      <c r="Z203" s="362"/>
      <c r="AA203" s="363"/>
      <c r="AB203" s="106"/>
      <c r="AC203" s="106"/>
      <c r="AD203" s="106"/>
      <c r="AE203" s="106"/>
      <c r="AF203" s="195"/>
      <c r="AG203" s="270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106"/>
      <c r="AV203" s="106"/>
      <c r="AW203" s="106"/>
      <c r="AX203" s="106"/>
      <c r="AY203" s="106"/>
      <c r="AZ203" s="106"/>
      <c r="BA203" s="106"/>
      <c r="BB203" s="106"/>
      <c r="BC203" s="106"/>
      <c r="BD203" s="106"/>
      <c r="BE203" s="106"/>
      <c r="BF203" s="106"/>
      <c r="BG203" s="106"/>
      <c r="BH203" s="106"/>
      <c r="BI203" s="106"/>
      <c r="BJ203" s="106"/>
      <c r="BK203" s="106"/>
      <c r="BL203" s="106"/>
      <c r="BM203" s="106"/>
      <c r="BN203" s="106"/>
      <c r="BO203" s="106"/>
      <c r="BP203" s="106"/>
      <c r="BQ203" s="106"/>
      <c r="BR203" s="106"/>
      <c r="BS203" s="106"/>
      <c r="BT203" s="106"/>
      <c r="BU203" s="106"/>
      <c r="BV203" s="106"/>
      <c r="BW203" s="106"/>
      <c r="BX203" s="106"/>
      <c r="BY203" s="106"/>
      <c r="BZ203" s="106"/>
      <c r="CA203" s="106"/>
      <c r="CB203" s="106"/>
      <c r="CC203" s="106"/>
      <c r="CD203" s="106"/>
      <c r="CE203" s="106"/>
      <c r="CF203" s="106"/>
      <c r="CG203" s="106"/>
      <c r="CH203" s="106"/>
      <c r="CI203" s="106"/>
      <c r="CJ203" s="106"/>
      <c r="CK203" s="106"/>
    </row>
    <row r="204" spans="1:89" ht="16.5" customHeight="1">
      <c r="B204" s="1"/>
      <c r="C204" s="121"/>
      <c r="D204" s="121"/>
      <c r="E204" s="106"/>
      <c r="F204" s="106"/>
      <c r="G204" s="106"/>
      <c r="H204" s="106"/>
      <c r="I204" s="101"/>
      <c r="J204" s="106"/>
      <c r="K204" s="114"/>
      <c r="L204" s="106"/>
      <c r="M204" s="106"/>
      <c r="N204" s="106"/>
      <c r="O204" s="114"/>
      <c r="P204" s="106"/>
      <c r="Q204" s="196"/>
      <c r="R204" s="106"/>
      <c r="S204" s="46"/>
      <c r="T204" s="11"/>
      <c r="U204" s="101"/>
      <c r="V204" s="101"/>
      <c r="W204" s="280"/>
      <c r="X204" s="100"/>
      <c r="Y204" s="143"/>
      <c r="Z204" s="176"/>
      <c r="AA204" s="363"/>
      <c r="AB204" s="106"/>
      <c r="AC204" s="106"/>
      <c r="AD204" s="106"/>
      <c r="AE204" s="101"/>
      <c r="AF204" s="100"/>
      <c r="AG204" s="143"/>
      <c r="AH204" s="101"/>
      <c r="AI204" s="100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106"/>
      <c r="AV204" s="106"/>
      <c r="AW204" s="106"/>
      <c r="AX204" s="106"/>
      <c r="AY204" s="106"/>
      <c r="AZ204" s="106"/>
      <c r="BA204" s="106"/>
      <c r="BB204" s="106"/>
      <c r="BC204" s="106"/>
      <c r="BD204" s="106"/>
      <c r="BE204" s="106"/>
      <c r="BF204" s="106"/>
      <c r="BG204" s="106"/>
      <c r="BH204" s="106"/>
      <c r="BI204" s="106"/>
      <c r="BJ204" s="106"/>
      <c r="BK204" s="106"/>
      <c r="BL204" s="106"/>
      <c r="BM204" s="106"/>
      <c r="BN204" s="106"/>
      <c r="BO204" s="106"/>
      <c r="BP204" s="106"/>
      <c r="BQ204" s="106"/>
      <c r="BR204" s="106"/>
      <c r="BS204" s="106"/>
      <c r="BT204" s="106"/>
      <c r="BU204" s="106"/>
      <c r="BV204" s="106"/>
      <c r="BW204" s="106"/>
      <c r="BX204" s="106"/>
      <c r="BY204" s="106"/>
      <c r="BZ204" s="106"/>
      <c r="CA204" s="106"/>
      <c r="CB204" s="106"/>
      <c r="CC204" s="106"/>
      <c r="CD204" s="106"/>
      <c r="CE204" s="106"/>
      <c r="CF204" s="106"/>
      <c r="CG204" s="106"/>
      <c r="CH204" s="106"/>
      <c r="CI204" s="106"/>
      <c r="CJ204" s="106"/>
      <c r="CK204" s="106"/>
    </row>
    <row r="205" spans="1:89" ht="13.5" customHeight="1">
      <c r="B205" s="1"/>
      <c r="C205" s="121"/>
      <c r="D205" s="121"/>
      <c r="E205" s="106"/>
      <c r="F205" s="106"/>
      <c r="G205" s="106"/>
      <c r="H205" s="106"/>
      <c r="I205" s="101"/>
      <c r="J205" s="121"/>
      <c r="K205" s="121"/>
      <c r="L205" s="121"/>
      <c r="M205" s="106"/>
      <c r="N205" s="106"/>
      <c r="O205" s="114"/>
      <c r="P205" s="106"/>
      <c r="Q205" s="143"/>
      <c r="R205" s="106"/>
      <c r="S205" s="46"/>
      <c r="T205" s="11"/>
      <c r="U205" s="98"/>
      <c r="V205" s="106"/>
      <c r="W205" s="101"/>
      <c r="X205" s="100"/>
      <c r="Y205" s="143"/>
      <c r="Z205" s="176"/>
      <c r="AA205" s="363"/>
      <c r="AB205" s="106"/>
      <c r="AC205" s="106"/>
      <c r="AD205" s="106"/>
      <c r="AE205" s="117"/>
      <c r="AF205" s="254"/>
      <c r="AG205" s="132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106"/>
      <c r="AV205" s="106"/>
      <c r="AW205" s="106"/>
      <c r="AX205" s="106"/>
      <c r="AY205" s="106"/>
      <c r="AZ205" s="106"/>
      <c r="BA205" s="106"/>
      <c r="BB205" s="106"/>
      <c r="BC205" s="106"/>
      <c r="BD205" s="106"/>
      <c r="BE205" s="106"/>
      <c r="BF205" s="106"/>
      <c r="BG205" s="106"/>
      <c r="BH205" s="106"/>
      <c r="BI205" s="106"/>
      <c r="BJ205" s="106"/>
      <c r="BK205" s="106"/>
      <c r="BL205" s="106"/>
      <c r="BM205" s="106"/>
      <c r="BN205" s="106"/>
      <c r="BO205" s="106"/>
      <c r="BP205" s="106"/>
      <c r="BQ205" s="106"/>
      <c r="BR205" s="106"/>
      <c r="BS205" s="106"/>
      <c r="BT205" s="106"/>
      <c r="BU205" s="106"/>
      <c r="BV205" s="106"/>
      <c r="BW205" s="106"/>
      <c r="BX205" s="106"/>
      <c r="BY205" s="106"/>
      <c r="BZ205" s="106"/>
      <c r="CA205" s="106"/>
      <c r="CB205" s="106"/>
      <c r="CC205" s="106"/>
      <c r="CD205" s="106"/>
      <c r="CE205" s="106"/>
      <c r="CF205" s="106"/>
      <c r="CG205" s="106"/>
      <c r="CH205" s="106"/>
      <c r="CI205" s="106"/>
      <c r="CJ205" s="106"/>
      <c r="CK205" s="106"/>
    </row>
    <row r="206" spans="1:89" ht="15" customHeight="1">
      <c r="B206" s="1"/>
      <c r="C206" s="121"/>
      <c r="D206" s="121"/>
      <c r="E206" s="106"/>
      <c r="F206" s="106"/>
      <c r="G206" s="106"/>
      <c r="H206" s="106"/>
      <c r="I206" s="104"/>
      <c r="J206" s="121"/>
      <c r="K206" s="121"/>
      <c r="L206" s="121"/>
      <c r="M206" s="106"/>
      <c r="N206" s="106"/>
      <c r="O206" s="114"/>
      <c r="P206" s="185"/>
      <c r="Q206" s="143"/>
      <c r="R206" s="106"/>
      <c r="S206" s="46"/>
      <c r="T206" s="11"/>
      <c r="U206" s="104"/>
      <c r="V206" s="106"/>
      <c r="W206" s="101"/>
      <c r="X206" s="100"/>
      <c r="Y206" s="143"/>
      <c r="Z206" s="176"/>
      <c r="AA206" s="363"/>
      <c r="AB206" s="106"/>
      <c r="AC206" s="106"/>
      <c r="AD206" s="106"/>
      <c r="AE206" s="101"/>
      <c r="AF206" s="100"/>
      <c r="AG206" s="143"/>
      <c r="AH206" s="203"/>
      <c r="AI206" s="138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106"/>
      <c r="AV206" s="106"/>
      <c r="AW206" s="106"/>
      <c r="AX206" s="106"/>
      <c r="AY206" s="106"/>
      <c r="AZ206" s="106"/>
      <c r="BA206" s="106"/>
      <c r="BB206" s="106"/>
      <c r="BC206" s="106"/>
      <c r="BD206" s="106"/>
      <c r="BE206" s="106"/>
      <c r="BF206" s="106"/>
      <c r="BG206" s="106"/>
      <c r="BH206" s="106"/>
      <c r="BI206" s="106"/>
      <c r="BJ206" s="106"/>
      <c r="BK206" s="106"/>
      <c r="BL206" s="106"/>
      <c r="BM206" s="106"/>
      <c r="BN206" s="106"/>
      <c r="BO206" s="106"/>
      <c r="BP206" s="106"/>
      <c r="BQ206" s="106"/>
      <c r="BR206" s="106"/>
      <c r="BS206" s="106"/>
      <c r="BT206" s="106"/>
      <c r="BU206" s="106"/>
      <c r="BV206" s="106"/>
      <c r="BW206" s="106"/>
      <c r="BX206" s="106"/>
      <c r="BY206" s="106"/>
      <c r="BZ206" s="106"/>
      <c r="CA206" s="106"/>
      <c r="CB206" s="106"/>
      <c r="CC206" s="106"/>
      <c r="CD206" s="106"/>
      <c r="CE206" s="106"/>
      <c r="CF206" s="106"/>
      <c r="CG206" s="106"/>
      <c r="CH206" s="106"/>
      <c r="CI206" s="106"/>
      <c r="CJ206" s="106"/>
      <c r="CK206" s="106"/>
    </row>
    <row r="207" spans="1:89" ht="15" customHeight="1">
      <c r="B207" s="1"/>
      <c r="C207" s="121"/>
      <c r="D207" s="121"/>
      <c r="E207" s="106"/>
      <c r="F207" s="106"/>
      <c r="G207" s="106"/>
      <c r="H207" s="106"/>
      <c r="I207" s="111"/>
      <c r="J207" s="121"/>
      <c r="K207" s="121"/>
      <c r="L207" s="121"/>
      <c r="M207" s="106"/>
      <c r="N207" s="106"/>
      <c r="O207" s="114"/>
      <c r="P207" s="106"/>
      <c r="Q207" s="143"/>
      <c r="R207" s="106"/>
      <c r="S207" s="11"/>
      <c r="T207" s="11"/>
      <c r="U207" s="104"/>
      <c r="V207" s="106"/>
      <c r="W207" s="101"/>
      <c r="X207" s="108"/>
      <c r="Y207" s="141"/>
      <c r="Z207" s="176"/>
      <c r="AA207" s="363"/>
      <c r="AB207" s="106"/>
      <c r="AC207" s="106"/>
      <c r="AD207" s="106"/>
      <c r="AE207" s="101"/>
      <c r="AF207" s="115"/>
      <c r="AG207" s="143"/>
      <c r="AH207" s="106"/>
      <c r="AI207" s="138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6"/>
      <c r="BC207" s="106"/>
      <c r="BD207" s="106"/>
      <c r="BE207" s="106"/>
      <c r="BF207" s="106"/>
      <c r="BG207" s="106"/>
      <c r="BH207" s="106"/>
      <c r="BI207" s="106"/>
      <c r="BJ207" s="106"/>
      <c r="BK207" s="106"/>
      <c r="BL207" s="106"/>
      <c r="BM207" s="106"/>
      <c r="BN207" s="106"/>
      <c r="BO207" s="106"/>
      <c r="BP207" s="106"/>
      <c r="BQ207" s="106"/>
      <c r="BR207" s="106"/>
      <c r="BS207" s="106"/>
      <c r="BT207" s="106"/>
      <c r="BU207" s="106"/>
      <c r="BV207" s="106"/>
      <c r="BW207" s="106"/>
      <c r="BX207" s="106"/>
      <c r="BY207" s="106"/>
      <c r="BZ207" s="106"/>
      <c r="CA207" s="106"/>
      <c r="CB207" s="106"/>
      <c r="CC207" s="106"/>
      <c r="CD207" s="106"/>
      <c r="CE207" s="106"/>
      <c r="CF207" s="106"/>
      <c r="CG207" s="106"/>
      <c r="CH207" s="106"/>
      <c r="CI207" s="106"/>
      <c r="CJ207" s="106"/>
      <c r="CK207" s="106"/>
    </row>
    <row r="208" spans="1:89" ht="14.25" customHeight="1">
      <c r="B208" s="1"/>
      <c r="C208" s="121"/>
      <c r="D208" s="121"/>
      <c r="E208" s="106"/>
      <c r="F208" s="106"/>
      <c r="G208" s="106"/>
      <c r="H208" s="106"/>
      <c r="I208" s="101"/>
      <c r="J208" s="121"/>
      <c r="K208" s="121"/>
      <c r="L208" s="121"/>
      <c r="M208" s="106"/>
      <c r="N208" s="106"/>
      <c r="O208" s="114"/>
      <c r="P208" s="194"/>
      <c r="Q208" s="106"/>
      <c r="R208" s="106"/>
      <c r="S208" s="11"/>
      <c r="T208" s="11"/>
      <c r="U208" s="104"/>
      <c r="V208" s="106"/>
      <c r="W208" s="101"/>
      <c r="X208" s="100"/>
      <c r="Y208" s="137"/>
      <c r="Z208" s="176"/>
      <c r="AA208" s="363"/>
      <c r="AB208" s="106"/>
      <c r="AC208" s="106"/>
      <c r="AD208" s="106"/>
      <c r="AE208" s="107"/>
      <c r="AF208" s="110"/>
      <c r="AG208" s="197"/>
      <c r="AH208" s="106"/>
      <c r="AI208" s="138"/>
      <c r="AJ208" s="106"/>
      <c r="AK208" s="106"/>
      <c r="AL208" s="106"/>
      <c r="AM208" s="106"/>
      <c r="AN208" s="106"/>
      <c r="AO208" s="106"/>
      <c r="AP208" s="106"/>
      <c r="AQ208" s="106"/>
      <c r="AR208" s="106"/>
      <c r="AS208" s="106"/>
      <c r="AT208" s="106"/>
      <c r="AU208" s="106"/>
      <c r="AV208" s="106"/>
      <c r="AW208" s="106"/>
      <c r="AX208" s="106"/>
      <c r="AY208" s="106"/>
      <c r="AZ208" s="106"/>
      <c r="BA208" s="106"/>
      <c r="BB208" s="106"/>
      <c r="BC208" s="106"/>
      <c r="BD208" s="106"/>
      <c r="BE208" s="106"/>
      <c r="BF208" s="106"/>
      <c r="BG208" s="106"/>
      <c r="BH208" s="106"/>
      <c r="BI208" s="106"/>
      <c r="BJ208" s="106"/>
      <c r="BK208" s="106"/>
      <c r="BL208" s="106"/>
      <c r="BM208" s="106"/>
      <c r="BN208" s="106"/>
      <c r="BO208" s="106"/>
      <c r="BP208" s="106"/>
      <c r="BQ208" s="106"/>
      <c r="BR208" s="106"/>
      <c r="BS208" s="106"/>
      <c r="BT208" s="106"/>
      <c r="BU208" s="106"/>
      <c r="BV208" s="106"/>
      <c r="BW208" s="106"/>
      <c r="BX208" s="106"/>
      <c r="BY208" s="106"/>
      <c r="BZ208" s="106"/>
      <c r="CA208" s="106"/>
      <c r="CB208" s="106"/>
      <c r="CC208" s="106"/>
      <c r="CD208" s="106"/>
      <c r="CE208" s="106"/>
      <c r="CF208" s="106"/>
      <c r="CG208" s="106"/>
      <c r="CH208" s="106"/>
      <c r="CI208" s="106"/>
      <c r="CJ208" s="106"/>
      <c r="CK208" s="106"/>
    </row>
    <row r="209" spans="2:89" ht="12.75" customHeight="1">
      <c r="B209" s="1"/>
      <c r="C209" s="121"/>
      <c r="D209" s="121"/>
      <c r="E209" s="106"/>
      <c r="F209" s="106"/>
      <c r="G209" s="106"/>
      <c r="H209" s="106"/>
      <c r="I209" s="107"/>
      <c r="J209" s="121"/>
      <c r="K209" s="121"/>
      <c r="L209" s="121"/>
      <c r="M209" s="106"/>
      <c r="N209" s="106"/>
      <c r="O209" s="114"/>
      <c r="P209" s="194"/>
      <c r="Q209" s="106"/>
      <c r="R209" s="106"/>
      <c r="S209" s="11"/>
      <c r="T209" s="11"/>
      <c r="U209" s="101"/>
      <c r="V209" s="106"/>
      <c r="W209" s="101"/>
      <c r="X209" s="100"/>
      <c r="Y209" s="137"/>
      <c r="Z209" s="176"/>
      <c r="AA209" s="363"/>
      <c r="AB209" s="106"/>
      <c r="AC209" s="106"/>
      <c r="AD209" s="106"/>
      <c r="AE209" s="101"/>
      <c r="AF209" s="108"/>
      <c r="AG209" s="141"/>
      <c r="AH209" s="106"/>
      <c r="AI209" s="138"/>
      <c r="AJ209" s="106"/>
      <c r="AK209" s="106"/>
      <c r="AL209" s="106"/>
      <c r="AM209" s="106"/>
      <c r="AN209" s="106"/>
      <c r="AO209" s="106"/>
      <c r="AP209" s="106"/>
      <c r="AQ209" s="106"/>
      <c r="AR209" s="106"/>
      <c r="AS209" s="106"/>
      <c r="AT209" s="106"/>
      <c r="AU209" s="106"/>
      <c r="AV209" s="106"/>
      <c r="AW209" s="106"/>
      <c r="AX209" s="106"/>
      <c r="AY209" s="106"/>
      <c r="AZ209" s="106"/>
      <c r="BA209" s="106"/>
      <c r="BB209" s="106"/>
      <c r="BC209" s="106"/>
      <c r="BD209" s="106"/>
      <c r="BE209" s="106"/>
      <c r="BF209" s="106"/>
      <c r="BG209" s="106"/>
      <c r="BH209" s="106"/>
      <c r="BI209" s="106"/>
      <c r="BJ209" s="106"/>
      <c r="BK209" s="106"/>
      <c r="BL209" s="106"/>
      <c r="BM209" s="106"/>
      <c r="BN209" s="106"/>
      <c r="BO209" s="106"/>
      <c r="BP209" s="106"/>
      <c r="BQ209" s="106"/>
      <c r="BR209" s="106"/>
      <c r="BS209" s="106"/>
      <c r="BT209" s="106"/>
      <c r="BU209" s="106"/>
      <c r="BV209" s="106"/>
      <c r="BW209" s="106"/>
      <c r="BX209" s="106"/>
      <c r="BY209" s="106"/>
      <c r="BZ209" s="106"/>
      <c r="CA209" s="106"/>
      <c r="CB209" s="106"/>
      <c r="CC209" s="106"/>
      <c r="CD209" s="106"/>
      <c r="CE209" s="106"/>
      <c r="CF209" s="106"/>
      <c r="CG209" s="106"/>
      <c r="CH209" s="106"/>
      <c r="CI209" s="106"/>
      <c r="CJ209" s="106"/>
      <c r="CK209" s="106"/>
    </row>
    <row r="210" spans="2:89" ht="14.25" customHeight="1">
      <c r="C210" s="114"/>
      <c r="D210" s="106"/>
      <c r="E210" s="106"/>
      <c r="F210" s="106"/>
      <c r="G210" s="106"/>
      <c r="H210" s="106"/>
      <c r="I210" s="107"/>
      <c r="J210" s="121"/>
      <c r="K210" s="121"/>
      <c r="L210" s="121"/>
      <c r="M210" s="106"/>
      <c r="N210" s="106"/>
      <c r="O210" s="114"/>
      <c r="P210" s="106"/>
      <c r="Q210" s="106"/>
      <c r="R210" s="106"/>
      <c r="S210" s="11"/>
      <c r="T210" s="11"/>
      <c r="U210" s="101"/>
      <c r="V210" s="106"/>
      <c r="W210" s="107"/>
      <c r="X210" s="281"/>
      <c r="Y210" s="282"/>
      <c r="Z210" s="176"/>
      <c r="AA210" s="363"/>
      <c r="AB210" s="106"/>
      <c r="AC210" s="106"/>
      <c r="AD210" s="106"/>
      <c r="AE210" s="107"/>
      <c r="AF210" s="100"/>
      <c r="AG210" s="143"/>
      <c r="AH210" s="106"/>
      <c r="AI210" s="121"/>
      <c r="AJ210" s="106"/>
      <c r="AK210" s="106"/>
      <c r="AL210" s="106"/>
      <c r="AM210" s="106"/>
      <c r="AN210" s="106"/>
      <c r="AO210" s="106"/>
      <c r="AP210" s="106"/>
      <c r="AQ210" s="106"/>
      <c r="AR210" s="106"/>
      <c r="AS210" s="106"/>
      <c r="AT210" s="106"/>
      <c r="AU210" s="106"/>
      <c r="AV210" s="106"/>
      <c r="AW210" s="106"/>
      <c r="AX210" s="106"/>
      <c r="AY210" s="106"/>
      <c r="AZ210" s="106"/>
      <c r="BA210" s="106"/>
      <c r="BB210" s="106"/>
      <c r="BC210" s="106"/>
      <c r="BD210" s="106"/>
      <c r="BE210" s="106"/>
      <c r="BF210" s="106"/>
      <c r="BG210" s="106"/>
      <c r="BH210" s="106"/>
      <c r="BI210" s="106"/>
      <c r="BJ210" s="106"/>
      <c r="BK210" s="106"/>
      <c r="BL210" s="106"/>
      <c r="BM210" s="106"/>
      <c r="BN210" s="106"/>
      <c r="BO210" s="106"/>
      <c r="BP210" s="106"/>
      <c r="BQ210" s="106"/>
      <c r="BR210" s="106"/>
      <c r="BS210" s="106"/>
      <c r="BT210" s="106"/>
      <c r="BU210" s="106"/>
      <c r="BV210" s="106"/>
      <c r="BW210" s="106"/>
      <c r="BX210" s="106"/>
      <c r="BY210" s="106"/>
      <c r="BZ210" s="106"/>
      <c r="CA210" s="106"/>
      <c r="CB210" s="106"/>
      <c r="CC210" s="106"/>
      <c r="CD210" s="106"/>
      <c r="CE210" s="106"/>
      <c r="CF210" s="106"/>
      <c r="CG210" s="106"/>
      <c r="CH210" s="106"/>
      <c r="CI210" s="106"/>
      <c r="CJ210" s="106"/>
      <c r="CK210" s="106"/>
    </row>
    <row r="211" spans="2:89" ht="15.75" customHeight="1">
      <c r="C211" s="114"/>
      <c r="D211" s="106"/>
      <c r="E211" s="106"/>
      <c r="F211" s="106"/>
      <c r="G211" s="106"/>
      <c r="H211" s="106"/>
      <c r="I211" s="101"/>
      <c r="J211" s="121"/>
      <c r="K211" s="121"/>
      <c r="L211" s="121"/>
      <c r="M211" s="106"/>
      <c r="N211" s="106"/>
      <c r="O211" s="114"/>
      <c r="P211" s="106"/>
      <c r="Q211" s="106"/>
      <c r="R211" s="106"/>
      <c r="S211" s="11"/>
      <c r="T211" s="11"/>
      <c r="U211" s="101"/>
      <c r="V211" s="106"/>
      <c r="W211" s="101"/>
      <c r="X211" s="115"/>
      <c r="Y211" s="258"/>
      <c r="Z211" s="365"/>
      <c r="AA211" s="363"/>
      <c r="AB211" s="106"/>
      <c r="AC211" s="106"/>
      <c r="AD211" s="106"/>
      <c r="AE211" s="101"/>
      <c r="AF211" s="100"/>
      <c r="AG211" s="143"/>
      <c r="AH211" s="203"/>
      <c r="AI211" s="138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6"/>
      <c r="BC211" s="106"/>
      <c r="BD211" s="106"/>
      <c r="BE211" s="106"/>
      <c r="BF211" s="106"/>
      <c r="BG211" s="106"/>
      <c r="BH211" s="106"/>
      <c r="BI211" s="106"/>
      <c r="BJ211" s="106"/>
      <c r="BK211" s="106"/>
      <c r="BL211" s="106"/>
      <c r="BM211" s="106"/>
      <c r="BN211" s="106"/>
      <c r="BO211" s="106"/>
      <c r="BP211" s="106"/>
      <c r="BQ211" s="106"/>
      <c r="BR211" s="106"/>
      <c r="BS211" s="106"/>
      <c r="BT211" s="106"/>
      <c r="BU211" s="106"/>
      <c r="BV211" s="106"/>
      <c r="BW211" s="106"/>
      <c r="BX211" s="106"/>
      <c r="BY211" s="106"/>
      <c r="BZ211" s="106"/>
      <c r="CA211" s="106"/>
      <c r="CB211" s="106"/>
      <c r="CC211" s="106"/>
      <c r="CD211" s="106"/>
      <c r="CE211" s="106"/>
      <c r="CF211" s="106"/>
      <c r="CG211" s="106"/>
      <c r="CH211" s="106"/>
      <c r="CI211" s="106"/>
      <c r="CJ211" s="106"/>
      <c r="CK211" s="106"/>
    </row>
    <row r="212" spans="2:89" ht="12.75" customHeight="1">
      <c r="C212" s="114"/>
      <c r="D212" s="106"/>
      <c r="E212" s="106"/>
      <c r="F212" s="106"/>
      <c r="G212" s="106"/>
      <c r="H212" s="106"/>
      <c r="I212" s="101"/>
      <c r="J212" s="121"/>
      <c r="K212" s="121"/>
      <c r="L212" s="121"/>
      <c r="M212" s="106"/>
      <c r="N212" s="106"/>
      <c r="O212" s="114"/>
      <c r="P212" s="106"/>
      <c r="Q212" s="106"/>
      <c r="R212" s="106"/>
      <c r="S212" s="46"/>
      <c r="T212" s="11"/>
      <c r="U212" s="101"/>
      <c r="V212" s="106"/>
      <c r="W212" s="101"/>
      <c r="X212" s="115"/>
      <c r="Y212" s="143"/>
      <c r="Z212" s="176"/>
      <c r="AA212" s="363"/>
      <c r="AB212" s="106"/>
      <c r="AC212" s="106"/>
      <c r="AD212" s="106"/>
      <c r="AE212" s="101"/>
      <c r="AF212" s="100"/>
      <c r="AG212" s="143"/>
      <c r="AH212" s="113"/>
      <c r="AI212" s="140"/>
      <c r="AJ212" s="106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106"/>
      <c r="AW212" s="106"/>
      <c r="AX212" s="106"/>
      <c r="AY212" s="106"/>
      <c r="AZ212" s="106"/>
      <c r="BA212" s="106"/>
      <c r="BB212" s="106"/>
      <c r="BC212" s="106"/>
      <c r="BD212" s="106"/>
      <c r="BE212" s="106"/>
      <c r="BF212" s="106"/>
      <c r="BG212" s="106"/>
      <c r="BH212" s="106"/>
      <c r="BI212" s="106"/>
      <c r="BJ212" s="106"/>
      <c r="BK212" s="106"/>
      <c r="BL212" s="106"/>
      <c r="BM212" s="106"/>
      <c r="BN212" s="106"/>
      <c r="BO212" s="106"/>
      <c r="BP212" s="106"/>
      <c r="BQ212" s="106"/>
      <c r="BR212" s="106"/>
      <c r="BS212" s="106"/>
      <c r="BT212" s="106"/>
      <c r="BU212" s="106"/>
      <c r="BV212" s="106"/>
      <c r="BW212" s="106"/>
      <c r="BX212" s="106"/>
      <c r="BY212" s="106"/>
      <c r="BZ212" s="106"/>
      <c r="CA212" s="106"/>
      <c r="CB212" s="106"/>
      <c r="CC212" s="106"/>
      <c r="CD212" s="106"/>
      <c r="CE212" s="106"/>
      <c r="CF212" s="106"/>
      <c r="CG212" s="106"/>
      <c r="CH212" s="106"/>
      <c r="CI212" s="106"/>
      <c r="CJ212" s="106"/>
      <c r="CK212" s="106"/>
    </row>
    <row r="213" spans="2:89" ht="15" customHeight="1">
      <c r="C213" s="114"/>
      <c r="D213" s="106"/>
      <c r="E213" s="106"/>
      <c r="F213" s="106"/>
      <c r="G213" s="106"/>
      <c r="H213" s="106"/>
      <c r="I213" s="106"/>
      <c r="J213" s="121"/>
      <c r="K213" s="121"/>
      <c r="L213" s="121"/>
      <c r="M213" s="106"/>
      <c r="N213" s="106"/>
      <c r="O213" s="114"/>
      <c r="P213" s="106"/>
      <c r="Q213" s="106"/>
      <c r="R213" s="106"/>
      <c r="S213" s="46"/>
      <c r="T213" s="11"/>
      <c r="U213" s="101"/>
      <c r="V213" s="106"/>
      <c r="W213" s="107"/>
      <c r="X213" s="110"/>
      <c r="Y213" s="197"/>
      <c r="Z213" s="176"/>
      <c r="AA213" s="363"/>
      <c r="AB213" s="106"/>
      <c r="AC213" s="106"/>
      <c r="AD213" s="106"/>
      <c r="AE213" s="101"/>
      <c r="AF213" s="115"/>
      <c r="AG213" s="143"/>
      <c r="AH213" s="106"/>
      <c r="AI213" s="138"/>
      <c r="AJ213" s="106"/>
      <c r="AK213" s="106"/>
      <c r="AL213" s="106"/>
      <c r="AM213" s="106"/>
      <c r="AN213" s="106"/>
      <c r="AO213" s="106"/>
      <c r="AP213" s="106"/>
      <c r="AQ213" s="106"/>
      <c r="AR213" s="106"/>
      <c r="AS213" s="106"/>
      <c r="AT213" s="106"/>
      <c r="AU213" s="106"/>
      <c r="AV213" s="106"/>
      <c r="AW213" s="106"/>
      <c r="AX213" s="106"/>
      <c r="AY213" s="106"/>
      <c r="AZ213" s="106"/>
      <c r="BA213" s="106"/>
      <c r="BB213" s="106"/>
      <c r="BC213" s="106"/>
      <c r="BD213" s="106"/>
      <c r="BE213" s="106"/>
      <c r="BF213" s="106"/>
      <c r="BG213" s="106"/>
      <c r="BH213" s="106"/>
      <c r="BI213" s="106"/>
      <c r="BJ213" s="106"/>
      <c r="BK213" s="106"/>
      <c r="BL213" s="106"/>
      <c r="BM213" s="106"/>
      <c r="BN213" s="106"/>
      <c r="BO213" s="106"/>
      <c r="BP213" s="106"/>
      <c r="BQ213" s="106"/>
      <c r="BR213" s="106"/>
      <c r="BS213" s="106"/>
      <c r="BT213" s="106"/>
      <c r="BU213" s="106"/>
      <c r="BV213" s="106"/>
      <c r="BW213" s="106"/>
      <c r="BX213" s="106"/>
      <c r="BY213" s="106"/>
      <c r="BZ213" s="106"/>
      <c r="CA213" s="106"/>
      <c r="CB213" s="106"/>
      <c r="CC213" s="106"/>
      <c r="CD213" s="106"/>
      <c r="CE213" s="106"/>
      <c r="CF213" s="106"/>
      <c r="CG213" s="106"/>
      <c r="CH213" s="106"/>
      <c r="CI213" s="106"/>
      <c r="CJ213" s="106"/>
      <c r="CK213" s="106"/>
    </row>
    <row r="214" spans="2:89" ht="15" customHeight="1">
      <c r="I214" s="134"/>
      <c r="J214" s="121"/>
      <c r="K214" s="121"/>
      <c r="L214" s="121"/>
      <c r="M214" s="106"/>
      <c r="N214" s="106"/>
      <c r="O214" s="114"/>
      <c r="P214" s="100"/>
      <c r="Q214" s="106"/>
      <c r="R214" s="106"/>
      <c r="S214" s="46"/>
      <c r="T214" s="11"/>
      <c r="U214" s="101"/>
      <c r="V214" s="106"/>
      <c r="W214" s="104"/>
      <c r="X214" s="186"/>
      <c r="Y214" s="186"/>
      <c r="Z214" s="176"/>
      <c r="AA214" s="363"/>
      <c r="AB214" s="106"/>
      <c r="AC214" s="106"/>
      <c r="AD214" s="106"/>
      <c r="AE214" s="107"/>
      <c r="AF214" s="110"/>
      <c r="AG214" s="197"/>
      <c r="AH214" s="105"/>
      <c r="AI214" s="132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106"/>
      <c r="AW214" s="106"/>
      <c r="AX214" s="106"/>
      <c r="AY214" s="106"/>
      <c r="AZ214" s="106"/>
      <c r="BA214" s="106"/>
      <c r="BB214" s="106"/>
      <c r="BC214" s="106"/>
      <c r="BD214" s="106"/>
      <c r="BE214" s="106"/>
      <c r="BF214" s="106"/>
      <c r="BG214" s="106"/>
      <c r="BH214" s="106"/>
      <c r="BI214" s="106"/>
      <c r="BJ214" s="106"/>
      <c r="BK214" s="106"/>
      <c r="BL214" s="106"/>
      <c r="BM214" s="106"/>
      <c r="BN214" s="106"/>
      <c r="BO214" s="106"/>
      <c r="BP214" s="106"/>
      <c r="BQ214" s="106"/>
      <c r="BR214" s="106"/>
      <c r="BS214" s="106"/>
      <c r="BT214" s="106"/>
      <c r="BU214" s="106"/>
      <c r="BV214" s="106"/>
      <c r="BW214" s="106"/>
      <c r="BX214" s="106"/>
      <c r="BY214" s="106"/>
      <c r="BZ214" s="106"/>
      <c r="CA214" s="106"/>
      <c r="CB214" s="106"/>
      <c r="CC214" s="106"/>
      <c r="CD214" s="106"/>
      <c r="CE214" s="106"/>
      <c r="CF214" s="106"/>
      <c r="CG214" s="106"/>
      <c r="CH214" s="106"/>
      <c r="CI214" s="106"/>
      <c r="CJ214" s="106"/>
      <c r="CK214" s="106"/>
    </row>
    <row r="215" spans="2:89" ht="12.75" customHeight="1">
      <c r="I215" s="106"/>
      <c r="J215" s="121"/>
      <c r="K215" s="121"/>
      <c r="L215" s="121"/>
      <c r="M215" s="106"/>
      <c r="N215" s="106"/>
      <c r="O215" s="114"/>
      <c r="P215" s="100"/>
      <c r="Q215" s="106"/>
      <c r="R215" s="106"/>
      <c r="S215" s="46"/>
      <c r="T215" s="11"/>
      <c r="U215" s="101"/>
      <c r="V215" s="106"/>
      <c r="W215" s="107"/>
      <c r="X215" s="186"/>
      <c r="Y215" s="106"/>
      <c r="Z215" s="176"/>
      <c r="AA215" s="363"/>
      <c r="AB215" s="106"/>
      <c r="AC215" s="106"/>
      <c r="AD215" s="106"/>
      <c r="AE215" s="106"/>
      <c r="AF215" s="106"/>
      <c r="AG215" s="106"/>
      <c r="AH215" s="106"/>
      <c r="AI215" s="106"/>
      <c r="AJ215" s="106"/>
      <c r="AK215" s="106"/>
      <c r="AL215" s="106"/>
      <c r="AM215" s="106"/>
      <c r="AN215" s="106"/>
      <c r="AO215" s="106"/>
      <c r="AP215" s="106"/>
      <c r="AQ215" s="106"/>
      <c r="AR215" s="106"/>
      <c r="AS215" s="106"/>
      <c r="AT215" s="106"/>
      <c r="AU215" s="106"/>
      <c r="AV215" s="106"/>
      <c r="AW215" s="106"/>
      <c r="AX215" s="106"/>
      <c r="AY215" s="106"/>
      <c r="AZ215" s="106"/>
      <c r="BA215" s="106"/>
      <c r="BB215" s="106"/>
      <c r="BC215" s="106"/>
      <c r="BD215" s="106"/>
      <c r="BE215" s="106"/>
      <c r="BF215" s="106"/>
      <c r="BG215" s="106"/>
      <c r="BH215" s="106"/>
      <c r="BI215" s="106"/>
      <c r="BJ215" s="106"/>
      <c r="BK215" s="106"/>
      <c r="BL215" s="106"/>
      <c r="BM215" s="106"/>
      <c r="BN215" s="106"/>
      <c r="BO215" s="106"/>
      <c r="BP215" s="106"/>
      <c r="BQ215" s="106"/>
      <c r="BR215" s="106"/>
      <c r="BS215" s="106"/>
      <c r="BT215" s="106"/>
      <c r="BU215" s="106"/>
      <c r="BV215" s="106"/>
      <c r="BW215" s="106"/>
      <c r="BX215" s="106"/>
      <c r="BY215" s="106"/>
      <c r="BZ215" s="106"/>
      <c r="CA215" s="106"/>
      <c r="CB215" s="106"/>
      <c r="CC215" s="106"/>
      <c r="CD215" s="106"/>
      <c r="CE215" s="106"/>
      <c r="CF215" s="106"/>
      <c r="CG215" s="106"/>
      <c r="CH215" s="106"/>
      <c r="CI215" s="106"/>
      <c r="CJ215" s="106"/>
      <c r="CK215" s="106"/>
    </row>
    <row r="216" spans="2:89" ht="12.75" customHeight="1">
      <c r="I216" s="267"/>
      <c r="J216" s="121"/>
      <c r="K216" s="121"/>
      <c r="L216" s="121"/>
      <c r="M216" s="106"/>
      <c r="N216" s="106"/>
      <c r="O216" s="114"/>
      <c r="P216" s="114"/>
      <c r="Q216" s="106"/>
      <c r="R216" s="106"/>
      <c r="S216" s="46"/>
      <c r="T216" s="11"/>
      <c r="U216" s="101"/>
      <c r="V216" s="106"/>
      <c r="W216" s="101"/>
      <c r="X216" s="186"/>
      <c r="Y216" s="186"/>
      <c r="Z216" s="176"/>
      <c r="AA216" s="363"/>
      <c r="AB216" s="106"/>
      <c r="AC216" s="106"/>
      <c r="AD216" s="106"/>
      <c r="AE216" s="106"/>
      <c r="AF216" s="106"/>
      <c r="AG216" s="101"/>
      <c r="AH216" s="203"/>
      <c r="AI216" s="138"/>
      <c r="AJ216" s="106"/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106"/>
      <c r="AW216" s="106"/>
      <c r="AX216" s="106"/>
      <c r="AY216" s="106"/>
      <c r="AZ216" s="106"/>
      <c r="BA216" s="106"/>
      <c r="BB216" s="106"/>
      <c r="BC216" s="106"/>
      <c r="BD216" s="106"/>
      <c r="BE216" s="106"/>
      <c r="BF216" s="106"/>
      <c r="BG216" s="106"/>
      <c r="BH216" s="106"/>
      <c r="BI216" s="106"/>
      <c r="BJ216" s="106"/>
      <c r="BK216" s="106"/>
      <c r="BL216" s="106"/>
      <c r="BM216" s="106"/>
      <c r="BN216" s="106"/>
      <c r="BO216" s="106"/>
      <c r="BP216" s="106"/>
      <c r="BQ216" s="106"/>
      <c r="BR216" s="106"/>
      <c r="BS216" s="106"/>
      <c r="BT216" s="106"/>
      <c r="BU216" s="106"/>
      <c r="BV216" s="106"/>
      <c r="BW216" s="106"/>
      <c r="BX216" s="106"/>
      <c r="BY216" s="106"/>
      <c r="BZ216" s="106"/>
      <c r="CA216" s="106"/>
      <c r="CB216" s="106"/>
      <c r="CC216" s="106"/>
      <c r="CD216" s="106"/>
      <c r="CE216" s="106"/>
      <c r="CF216" s="106"/>
      <c r="CG216" s="106"/>
      <c r="CH216" s="106"/>
      <c r="CI216" s="106"/>
      <c r="CJ216" s="106"/>
      <c r="CK216" s="106"/>
    </row>
    <row r="217" spans="2:89" ht="12" customHeight="1">
      <c r="I217" s="106"/>
      <c r="J217" s="1365"/>
      <c r="K217" s="1366"/>
      <c r="L217" s="563"/>
      <c r="M217" s="106"/>
      <c r="N217" s="106"/>
      <c r="O217" s="114"/>
      <c r="P217" s="106"/>
      <c r="Q217" s="106"/>
      <c r="R217" s="106"/>
      <c r="S217" s="46"/>
      <c r="T217" s="11"/>
      <c r="U217" s="127"/>
      <c r="V217" s="106"/>
      <c r="W217" s="104"/>
      <c r="X217" s="186"/>
      <c r="Y217" s="376"/>
      <c r="Z217" s="176"/>
      <c r="AA217" s="363"/>
      <c r="AB217" s="106"/>
      <c r="AC217" s="106"/>
      <c r="AD217" s="106"/>
      <c r="AE217" s="106"/>
      <c r="AF217" s="106"/>
      <c r="AG217" s="101"/>
      <c r="AH217" s="203"/>
      <c r="AI217" s="138"/>
      <c r="AJ217" s="106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6"/>
      <c r="BC217" s="106"/>
      <c r="BD217" s="106"/>
      <c r="BE217" s="106"/>
      <c r="BF217" s="106"/>
      <c r="BG217" s="106"/>
      <c r="BH217" s="106"/>
      <c r="BI217" s="106"/>
      <c r="BJ217" s="106"/>
      <c r="BK217" s="106"/>
      <c r="BL217" s="106"/>
      <c r="BM217" s="106"/>
      <c r="BN217" s="106"/>
      <c r="BO217" s="106"/>
      <c r="BP217" s="106"/>
      <c r="BQ217" s="106"/>
      <c r="BR217" s="106"/>
      <c r="BS217" s="106"/>
      <c r="BT217" s="106"/>
      <c r="BU217" s="106"/>
      <c r="BV217" s="106"/>
      <c r="BW217" s="106"/>
      <c r="BX217" s="106"/>
      <c r="BY217" s="106"/>
      <c r="BZ217" s="106"/>
      <c r="CA217" s="106"/>
      <c r="CB217" s="106"/>
      <c r="CC217" s="106"/>
      <c r="CD217" s="106"/>
      <c r="CE217" s="106"/>
      <c r="CF217" s="106"/>
      <c r="CG217" s="106"/>
      <c r="CH217" s="106"/>
      <c r="CI217" s="106"/>
      <c r="CJ217" s="106"/>
      <c r="CK217" s="106"/>
    </row>
    <row r="218" spans="2:89" ht="12.75" customHeight="1">
      <c r="I218" s="2845"/>
      <c r="J218" s="1367"/>
      <c r="K218" s="106"/>
      <c r="L218" s="121"/>
      <c r="M218" s="106"/>
      <c r="N218" s="106"/>
      <c r="O218" s="114"/>
      <c r="P218" s="105"/>
      <c r="Q218" s="106"/>
      <c r="R218" s="106"/>
      <c r="S218" s="46"/>
      <c r="T218" s="11"/>
      <c r="U218" s="106"/>
      <c r="V218" s="106"/>
      <c r="W218" s="104"/>
      <c r="X218" s="186"/>
      <c r="Y218" s="364"/>
      <c r="Z218" s="176"/>
      <c r="AA218" s="363"/>
      <c r="AB218" s="106"/>
      <c r="AC218" s="106"/>
      <c r="AD218" s="106"/>
      <c r="AE218" s="106"/>
      <c r="AF218" s="106"/>
      <c r="AG218" s="101"/>
      <c r="AH218" s="106"/>
      <c r="AI218" s="106"/>
      <c r="AJ218" s="106"/>
      <c r="AK218" s="106"/>
      <c r="AL218" s="106"/>
      <c r="AM218" s="106"/>
      <c r="AN218" s="106"/>
      <c r="AO218" s="106"/>
      <c r="AP218" s="106"/>
      <c r="AQ218" s="106"/>
      <c r="AR218" s="106"/>
      <c r="AS218" s="106"/>
      <c r="AT218" s="106"/>
      <c r="AU218" s="106"/>
      <c r="AV218" s="106"/>
      <c r="AW218" s="106"/>
      <c r="AX218" s="106"/>
      <c r="AY218" s="106"/>
      <c r="AZ218" s="106"/>
      <c r="BA218" s="106"/>
      <c r="BB218" s="106"/>
      <c r="BC218" s="106"/>
      <c r="BD218" s="106"/>
      <c r="BE218" s="106"/>
      <c r="BF218" s="106"/>
      <c r="BG218" s="106"/>
      <c r="BH218" s="106"/>
      <c r="BI218" s="106"/>
      <c r="BJ218" s="106"/>
      <c r="BK218" s="106"/>
      <c r="BL218" s="106"/>
      <c r="BM218" s="106"/>
      <c r="BN218" s="106"/>
      <c r="BO218" s="106"/>
      <c r="BP218" s="106"/>
      <c r="BQ218" s="106"/>
      <c r="BR218" s="106"/>
      <c r="BS218" s="106"/>
      <c r="BT218" s="106"/>
      <c r="BU218" s="106"/>
      <c r="BV218" s="106"/>
      <c r="BW218" s="106"/>
      <c r="BX218" s="106"/>
      <c r="BY218" s="106"/>
      <c r="BZ218" s="106"/>
      <c r="CA218" s="106"/>
      <c r="CB218" s="106"/>
      <c r="CC218" s="106"/>
      <c r="CD218" s="106"/>
      <c r="CE218" s="106"/>
      <c r="CF218" s="106"/>
      <c r="CG218" s="106"/>
      <c r="CH218" s="106"/>
      <c r="CI218" s="106"/>
      <c r="CJ218" s="106"/>
      <c r="CK218" s="106"/>
    </row>
    <row r="219" spans="2:89" ht="14.25" customHeight="1">
      <c r="I219" s="106"/>
      <c r="J219" s="780"/>
      <c r="K219" s="781"/>
      <c r="L219" s="782"/>
      <c r="M219" s="106"/>
      <c r="N219" s="106"/>
      <c r="O219" s="114"/>
      <c r="P219" s="100"/>
      <c r="Q219" s="106"/>
      <c r="R219" s="106"/>
      <c r="S219" s="46"/>
      <c r="T219" s="11"/>
      <c r="U219" s="106"/>
      <c r="V219" s="106"/>
      <c r="W219" s="104"/>
      <c r="X219" s="186"/>
      <c r="Y219" s="364"/>
      <c r="Z219" s="176"/>
      <c r="AA219" s="363"/>
      <c r="AB219" s="106"/>
      <c r="AC219" s="106"/>
      <c r="AD219" s="106"/>
      <c r="AE219" s="106"/>
      <c r="AF219" s="106"/>
      <c r="AG219" s="107"/>
      <c r="AH219" s="110"/>
      <c r="AI219" s="106"/>
      <c r="AJ219" s="106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  <c r="AV219" s="106"/>
      <c r="AW219" s="106"/>
      <c r="AX219" s="106"/>
      <c r="AY219" s="106"/>
      <c r="AZ219" s="106"/>
      <c r="BA219" s="106"/>
      <c r="BB219" s="106"/>
      <c r="BC219" s="106"/>
      <c r="BD219" s="106"/>
      <c r="BE219" s="106"/>
      <c r="BF219" s="106"/>
      <c r="BG219" s="106"/>
      <c r="BH219" s="106"/>
      <c r="BI219" s="106"/>
      <c r="BJ219" s="106"/>
      <c r="BK219" s="106"/>
      <c r="BL219" s="106"/>
      <c r="BM219" s="106"/>
      <c r="BN219" s="106"/>
      <c r="BO219" s="106"/>
      <c r="BP219" s="106"/>
      <c r="BQ219" s="106"/>
      <c r="BR219" s="106"/>
      <c r="BS219" s="106"/>
      <c r="BT219" s="106"/>
      <c r="BU219" s="106"/>
      <c r="BV219" s="106"/>
      <c r="BW219" s="106"/>
      <c r="BX219" s="106"/>
      <c r="BY219" s="106"/>
      <c r="BZ219" s="106"/>
      <c r="CA219" s="106"/>
      <c r="CB219" s="106"/>
      <c r="CC219" s="106"/>
      <c r="CD219" s="106"/>
      <c r="CE219" s="106"/>
      <c r="CF219" s="106"/>
      <c r="CG219" s="106"/>
      <c r="CH219" s="106"/>
      <c r="CI219" s="106"/>
      <c r="CJ219" s="106"/>
      <c r="CK219" s="106"/>
    </row>
    <row r="220" spans="2:89" ht="15.75">
      <c r="I220" s="106"/>
      <c r="J220" s="1367"/>
      <c r="K220" s="106"/>
      <c r="L220" s="781"/>
      <c r="M220" s="106"/>
      <c r="N220" s="106"/>
      <c r="O220" s="106"/>
      <c r="P220" s="106"/>
      <c r="Q220" s="106"/>
      <c r="R220" s="106"/>
      <c r="S220" s="46"/>
      <c r="T220" s="11"/>
      <c r="U220" s="106"/>
      <c r="V220" s="106"/>
      <c r="W220" s="104"/>
      <c r="X220" s="186"/>
      <c r="Y220" s="364"/>
      <c r="Z220" s="176"/>
      <c r="AA220" s="363"/>
      <c r="AB220" s="106"/>
      <c r="AC220" s="106"/>
      <c r="AD220" s="106"/>
      <c r="AE220" s="106"/>
      <c r="AF220" s="106"/>
      <c r="AG220" s="107"/>
      <c r="AH220" s="108"/>
      <c r="AI220" s="140"/>
      <c r="AJ220" s="106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6"/>
      <c r="BC220" s="106"/>
      <c r="BD220" s="106"/>
      <c r="BE220" s="106"/>
      <c r="BF220" s="106"/>
      <c r="BG220" s="106"/>
      <c r="BH220" s="106"/>
      <c r="BI220" s="106"/>
      <c r="BJ220" s="106"/>
      <c r="BK220" s="106"/>
      <c r="BL220" s="106"/>
      <c r="BM220" s="106"/>
      <c r="BN220" s="106"/>
      <c r="BO220" s="106"/>
      <c r="BP220" s="106"/>
      <c r="BQ220" s="106"/>
      <c r="BR220" s="106"/>
      <c r="BS220" s="106"/>
      <c r="BT220" s="106"/>
      <c r="BU220" s="106"/>
      <c r="BV220" s="106"/>
      <c r="BW220" s="106"/>
      <c r="BX220" s="106"/>
      <c r="BY220" s="106"/>
      <c r="BZ220" s="106"/>
      <c r="CA220" s="106"/>
      <c r="CB220" s="106"/>
      <c r="CC220" s="106"/>
      <c r="CD220" s="106"/>
      <c r="CE220" s="106"/>
      <c r="CF220" s="106"/>
      <c r="CG220" s="106"/>
      <c r="CH220" s="106"/>
      <c r="CI220" s="106"/>
      <c r="CJ220" s="106"/>
      <c r="CK220" s="106"/>
    </row>
    <row r="221" spans="2:89" ht="15.75">
      <c r="I221" s="106"/>
      <c r="J221" s="1368"/>
      <c r="K221" s="784"/>
      <c r="L221" s="353"/>
      <c r="M221" s="106"/>
      <c r="N221" s="106"/>
      <c r="O221" s="106"/>
      <c r="P221" s="111"/>
      <c r="Q221" s="106"/>
      <c r="R221" s="106"/>
      <c r="S221" s="46"/>
      <c r="T221" s="11"/>
      <c r="U221" s="106"/>
      <c r="V221" s="106"/>
      <c r="W221" s="104"/>
      <c r="X221" s="186"/>
      <c r="Y221" s="364"/>
      <c r="Z221" s="176"/>
      <c r="AA221" s="363"/>
      <c r="AB221" s="106"/>
      <c r="AC221" s="106"/>
      <c r="AD221" s="106"/>
      <c r="AE221" s="106"/>
      <c r="AF221" s="106"/>
      <c r="AG221" s="101"/>
      <c r="AH221" s="113"/>
      <c r="AI221" s="140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6"/>
      <c r="BC221" s="106"/>
      <c r="BD221" s="106"/>
      <c r="BE221" s="106"/>
      <c r="BF221" s="106"/>
      <c r="BG221" s="106"/>
      <c r="BH221" s="106"/>
      <c r="BI221" s="106"/>
      <c r="BJ221" s="106"/>
      <c r="BK221" s="106"/>
      <c r="BL221" s="106"/>
      <c r="BM221" s="106"/>
      <c r="BN221" s="106"/>
      <c r="BO221" s="106"/>
      <c r="BP221" s="106"/>
      <c r="BQ221" s="106"/>
      <c r="BR221" s="106"/>
      <c r="BS221" s="106"/>
      <c r="BT221" s="106"/>
      <c r="BU221" s="106"/>
      <c r="BV221" s="106"/>
      <c r="BW221" s="106"/>
      <c r="BX221" s="106"/>
      <c r="BY221" s="106"/>
      <c r="BZ221" s="106"/>
      <c r="CA221" s="106"/>
      <c r="CB221" s="106"/>
      <c r="CC221" s="106"/>
      <c r="CD221" s="106"/>
      <c r="CE221" s="106"/>
      <c r="CF221" s="106"/>
      <c r="CG221" s="106"/>
      <c r="CH221" s="106"/>
      <c r="CI221" s="106"/>
      <c r="CJ221" s="106"/>
      <c r="CK221" s="106"/>
    </row>
    <row r="222" spans="2:89" ht="15" customHeight="1">
      <c r="I222" s="106"/>
      <c r="J222" s="1369"/>
      <c r="K222" s="779"/>
      <c r="L222" s="522"/>
      <c r="M222" s="106"/>
      <c r="N222" s="106"/>
      <c r="O222" s="106"/>
      <c r="P222" s="100"/>
      <c r="Q222" s="106"/>
      <c r="R222" s="106"/>
      <c r="S222" s="46"/>
      <c r="T222" s="11"/>
      <c r="U222" s="101"/>
      <c r="V222" s="100"/>
      <c r="W222" s="106"/>
      <c r="X222" s="106"/>
      <c r="Y222" s="106"/>
      <c r="Z222" s="106"/>
      <c r="AA222" s="106"/>
      <c r="AB222" s="106"/>
      <c r="AC222" s="106"/>
      <c r="AD222" s="115"/>
      <c r="AE222" s="111"/>
      <c r="AF222" s="106"/>
      <c r="AG222" s="101"/>
      <c r="AH222" s="106"/>
      <c r="AI222" s="106"/>
      <c r="AJ222" s="106"/>
      <c r="AK222" s="106"/>
      <c r="AL222" s="106"/>
      <c r="AM222" s="106"/>
      <c r="AN222" s="106"/>
      <c r="AO222" s="106"/>
      <c r="AP222" s="106"/>
      <c r="AQ222" s="106"/>
      <c r="AR222" s="106"/>
      <c r="AS222" s="106"/>
      <c r="AT222" s="106"/>
      <c r="AU222" s="106"/>
      <c r="AV222" s="106"/>
      <c r="AW222" s="106"/>
      <c r="AX222" s="106"/>
      <c r="AY222" s="106"/>
      <c r="AZ222" s="106"/>
      <c r="BA222" s="106"/>
      <c r="BB222" s="106"/>
      <c r="BC222" s="106"/>
      <c r="BD222" s="106"/>
      <c r="BE222" s="106"/>
      <c r="BF222" s="106"/>
      <c r="BG222" s="106"/>
      <c r="BH222" s="106"/>
      <c r="BI222" s="106"/>
      <c r="BJ222" s="106"/>
      <c r="BK222" s="106"/>
      <c r="BL222" s="106"/>
      <c r="BM222" s="106"/>
      <c r="BN222" s="106"/>
      <c r="BO222" s="106"/>
      <c r="BP222" s="106"/>
      <c r="BQ222" s="106"/>
      <c r="BR222" s="106"/>
      <c r="BS222" s="106"/>
      <c r="BT222" s="106"/>
      <c r="BU222" s="106"/>
      <c r="BV222" s="106"/>
      <c r="BW222" s="106"/>
      <c r="BX222" s="106"/>
      <c r="BY222" s="106"/>
      <c r="BZ222" s="106"/>
      <c r="CA222" s="106"/>
      <c r="CB222" s="106"/>
      <c r="CC222" s="106"/>
      <c r="CD222" s="106"/>
      <c r="CE222" s="106"/>
      <c r="CF222" s="106"/>
      <c r="CG222" s="106"/>
      <c r="CH222" s="106"/>
      <c r="CI222" s="106"/>
      <c r="CJ222" s="106"/>
      <c r="CK222" s="106"/>
    </row>
    <row r="223" spans="2:89" ht="13.5" customHeight="1">
      <c r="I223" s="106"/>
      <c r="J223" s="785"/>
      <c r="K223" s="527"/>
      <c r="L223" s="527"/>
      <c r="M223" s="106"/>
      <c r="N223" s="106"/>
      <c r="O223" s="106"/>
      <c r="P223" s="105"/>
      <c r="Q223" s="106"/>
      <c r="R223" s="106"/>
      <c r="S223" s="46"/>
      <c r="T223" s="11"/>
      <c r="U223" s="106"/>
      <c r="V223" s="106"/>
      <c r="W223" s="106"/>
      <c r="X223" s="143"/>
      <c r="Y223" s="143"/>
      <c r="Z223" s="106"/>
      <c r="AA223" s="363"/>
      <c r="AB223" s="106"/>
      <c r="AC223" s="106"/>
      <c r="AD223" s="106"/>
      <c r="AE223" s="106"/>
      <c r="AF223" s="106"/>
      <c r="AG223" s="106"/>
      <c r="AH223" s="106"/>
      <c r="AI223" s="106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6"/>
      <c r="BC223" s="106"/>
      <c r="BD223" s="106"/>
      <c r="BE223" s="106"/>
      <c r="BF223" s="106"/>
      <c r="BG223" s="106"/>
      <c r="BH223" s="106"/>
      <c r="BI223" s="106"/>
      <c r="BJ223" s="106"/>
      <c r="BK223" s="106"/>
      <c r="BL223" s="106"/>
      <c r="BM223" s="106"/>
      <c r="BN223" s="106"/>
      <c r="BO223" s="106"/>
      <c r="BP223" s="106"/>
      <c r="BQ223" s="106"/>
      <c r="BR223" s="106"/>
      <c r="BS223" s="106"/>
      <c r="BT223" s="106"/>
      <c r="BU223" s="106"/>
      <c r="BV223" s="106"/>
      <c r="BW223" s="106"/>
      <c r="BX223" s="106"/>
      <c r="BY223" s="106"/>
      <c r="BZ223" s="106"/>
      <c r="CA223" s="106"/>
      <c r="CB223" s="106"/>
      <c r="CC223" s="106"/>
      <c r="CD223" s="106"/>
      <c r="CE223" s="106"/>
      <c r="CF223" s="106"/>
      <c r="CG223" s="106"/>
      <c r="CH223" s="106"/>
      <c r="CI223" s="106"/>
      <c r="CJ223" s="106"/>
      <c r="CK223" s="106"/>
    </row>
    <row r="224" spans="2:89" ht="13.5" customHeight="1">
      <c r="I224" s="106"/>
      <c r="J224" s="121"/>
      <c r="K224" s="121"/>
      <c r="L224" s="121"/>
      <c r="M224" s="106"/>
      <c r="N224" s="106"/>
      <c r="O224" s="106"/>
      <c r="P224" s="106"/>
      <c r="Q224" s="106"/>
      <c r="R224" s="106"/>
      <c r="S224" s="46"/>
      <c r="T224" s="11"/>
      <c r="U224" s="106"/>
      <c r="V224" s="106"/>
      <c r="W224" s="106"/>
      <c r="X224" s="132"/>
      <c r="Y224" s="132"/>
      <c r="Z224" s="106"/>
      <c r="AA224" s="106"/>
      <c r="AB224" s="106"/>
      <c r="AC224" s="106"/>
      <c r="AD224" s="106"/>
      <c r="AE224" s="106"/>
      <c r="AF224" s="106"/>
      <c r="AG224" s="106"/>
      <c r="AH224" s="106"/>
      <c r="AI224" s="106"/>
      <c r="AJ224" s="106"/>
      <c r="AK224" s="106"/>
      <c r="AL224" s="106"/>
      <c r="AM224" s="106"/>
      <c r="AN224" s="106"/>
      <c r="AO224" s="106"/>
      <c r="AP224" s="106"/>
      <c r="AQ224" s="106"/>
      <c r="AR224" s="106"/>
      <c r="AS224" s="106"/>
      <c r="AT224" s="106"/>
      <c r="AU224" s="106"/>
      <c r="AV224" s="106"/>
      <c r="AW224" s="106"/>
      <c r="AX224" s="106"/>
      <c r="AY224" s="106"/>
      <c r="AZ224" s="106"/>
      <c r="BA224" s="106"/>
      <c r="BB224" s="106"/>
      <c r="BC224" s="106"/>
      <c r="BD224" s="106"/>
      <c r="BE224" s="106"/>
      <c r="BF224" s="106"/>
      <c r="BG224" s="106"/>
      <c r="BH224" s="106"/>
      <c r="BI224" s="106"/>
      <c r="BJ224" s="106"/>
      <c r="BK224" s="106"/>
      <c r="BL224" s="106"/>
      <c r="BM224" s="106"/>
      <c r="BN224" s="106"/>
      <c r="BO224" s="106"/>
      <c r="BP224" s="106"/>
      <c r="BQ224" s="106"/>
      <c r="BR224" s="106"/>
      <c r="BS224" s="106"/>
      <c r="BT224" s="106"/>
      <c r="BU224" s="106"/>
      <c r="BV224" s="106"/>
      <c r="BW224" s="106"/>
      <c r="BX224" s="106"/>
      <c r="BY224" s="106"/>
      <c r="BZ224" s="106"/>
      <c r="CA224" s="106"/>
      <c r="CB224" s="106"/>
      <c r="CC224" s="106"/>
      <c r="CD224" s="106"/>
      <c r="CE224" s="106"/>
      <c r="CF224" s="106"/>
      <c r="CG224" s="106"/>
      <c r="CH224" s="106"/>
      <c r="CI224" s="106"/>
      <c r="CJ224" s="106"/>
      <c r="CK224" s="106"/>
    </row>
    <row r="225" spans="3:89" ht="14.25" customHeight="1">
      <c r="I225" s="106"/>
      <c r="J225" s="121"/>
      <c r="K225" s="121"/>
      <c r="L225" s="121"/>
      <c r="M225" s="106"/>
      <c r="N225" s="106"/>
      <c r="O225" s="106"/>
      <c r="P225" s="106"/>
      <c r="Q225" s="106"/>
      <c r="R225" s="106"/>
      <c r="S225" s="46"/>
      <c r="T225" s="11"/>
      <c r="U225" s="106"/>
      <c r="V225" s="106"/>
      <c r="W225" s="106"/>
      <c r="X225" s="143"/>
      <c r="Y225" s="143"/>
      <c r="Z225" s="106"/>
      <c r="AA225" s="106"/>
      <c r="AB225" s="106"/>
      <c r="AC225" s="106"/>
      <c r="AD225" s="106"/>
      <c r="AE225" s="106"/>
      <c r="AF225" s="106"/>
      <c r="AG225" s="106"/>
      <c r="AH225" s="106"/>
      <c r="AI225" s="106"/>
      <c r="AJ225" s="106"/>
      <c r="AK225" s="106"/>
      <c r="AL225" s="106"/>
      <c r="AM225" s="106"/>
      <c r="AN225" s="106"/>
      <c r="AO225" s="106"/>
      <c r="AP225" s="106"/>
      <c r="AQ225" s="106"/>
      <c r="AR225" s="106"/>
      <c r="AS225" s="106"/>
      <c r="AT225" s="106"/>
      <c r="AU225" s="106"/>
      <c r="AV225" s="106"/>
      <c r="AW225" s="106"/>
      <c r="AX225" s="106"/>
      <c r="AY225" s="106"/>
      <c r="AZ225" s="106"/>
      <c r="BA225" s="106"/>
      <c r="BB225" s="106"/>
      <c r="BC225" s="106"/>
      <c r="BD225" s="106"/>
      <c r="BE225" s="106"/>
      <c r="BF225" s="106"/>
      <c r="BG225" s="106"/>
      <c r="BH225" s="106"/>
      <c r="BI225" s="106"/>
      <c r="BJ225" s="106"/>
      <c r="BK225" s="106"/>
      <c r="BL225" s="106"/>
      <c r="BM225" s="106"/>
      <c r="BN225" s="106"/>
      <c r="BO225" s="106"/>
      <c r="BP225" s="106"/>
      <c r="BQ225" s="106"/>
      <c r="BR225" s="106"/>
      <c r="BS225" s="106"/>
      <c r="BT225" s="106"/>
      <c r="BU225" s="106"/>
      <c r="BV225" s="106"/>
      <c r="BW225" s="106"/>
      <c r="BX225" s="106"/>
      <c r="BY225" s="106"/>
      <c r="BZ225" s="106"/>
      <c r="CA225" s="106"/>
      <c r="CB225" s="106"/>
      <c r="CC225" s="106"/>
      <c r="CD225" s="106"/>
      <c r="CE225" s="106"/>
      <c r="CF225" s="106"/>
      <c r="CG225" s="106"/>
      <c r="CH225" s="106"/>
      <c r="CI225" s="106"/>
      <c r="CJ225" s="106"/>
      <c r="CK225" s="106"/>
    </row>
    <row r="226" spans="3:89" ht="12.75" customHeight="1">
      <c r="I226" s="106"/>
      <c r="J226" s="121"/>
      <c r="K226" s="203"/>
      <c r="L226" s="121"/>
      <c r="M226" s="106"/>
      <c r="N226" s="106"/>
      <c r="O226" s="106"/>
      <c r="P226" s="106"/>
      <c r="Q226" s="106"/>
      <c r="R226" s="106"/>
      <c r="S226" s="46"/>
      <c r="T226" s="11"/>
      <c r="U226" s="106"/>
      <c r="V226" s="106"/>
      <c r="W226" s="106"/>
      <c r="X226" s="143"/>
      <c r="Y226" s="143"/>
      <c r="Z226" s="106"/>
      <c r="AA226" s="106"/>
      <c r="AB226" s="106"/>
      <c r="AC226" s="106"/>
      <c r="AD226" s="106"/>
      <c r="AE226" s="106"/>
      <c r="AF226" s="106"/>
      <c r="AG226" s="106"/>
      <c r="AH226" s="106"/>
      <c r="AI226" s="106"/>
      <c r="AJ226" s="106"/>
      <c r="AK226" s="106"/>
      <c r="AL226" s="106"/>
      <c r="AM226" s="106"/>
      <c r="AN226" s="106"/>
      <c r="AO226" s="106"/>
      <c r="AP226" s="106"/>
      <c r="AQ226" s="106"/>
      <c r="AR226" s="106"/>
      <c r="AS226" s="106"/>
      <c r="AT226" s="106"/>
      <c r="AU226" s="106"/>
      <c r="AV226" s="106"/>
      <c r="AW226" s="106"/>
      <c r="AX226" s="106"/>
      <c r="AY226" s="106"/>
      <c r="AZ226" s="106"/>
      <c r="BA226" s="106"/>
      <c r="BB226" s="106"/>
      <c r="BC226" s="106"/>
      <c r="BD226" s="106"/>
      <c r="BE226" s="106"/>
      <c r="BF226" s="106"/>
      <c r="BG226" s="106"/>
      <c r="BH226" s="106"/>
      <c r="BI226" s="106"/>
      <c r="BJ226" s="106"/>
      <c r="BK226" s="106"/>
      <c r="BL226" s="106"/>
      <c r="BM226" s="106"/>
      <c r="BN226" s="106"/>
      <c r="BO226" s="106"/>
      <c r="BP226" s="106"/>
      <c r="BQ226" s="106"/>
      <c r="BR226" s="106"/>
      <c r="BS226" s="106"/>
      <c r="BT226" s="106"/>
      <c r="BU226" s="106"/>
      <c r="BV226" s="106"/>
      <c r="BW226" s="106"/>
      <c r="BX226" s="106"/>
      <c r="BY226" s="106"/>
      <c r="BZ226" s="106"/>
      <c r="CA226" s="106"/>
      <c r="CB226" s="106"/>
      <c r="CC226" s="106"/>
      <c r="CD226" s="106"/>
      <c r="CE226" s="106"/>
      <c r="CF226" s="106"/>
      <c r="CG226" s="106"/>
      <c r="CH226" s="106"/>
      <c r="CI226" s="106"/>
      <c r="CJ226" s="106"/>
      <c r="CK226" s="106"/>
    </row>
    <row r="227" spans="3:89" ht="14.25" customHeight="1">
      <c r="I227" s="106"/>
      <c r="J227" s="121"/>
      <c r="K227" s="356"/>
      <c r="L227" s="356"/>
      <c r="M227" s="106"/>
      <c r="N227" s="106"/>
      <c r="O227" s="106"/>
      <c r="P227" s="106"/>
      <c r="Q227" s="106"/>
      <c r="R227" s="106"/>
      <c r="S227" s="475"/>
      <c r="T227" s="11"/>
      <c r="U227" s="106"/>
      <c r="V227" s="106"/>
      <c r="W227" s="134"/>
      <c r="X227" s="197"/>
      <c r="Y227" s="197"/>
      <c r="Z227" s="106"/>
      <c r="AA227" s="106"/>
      <c r="AB227" s="106"/>
      <c r="AC227" s="106"/>
      <c r="AD227" s="106"/>
      <c r="AE227" s="106"/>
      <c r="AF227" s="106"/>
      <c r="AG227" s="106"/>
      <c r="AH227" s="106"/>
      <c r="AI227" s="106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  <c r="AT227" s="106"/>
      <c r="AU227" s="106"/>
      <c r="AV227" s="106"/>
      <c r="AW227" s="106"/>
      <c r="AX227" s="106"/>
      <c r="AY227" s="106"/>
      <c r="AZ227" s="106"/>
      <c r="BA227" s="106"/>
      <c r="BB227" s="106"/>
      <c r="BC227" s="106"/>
      <c r="BD227" s="106"/>
      <c r="BE227" s="106"/>
      <c r="BF227" s="106"/>
      <c r="BG227" s="106"/>
      <c r="BH227" s="106"/>
      <c r="BI227" s="106"/>
      <c r="BJ227" s="106"/>
      <c r="BK227" s="106"/>
      <c r="BL227" s="106"/>
      <c r="BM227" s="106"/>
      <c r="BN227" s="106"/>
      <c r="BO227" s="106"/>
      <c r="BP227" s="106"/>
      <c r="BQ227" s="106"/>
      <c r="BR227" s="106"/>
      <c r="BS227" s="106"/>
      <c r="BT227" s="106"/>
      <c r="BU227" s="106"/>
      <c r="BV227" s="106"/>
      <c r="BW227" s="106"/>
      <c r="BX227" s="106"/>
      <c r="BY227" s="106"/>
      <c r="BZ227" s="106"/>
      <c r="CA227" s="106"/>
      <c r="CB227" s="106"/>
      <c r="CC227" s="106"/>
      <c r="CD227" s="106"/>
      <c r="CE227" s="106"/>
      <c r="CF227" s="106"/>
      <c r="CG227" s="106"/>
      <c r="CH227" s="106"/>
      <c r="CI227" s="106"/>
      <c r="CJ227" s="106"/>
      <c r="CK227" s="106"/>
    </row>
    <row r="228" spans="3:89" ht="15.75" customHeight="1">
      <c r="I228" s="139"/>
      <c r="J228" s="121"/>
      <c r="K228" s="780"/>
      <c r="L228" s="121"/>
      <c r="M228" s="106"/>
      <c r="N228" s="106"/>
      <c r="O228" s="106"/>
      <c r="P228" s="106"/>
      <c r="Q228" s="106"/>
      <c r="R228" s="106"/>
      <c r="S228" s="46"/>
      <c r="T228" s="11"/>
      <c r="U228" s="106"/>
      <c r="V228" s="106"/>
      <c r="W228" s="361"/>
      <c r="X228" s="141"/>
      <c r="Y228" s="141"/>
      <c r="Z228" s="106"/>
      <c r="AA228" s="106"/>
      <c r="AB228" s="106"/>
      <c r="AC228" s="106"/>
      <c r="AD228" s="106"/>
      <c r="AE228" s="106"/>
      <c r="AF228" s="106"/>
      <c r="AG228" s="106"/>
      <c r="AH228" s="106"/>
      <c r="AI228" s="106"/>
      <c r="AJ228" s="106"/>
      <c r="AK228" s="106"/>
      <c r="AL228" s="106"/>
      <c r="AM228" s="106"/>
      <c r="AN228" s="106"/>
      <c r="AO228" s="106"/>
      <c r="AP228" s="106"/>
      <c r="AQ228" s="106"/>
      <c r="AR228" s="106"/>
      <c r="AS228" s="106"/>
      <c r="AT228" s="106"/>
      <c r="AU228" s="106"/>
      <c r="AV228" s="106"/>
      <c r="AW228" s="106"/>
      <c r="AX228" s="106"/>
      <c r="AY228" s="106"/>
      <c r="AZ228" s="106"/>
      <c r="BA228" s="106"/>
      <c r="BB228" s="106"/>
      <c r="BC228" s="106"/>
      <c r="BD228" s="106"/>
      <c r="BE228" s="106"/>
      <c r="BF228" s="106"/>
      <c r="BG228" s="106"/>
      <c r="BH228" s="106"/>
      <c r="BI228" s="106"/>
      <c r="BJ228" s="106"/>
      <c r="BK228" s="106"/>
      <c r="BL228" s="106"/>
      <c r="BM228" s="106"/>
      <c r="BN228" s="106"/>
      <c r="BO228" s="106"/>
      <c r="BP228" s="106"/>
      <c r="BQ228" s="106"/>
      <c r="BR228" s="106"/>
      <c r="BS228" s="106"/>
      <c r="BT228" s="106"/>
      <c r="BU228" s="106"/>
      <c r="BV228" s="106"/>
      <c r="BW228" s="106"/>
      <c r="BX228" s="106"/>
      <c r="BY228" s="106"/>
      <c r="BZ228" s="106"/>
      <c r="CA228" s="106"/>
      <c r="CB228" s="106"/>
      <c r="CC228" s="106"/>
      <c r="CD228" s="106"/>
      <c r="CE228" s="106"/>
      <c r="CF228" s="106"/>
      <c r="CG228" s="106"/>
      <c r="CH228" s="106"/>
      <c r="CI228" s="106"/>
      <c r="CJ228" s="106"/>
      <c r="CK228" s="106"/>
    </row>
    <row r="229" spans="3:89" ht="15" customHeight="1">
      <c r="I229" s="162"/>
      <c r="J229" s="121"/>
      <c r="K229" s="121"/>
      <c r="L229" s="121"/>
      <c r="M229" s="106"/>
      <c r="N229" s="106"/>
      <c r="O229" s="106"/>
      <c r="P229" s="100"/>
      <c r="Q229" s="106"/>
      <c r="R229" s="106"/>
      <c r="S229" s="46"/>
      <c r="T229" s="468"/>
      <c r="U229" s="106"/>
      <c r="V229" s="106"/>
      <c r="W229" s="361"/>
      <c r="X229" s="106"/>
      <c r="Y229" s="106"/>
      <c r="Z229" s="106"/>
      <c r="AA229" s="106"/>
      <c r="AB229" s="106"/>
      <c r="AC229" s="106"/>
      <c r="AD229" s="106"/>
      <c r="AE229" s="106"/>
      <c r="AF229" s="106"/>
      <c r="AG229" s="106"/>
      <c r="AH229" s="106"/>
      <c r="AI229" s="106"/>
      <c r="AJ229" s="106"/>
      <c r="AK229" s="106"/>
      <c r="AL229" s="106"/>
      <c r="AM229" s="106"/>
      <c r="AN229" s="106"/>
      <c r="AO229" s="106"/>
      <c r="AP229" s="106"/>
      <c r="AQ229" s="106"/>
      <c r="AR229" s="106"/>
      <c r="AS229" s="106"/>
      <c r="AT229" s="106"/>
      <c r="AU229" s="106"/>
      <c r="AV229" s="106"/>
      <c r="AW229" s="106"/>
      <c r="AX229" s="106"/>
      <c r="AY229" s="106"/>
      <c r="AZ229" s="106"/>
      <c r="BA229" s="106"/>
      <c r="BB229" s="106"/>
      <c r="BC229" s="106"/>
      <c r="BD229" s="106"/>
      <c r="BE229" s="106"/>
      <c r="BF229" s="106"/>
      <c r="BG229" s="106"/>
      <c r="BH229" s="106"/>
      <c r="BI229" s="106"/>
      <c r="BJ229" s="106"/>
      <c r="BK229" s="106"/>
      <c r="BL229" s="106"/>
      <c r="BM229" s="106"/>
      <c r="BN229" s="106"/>
      <c r="BO229" s="106"/>
      <c r="BP229" s="106"/>
      <c r="BQ229" s="106"/>
      <c r="BR229" s="106"/>
      <c r="BS229" s="106"/>
      <c r="BT229" s="106"/>
      <c r="BU229" s="106"/>
      <c r="BV229" s="106"/>
      <c r="BW229" s="106"/>
      <c r="BX229" s="106"/>
      <c r="BY229" s="106"/>
      <c r="BZ229" s="106"/>
      <c r="CA229" s="106"/>
      <c r="CB229" s="106"/>
      <c r="CC229" s="106"/>
      <c r="CD229" s="106"/>
      <c r="CE229" s="106"/>
      <c r="CF229" s="106"/>
      <c r="CG229" s="106"/>
      <c r="CH229" s="106"/>
      <c r="CI229" s="106"/>
      <c r="CJ229" s="106"/>
      <c r="CK229" s="106"/>
    </row>
    <row r="230" spans="3:89" ht="13.5" customHeight="1">
      <c r="I230" s="101"/>
      <c r="J230" s="121"/>
      <c r="K230" s="121"/>
      <c r="L230" s="121"/>
      <c r="M230" s="106"/>
      <c r="N230" s="106"/>
      <c r="O230" s="106"/>
      <c r="P230" s="114"/>
      <c r="Q230" s="106"/>
      <c r="R230" s="106"/>
      <c r="S230" s="46"/>
      <c r="T230" s="11"/>
      <c r="U230" s="106"/>
      <c r="V230" s="106"/>
      <c r="W230" s="361"/>
      <c r="X230" s="106"/>
      <c r="Y230" s="106"/>
      <c r="Z230" s="106"/>
      <c r="AA230" s="106"/>
      <c r="AB230" s="106"/>
      <c r="AC230" s="106"/>
      <c r="AD230" s="106"/>
      <c r="AE230" s="106"/>
      <c r="AF230" s="106"/>
      <c r="AG230" s="106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6"/>
      <c r="BC230" s="106"/>
      <c r="BD230" s="106"/>
      <c r="BE230" s="106"/>
      <c r="BF230" s="106"/>
      <c r="BG230" s="106"/>
      <c r="BH230" s="106"/>
      <c r="BI230" s="106"/>
      <c r="BJ230" s="106"/>
      <c r="BK230" s="106"/>
      <c r="BL230" s="106"/>
      <c r="BM230" s="106"/>
      <c r="BN230" s="106"/>
      <c r="BO230" s="106"/>
      <c r="BP230" s="106"/>
      <c r="BQ230" s="106"/>
      <c r="BR230" s="106"/>
      <c r="BS230" s="106"/>
      <c r="BT230" s="106"/>
      <c r="BU230" s="106"/>
      <c r="BV230" s="106"/>
      <c r="BW230" s="106"/>
      <c r="BX230" s="106"/>
      <c r="BY230" s="106"/>
      <c r="BZ230" s="106"/>
      <c r="CA230" s="106"/>
      <c r="CB230" s="106"/>
      <c r="CC230" s="106"/>
      <c r="CD230" s="106"/>
      <c r="CE230" s="106"/>
      <c r="CF230" s="106"/>
      <c r="CG230" s="106"/>
      <c r="CH230" s="106"/>
      <c r="CI230" s="106"/>
      <c r="CJ230" s="106"/>
      <c r="CK230" s="106"/>
    </row>
    <row r="231" spans="3:89" ht="13.5" customHeight="1">
      <c r="I231" s="101"/>
      <c r="J231" s="121"/>
      <c r="K231" s="126"/>
      <c r="L231" s="121"/>
      <c r="M231" s="106"/>
      <c r="N231" s="106"/>
      <c r="O231" s="106"/>
      <c r="P231" s="185"/>
      <c r="Q231" s="106"/>
      <c r="R231" s="160"/>
      <c r="S231" s="3"/>
      <c r="T231" s="476"/>
      <c r="U231" s="143"/>
      <c r="V231" s="143"/>
      <c r="W231" s="212"/>
      <c r="X231" s="105"/>
      <c r="Y231" s="132"/>
      <c r="Z231" s="185"/>
      <c r="AA231" s="132"/>
      <c r="AB231" s="106"/>
      <c r="AC231" s="132"/>
      <c r="AD231" s="132"/>
      <c r="AE231" s="106"/>
      <c r="AF231" s="106"/>
      <c r="AG231" s="106"/>
      <c r="AH231" s="106"/>
      <c r="AI231" s="106"/>
      <c r="AJ231" s="106"/>
      <c r="AK231" s="106"/>
      <c r="AL231" s="106"/>
      <c r="AM231" s="106"/>
      <c r="AN231" s="106"/>
      <c r="AO231" s="106"/>
      <c r="AP231" s="106"/>
      <c r="AQ231" s="106"/>
      <c r="AR231" s="106"/>
      <c r="AS231" s="106"/>
      <c r="AT231" s="106"/>
      <c r="AU231" s="106"/>
      <c r="AV231" s="106"/>
      <c r="AW231" s="106"/>
      <c r="AX231" s="106"/>
      <c r="AY231" s="106"/>
      <c r="AZ231" s="106"/>
      <c r="BA231" s="106"/>
      <c r="BB231" s="106"/>
      <c r="BC231" s="106"/>
      <c r="BD231" s="106"/>
      <c r="BE231" s="106"/>
      <c r="BF231" s="106"/>
      <c r="BG231" s="106"/>
      <c r="BH231" s="106"/>
      <c r="BI231" s="106"/>
      <c r="BJ231" s="106"/>
      <c r="BK231" s="106"/>
      <c r="BL231" s="106"/>
      <c r="BM231" s="106"/>
      <c r="BN231" s="106"/>
      <c r="BO231" s="106"/>
      <c r="BP231" s="106"/>
      <c r="BQ231" s="106"/>
      <c r="BR231" s="106"/>
      <c r="BS231" s="106"/>
      <c r="BT231" s="106"/>
      <c r="BU231" s="106"/>
      <c r="BV231" s="106"/>
      <c r="BW231" s="106"/>
      <c r="BX231" s="106"/>
      <c r="BY231" s="106"/>
      <c r="BZ231" s="106"/>
      <c r="CA231" s="106"/>
      <c r="CB231" s="106"/>
      <c r="CC231" s="106"/>
      <c r="CD231" s="106"/>
      <c r="CE231" s="106"/>
      <c r="CF231" s="106"/>
      <c r="CG231" s="106"/>
      <c r="CH231" s="106"/>
      <c r="CI231" s="106"/>
      <c r="CJ231" s="106"/>
      <c r="CK231" s="106"/>
    </row>
    <row r="232" spans="3:89" ht="14.25" customHeight="1">
      <c r="I232" s="101"/>
      <c r="J232" s="121"/>
      <c r="K232" s="101"/>
      <c r="L232" s="121"/>
      <c r="M232" s="106"/>
      <c r="N232" s="106"/>
      <c r="O232" s="106"/>
      <c r="P232" s="106"/>
      <c r="Q232" s="106"/>
      <c r="R232" s="106"/>
      <c r="S232" s="46"/>
      <c r="T232" s="11"/>
      <c r="U232" s="143"/>
      <c r="V232" s="143"/>
      <c r="W232" s="101"/>
      <c r="X232" s="106"/>
      <c r="Y232" s="195"/>
      <c r="Z232" s="270"/>
      <c r="AA232" s="195"/>
      <c r="AB232" s="270"/>
      <c r="AC232" s="106"/>
      <c r="AD232" s="104"/>
      <c r="AE232" s="191"/>
      <c r="AF232" s="106"/>
      <c r="AG232" s="106"/>
      <c r="AH232" s="106"/>
      <c r="AI232" s="106"/>
      <c r="AJ232" s="106"/>
      <c r="AK232" s="106"/>
      <c r="AL232" s="106"/>
      <c r="AM232" s="106"/>
      <c r="AN232" s="106"/>
      <c r="AO232" s="106"/>
      <c r="AP232" s="106"/>
      <c r="AQ232" s="106"/>
      <c r="AR232" s="106"/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6"/>
      <c r="BC232" s="106"/>
      <c r="BD232" s="106"/>
      <c r="BE232" s="106"/>
      <c r="BF232" s="106"/>
      <c r="BG232" s="106"/>
      <c r="BH232" s="106"/>
      <c r="BI232" s="106"/>
      <c r="BJ232" s="106"/>
      <c r="BK232" s="106"/>
      <c r="BL232" s="106"/>
      <c r="BM232" s="106"/>
      <c r="BN232" s="106"/>
      <c r="BO232" s="106"/>
      <c r="BP232" s="106"/>
      <c r="BQ232" s="106"/>
      <c r="BR232" s="106"/>
      <c r="BS232" s="106"/>
      <c r="BT232" s="106"/>
      <c r="BU232" s="106"/>
      <c r="BV232" s="106"/>
      <c r="BW232" s="106"/>
      <c r="BX232" s="106"/>
      <c r="BY232" s="106"/>
      <c r="BZ232" s="106"/>
      <c r="CA232" s="106"/>
      <c r="CB232" s="106"/>
      <c r="CC232" s="106"/>
      <c r="CD232" s="106"/>
      <c r="CE232" s="106"/>
      <c r="CF232" s="106"/>
      <c r="CG232" s="106"/>
      <c r="CH232" s="106"/>
      <c r="CI232" s="106"/>
      <c r="CJ232" s="106"/>
      <c r="CK232" s="106"/>
    </row>
    <row r="233" spans="3:89" ht="15" customHeight="1">
      <c r="I233" s="145"/>
      <c r="J233" s="121"/>
      <c r="K233" s="353"/>
      <c r="L233" s="121"/>
      <c r="M233" s="106"/>
      <c r="N233" s="106"/>
      <c r="O233" s="106"/>
      <c r="P233" s="106"/>
      <c r="Q233" s="106"/>
      <c r="R233" s="115"/>
      <c r="S233" s="101"/>
      <c r="T233" s="100"/>
      <c r="U233" s="143"/>
      <c r="V233" s="143"/>
      <c r="W233" s="104"/>
      <c r="X233" s="101"/>
      <c r="Y233" s="100"/>
      <c r="Z233" s="143"/>
      <c r="AA233" s="362"/>
      <c r="AB233" s="363"/>
      <c r="AC233" s="106"/>
      <c r="AD233" s="106"/>
      <c r="AE233" s="106"/>
      <c r="AF233" s="106"/>
      <c r="AG233" s="106"/>
      <c r="AH233" s="106"/>
      <c r="AI233" s="106"/>
      <c r="AJ233" s="106"/>
      <c r="AK233" s="106"/>
      <c r="AL233" s="106"/>
      <c r="AM233" s="106"/>
      <c r="AN233" s="106"/>
      <c r="AO233" s="106"/>
      <c r="AP233" s="106"/>
      <c r="AQ233" s="106"/>
      <c r="AR233" s="106"/>
      <c r="AS233" s="106"/>
      <c r="AT233" s="106"/>
      <c r="AU233" s="106"/>
      <c r="AV233" s="106"/>
      <c r="AW233" s="106"/>
      <c r="AX233" s="106"/>
      <c r="AY233" s="106"/>
      <c r="AZ233" s="106"/>
      <c r="BA233" s="106"/>
      <c r="BB233" s="106"/>
      <c r="BC233" s="106"/>
      <c r="BD233" s="106"/>
      <c r="BE233" s="106"/>
      <c r="BF233" s="106"/>
      <c r="BG233" s="106"/>
      <c r="BH233" s="106"/>
      <c r="BI233" s="106"/>
      <c r="BJ233" s="106"/>
      <c r="BK233" s="106"/>
      <c r="BL233" s="106"/>
      <c r="BM233" s="106"/>
      <c r="BN233" s="106"/>
      <c r="BO233" s="106"/>
      <c r="BP233" s="106"/>
      <c r="BQ233" s="106"/>
      <c r="BR233" s="106"/>
      <c r="BS233" s="106"/>
      <c r="BT233" s="106"/>
      <c r="BU233" s="106"/>
      <c r="BV233" s="106"/>
      <c r="BW233" s="106"/>
      <c r="BX233" s="106"/>
      <c r="BY233" s="106"/>
      <c r="BZ233" s="106"/>
      <c r="CA233" s="106"/>
      <c r="CB233" s="106"/>
      <c r="CC233" s="106"/>
      <c r="CD233" s="106"/>
      <c r="CE233" s="106"/>
      <c r="CF233" s="106"/>
      <c r="CG233" s="106"/>
      <c r="CH233" s="106"/>
      <c r="CI233" s="106"/>
      <c r="CJ233" s="106"/>
      <c r="CK233" s="106"/>
    </row>
    <row r="234" spans="3:89">
      <c r="I234" s="162"/>
      <c r="J234" s="561"/>
      <c r="K234" s="1303"/>
      <c r="L234" s="121"/>
      <c r="M234" s="106"/>
      <c r="N234" s="106"/>
      <c r="O234" s="106"/>
      <c r="P234" s="106"/>
      <c r="Q234" s="196"/>
      <c r="R234" s="115"/>
      <c r="S234" s="106"/>
      <c r="T234" s="100"/>
      <c r="U234" s="106"/>
      <c r="V234" s="106"/>
      <c r="W234" s="104"/>
      <c r="X234" s="104"/>
      <c r="Y234" s="105"/>
      <c r="Z234" s="132"/>
      <c r="AA234" s="176"/>
      <c r="AB234" s="363"/>
      <c r="AC234" s="106"/>
      <c r="AD234" s="106"/>
      <c r="AE234" s="106"/>
      <c r="AF234" s="106"/>
      <c r="AG234" s="106"/>
      <c r="AH234" s="106"/>
      <c r="AI234" s="106"/>
      <c r="AJ234" s="106"/>
      <c r="AK234" s="106"/>
      <c r="AL234" s="106"/>
      <c r="AM234" s="106"/>
      <c r="AN234" s="106"/>
      <c r="AO234" s="106"/>
      <c r="AP234" s="106"/>
      <c r="AQ234" s="106"/>
      <c r="AR234" s="106"/>
      <c r="AS234" s="106"/>
      <c r="AT234" s="106"/>
      <c r="AU234" s="106"/>
      <c r="AV234" s="106"/>
      <c r="AW234" s="106"/>
      <c r="AX234" s="106"/>
      <c r="AY234" s="106"/>
      <c r="AZ234" s="106"/>
      <c r="BA234" s="106"/>
      <c r="BB234" s="106"/>
      <c r="BC234" s="106"/>
      <c r="BD234" s="106"/>
      <c r="BE234" s="106"/>
      <c r="BF234" s="106"/>
      <c r="BG234" s="106"/>
      <c r="BH234" s="106"/>
      <c r="BI234" s="106"/>
      <c r="BJ234" s="106"/>
      <c r="BK234" s="106"/>
      <c r="BL234" s="106"/>
      <c r="BM234" s="106"/>
      <c r="BN234" s="106"/>
      <c r="BO234" s="106"/>
      <c r="BP234" s="106"/>
      <c r="BQ234" s="106"/>
      <c r="BR234" s="106"/>
      <c r="BS234" s="106"/>
      <c r="BT234" s="106"/>
      <c r="BU234" s="106"/>
      <c r="BV234" s="106"/>
      <c r="BW234" s="106"/>
      <c r="BX234" s="106"/>
      <c r="BY234" s="106"/>
      <c r="BZ234" s="106"/>
      <c r="CA234" s="106"/>
      <c r="CB234" s="106"/>
      <c r="CC234" s="106"/>
      <c r="CD234" s="106"/>
      <c r="CE234" s="106"/>
      <c r="CF234" s="106"/>
      <c r="CG234" s="106"/>
      <c r="CH234" s="106"/>
      <c r="CI234" s="106"/>
      <c r="CJ234" s="106"/>
      <c r="CK234" s="106"/>
    </row>
    <row r="235" spans="3:89">
      <c r="C235"/>
      <c r="I235" s="104"/>
      <c r="J235" s="561"/>
      <c r="K235" s="561"/>
      <c r="L235" s="121"/>
      <c r="M235" s="106"/>
      <c r="N235" s="106"/>
      <c r="O235" s="106"/>
      <c r="P235" s="106"/>
      <c r="Q235" s="143"/>
      <c r="R235" s="106"/>
      <c r="S235" s="11"/>
      <c r="T235" s="11"/>
      <c r="U235" s="106"/>
      <c r="V235" s="106"/>
      <c r="W235" s="104"/>
      <c r="X235" s="101"/>
      <c r="Y235" s="100"/>
      <c r="Z235" s="474"/>
      <c r="AA235" s="176"/>
      <c r="AB235" s="363"/>
      <c r="AC235" s="106"/>
      <c r="AD235" s="106"/>
      <c r="AE235" s="106"/>
      <c r="AF235" s="106"/>
      <c r="AG235" s="106"/>
      <c r="AH235" s="105"/>
      <c r="AI235" s="143"/>
      <c r="AJ235" s="185"/>
      <c r="AK235" s="143"/>
      <c r="AL235" s="106"/>
      <c r="AM235" s="132"/>
      <c r="AN235" s="106"/>
      <c r="AO235" s="106"/>
      <c r="AP235" s="106"/>
      <c r="AQ235" s="106"/>
      <c r="AR235" s="106"/>
      <c r="AS235" s="106"/>
      <c r="AT235" s="106"/>
      <c r="AU235" s="106"/>
      <c r="AV235" s="106"/>
      <c r="AW235" s="106"/>
      <c r="AX235" s="106"/>
      <c r="AY235" s="106"/>
      <c r="AZ235" s="106"/>
      <c r="BA235" s="106"/>
      <c r="BB235" s="106"/>
      <c r="BC235" s="106"/>
      <c r="BD235" s="106"/>
      <c r="BE235" s="106"/>
      <c r="BF235" s="106"/>
      <c r="BG235" s="106"/>
      <c r="BH235" s="106"/>
      <c r="BI235" s="106"/>
      <c r="BJ235" s="106"/>
      <c r="BK235" s="106"/>
      <c r="BL235" s="106"/>
      <c r="BM235" s="106"/>
      <c r="BN235" s="106"/>
      <c r="BO235" s="106"/>
      <c r="BP235" s="106"/>
      <c r="BQ235" s="106"/>
      <c r="BR235" s="106"/>
      <c r="BS235" s="106"/>
      <c r="BT235" s="106"/>
      <c r="BU235" s="106"/>
      <c r="BV235" s="106"/>
      <c r="BW235" s="106"/>
      <c r="BX235" s="106"/>
      <c r="BY235" s="106"/>
      <c r="BZ235" s="106"/>
      <c r="CA235" s="106"/>
      <c r="CB235" s="106"/>
      <c r="CC235" s="106"/>
      <c r="CD235" s="106"/>
      <c r="CE235" s="106"/>
      <c r="CF235" s="106"/>
      <c r="CG235" s="106"/>
      <c r="CH235" s="106"/>
      <c r="CI235" s="106"/>
      <c r="CJ235" s="106"/>
      <c r="CK235" s="106"/>
    </row>
    <row r="236" spans="3:89" ht="12.75" customHeight="1">
      <c r="C236"/>
      <c r="I236" s="104"/>
      <c r="J236" s="561"/>
      <c r="K236" s="1303"/>
      <c r="L236" s="121"/>
      <c r="M236" s="106"/>
      <c r="N236" s="106"/>
      <c r="O236" s="106"/>
      <c r="P236" s="106"/>
      <c r="Q236" s="106"/>
      <c r="R236" s="106"/>
      <c r="S236" s="11"/>
      <c r="T236" s="11"/>
      <c r="U236" s="98"/>
      <c r="V236" s="106"/>
      <c r="W236" s="104"/>
      <c r="X236" s="107"/>
      <c r="Y236" s="108"/>
      <c r="Z236" s="141"/>
      <c r="AA236" s="176"/>
      <c r="AB236" s="363"/>
      <c r="AC236" s="106"/>
      <c r="AD236" s="106"/>
      <c r="AE236" s="106"/>
      <c r="AF236" s="106"/>
      <c r="AG236" s="106"/>
      <c r="AH236" s="201"/>
      <c r="AI236" s="106"/>
      <c r="AJ236" s="106"/>
      <c r="AK236" s="106"/>
      <c r="AL236" s="106"/>
      <c r="AM236" s="106"/>
      <c r="AN236" s="106"/>
      <c r="AO236" s="106"/>
      <c r="AP236" s="106"/>
      <c r="AQ236" s="106"/>
      <c r="AR236" s="106"/>
      <c r="AS236" s="106"/>
      <c r="AT236" s="106"/>
      <c r="AU236" s="106"/>
      <c r="AV236" s="106"/>
      <c r="AW236" s="106"/>
      <c r="AX236" s="106"/>
      <c r="AY236" s="106"/>
      <c r="AZ236" s="106"/>
      <c r="BA236" s="106"/>
      <c r="BB236" s="106"/>
      <c r="BC236" s="106"/>
      <c r="BD236" s="106"/>
      <c r="BE236" s="106"/>
      <c r="BF236" s="106"/>
      <c r="BG236" s="106"/>
      <c r="BH236" s="106"/>
      <c r="BI236" s="106"/>
      <c r="BJ236" s="106"/>
      <c r="BK236" s="106"/>
      <c r="BL236" s="106"/>
      <c r="BM236" s="106"/>
      <c r="BN236" s="106"/>
      <c r="BO236" s="106"/>
      <c r="BP236" s="106"/>
      <c r="BQ236" s="106"/>
      <c r="BR236" s="106"/>
      <c r="BS236" s="106"/>
      <c r="BT236" s="106"/>
      <c r="BU236" s="106"/>
      <c r="BV236" s="106"/>
      <c r="BW236" s="106"/>
      <c r="BX236" s="106"/>
      <c r="BY236" s="106"/>
      <c r="BZ236" s="106"/>
      <c r="CA236" s="106"/>
      <c r="CB236" s="106"/>
      <c r="CC236" s="106"/>
      <c r="CD236" s="106"/>
      <c r="CE236" s="106"/>
      <c r="CF236" s="106"/>
      <c r="CG236" s="106"/>
      <c r="CH236" s="106"/>
      <c r="CI236" s="106"/>
      <c r="CJ236" s="106"/>
      <c r="CK236" s="106"/>
    </row>
    <row r="237" spans="3:89">
      <c r="C237"/>
      <c r="I237" s="104"/>
      <c r="J237" s="204"/>
      <c r="K237" s="561"/>
      <c r="L237" s="121"/>
      <c r="M237" s="106"/>
      <c r="N237" s="106"/>
      <c r="O237" s="106"/>
      <c r="P237" s="106"/>
      <c r="Q237" s="106"/>
      <c r="R237" s="106"/>
      <c r="S237" s="11"/>
      <c r="T237" s="11"/>
      <c r="U237" s="104"/>
      <c r="V237" s="106"/>
      <c r="W237" s="101"/>
      <c r="X237" s="101"/>
      <c r="Y237" s="100"/>
      <c r="Z237" s="143"/>
      <c r="AA237" s="176"/>
      <c r="AB237" s="363"/>
      <c r="AC237" s="106"/>
      <c r="AD237" s="106"/>
      <c r="AE237" s="106"/>
      <c r="AF237" s="106"/>
      <c r="AG237" s="106"/>
      <c r="AH237" s="212"/>
      <c r="AI237" s="105"/>
      <c r="AJ237" s="132"/>
      <c r="AK237" s="111"/>
      <c r="AL237" s="105"/>
      <c r="AM237" s="140"/>
      <c r="AN237" s="106"/>
      <c r="AO237" s="106"/>
      <c r="AP237" s="106"/>
      <c r="AQ237" s="106"/>
      <c r="AR237" s="106"/>
      <c r="AS237" s="106"/>
      <c r="AT237" s="106"/>
      <c r="AU237" s="106"/>
      <c r="AV237" s="106"/>
      <c r="AW237" s="106"/>
      <c r="AX237" s="106"/>
      <c r="AY237" s="106"/>
      <c r="AZ237" s="106"/>
      <c r="BA237" s="106"/>
      <c r="BB237" s="106"/>
      <c r="BC237" s="106"/>
      <c r="BD237" s="106"/>
      <c r="BE237" s="106"/>
      <c r="BF237" s="106"/>
      <c r="BG237" s="106"/>
      <c r="BH237" s="106"/>
      <c r="BI237" s="106"/>
      <c r="BJ237" s="106"/>
      <c r="BK237" s="106"/>
      <c r="BL237" s="106"/>
      <c r="BM237" s="106"/>
      <c r="BN237" s="106"/>
      <c r="BO237" s="106"/>
      <c r="BP237" s="106"/>
      <c r="BQ237" s="106"/>
      <c r="BR237" s="106"/>
      <c r="BS237" s="106"/>
      <c r="BT237" s="106"/>
      <c r="BU237" s="106"/>
      <c r="BV237" s="106"/>
      <c r="BW237" s="106"/>
      <c r="BX237" s="106"/>
      <c r="BY237" s="106"/>
      <c r="BZ237" s="106"/>
      <c r="CA237" s="106"/>
      <c r="CB237" s="106"/>
      <c r="CC237" s="106"/>
      <c r="CD237" s="106"/>
      <c r="CE237" s="106"/>
      <c r="CF237" s="106"/>
      <c r="CG237" s="106"/>
      <c r="CH237" s="106"/>
      <c r="CI237" s="106"/>
      <c r="CJ237" s="106"/>
      <c r="CK237" s="106"/>
    </row>
    <row r="238" spans="3:89" ht="14.25" customHeight="1">
      <c r="C238"/>
      <c r="I238" s="104"/>
      <c r="J238" s="98"/>
      <c r="K238" s="116"/>
      <c r="L238" s="121"/>
      <c r="M238" s="106"/>
      <c r="N238" s="106"/>
      <c r="O238" s="106"/>
      <c r="P238" s="106"/>
      <c r="Q238" s="106"/>
      <c r="R238" s="106"/>
      <c r="S238" s="11"/>
      <c r="T238" s="11"/>
      <c r="U238" s="104"/>
      <c r="V238" s="106"/>
      <c r="W238" s="106"/>
      <c r="X238" s="111"/>
      <c r="Y238" s="113"/>
      <c r="Z238" s="363"/>
      <c r="AA238" s="176"/>
      <c r="AB238" s="363"/>
      <c r="AC238" s="106"/>
      <c r="AD238" s="106"/>
      <c r="AE238" s="106"/>
      <c r="AF238" s="106"/>
      <c r="AG238" s="200"/>
      <c r="AH238" s="185"/>
      <c r="AI238" s="185"/>
      <c r="AJ238" s="143"/>
      <c r="AK238" s="101"/>
      <c r="AL238" s="100"/>
      <c r="AM238" s="137"/>
      <c r="AN238" s="106"/>
      <c r="AO238" s="106"/>
      <c r="AP238" s="106"/>
      <c r="AQ238" s="106"/>
      <c r="AR238" s="106"/>
      <c r="AS238" s="106"/>
      <c r="AT238" s="106"/>
      <c r="AU238" s="106"/>
      <c r="AV238" s="106"/>
      <c r="AW238" s="106"/>
      <c r="AX238" s="106"/>
      <c r="AY238" s="106"/>
      <c r="AZ238" s="106"/>
      <c r="BA238" s="106"/>
      <c r="BB238" s="106"/>
      <c r="BC238" s="106"/>
      <c r="BD238" s="106"/>
      <c r="BE238" s="106"/>
      <c r="BF238" s="106"/>
      <c r="BG238" s="106"/>
      <c r="BH238" s="106"/>
      <c r="BI238" s="106"/>
      <c r="BJ238" s="106"/>
      <c r="BK238" s="106"/>
      <c r="BL238" s="106"/>
      <c r="BM238" s="106"/>
      <c r="BN238" s="106"/>
      <c r="BO238" s="106"/>
      <c r="BP238" s="106"/>
      <c r="BQ238" s="106"/>
      <c r="BR238" s="106"/>
      <c r="BS238" s="106"/>
      <c r="BT238" s="106"/>
      <c r="BU238" s="106"/>
      <c r="BV238" s="106"/>
      <c r="BW238" s="106"/>
      <c r="BX238" s="106"/>
      <c r="BY238" s="106"/>
      <c r="BZ238" s="106"/>
      <c r="CA238" s="106"/>
      <c r="CB238" s="106"/>
      <c r="CC238" s="106"/>
      <c r="CD238" s="106"/>
      <c r="CE238" s="106"/>
      <c r="CF238" s="106"/>
      <c r="CG238" s="106"/>
      <c r="CH238" s="106"/>
      <c r="CI238" s="106"/>
      <c r="CJ238" s="106"/>
      <c r="CK238" s="106"/>
    </row>
    <row r="239" spans="3:89" ht="12.75" customHeight="1">
      <c r="C239"/>
      <c r="I239" s="104"/>
      <c r="J239" s="121"/>
      <c r="K239" s="353"/>
      <c r="L239" s="121"/>
      <c r="M239" s="106"/>
      <c r="N239" s="106"/>
      <c r="O239" s="106"/>
      <c r="P239" s="106"/>
      <c r="Q239" s="106"/>
      <c r="R239" s="106"/>
      <c r="S239" s="11"/>
      <c r="T239" s="11"/>
      <c r="U239" s="104"/>
      <c r="V239" s="106"/>
      <c r="W239" s="106"/>
      <c r="X239" s="101"/>
      <c r="Y239" s="100"/>
      <c r="Z239" s="137"/>
      <c r="AA239" s="176"/>
      <c r="AB239" s="363"/>
      <c r="AC239" s="106"/>
      <c r="AD239" s="106"/>
      <c r="AE239" s="106"/>
      <c r="AF239" s="162"/>
      <c r="AG239" s="195"/>
      <c r="AH239" s="106"/>
      <c r="AI239" s="104"/>
      <c r="AJ239" s="106"/>
      <c r="AK239" s="469"/>
      <c r="AL239" s="100"/>
      <c r="AM239" s="143"/>
      <c r="AN239" s="106"/>
      <c r="AO239" s="106"/>
      <c r="AP239" s="106"/>
      <c r="AQ239" s="106"/>
      <c r="AR239" s="106"/>
      <c r="AS239" s="106"/>
      <c r="AT239" s="106"/>
      <c r="AU239" s="106"/>
      <c r="AV239" s="106"/>
      <c r="AW239" s="106"/>
      <c r="AX239" s="106"/>
      <c r="AY239" s="106"/>
      <c r="AZ239" s="106"/>
      <c r="BA239" s="106"/>
      <c r="BB239" s="106"/>
      <c r="BC239" s="106"/>
      <c r="BD239" s="106"/>
      <c r="BE239" s="106"/>
      <c r="BF239" s="106"/>
      <c r="BG239" s="106"/>
      <c r="BH239" s="106"/>
      <c r="BI239" s="106"/>
      <c r="BJ239" s="106"/>
      <c r="BK239" s="106"/>
      <c r="BL239" s="106"/>
      <c r="BM239" s="106"/>
      <c r="BN239" s="106"/>
      <c r="BO239" s="106"/>
      <c r="BP239" s="106"/>
      <c r="BQ239" s="106"/>
      <c r="BR239" s="106"/>
      <c r="BS239" s="106"/>
      <c r="BT239" s="106"/>
      <c r="BU239" s="106"/>
      <c r="BV239" s="106"/>
      <c r="BW239" s="106"/>
      <c r="BX239" s="106"/>
      <c r="BY239" s="106"/>
      <c r="BZ239" s="106"/>
      <c r="CA239" s="106"/>
      <c r="CB239" s="106"/>
      <c r="CC239" s="106"/>
      <c r="CD239" s="106"/>
      <c r="CE239" s="106"/>
      <c r="CF239" s="106"/>
      <c r="CG239" s="106"/>
      <c r="CH239" s="106"/>
      <c r="CI239" s="106"/>
      <c r="CJ239" s="106"/>
      <c r="CK239" s="106"/>
    </row>
    <row r="240" spans="3:89" ht="13.5" customHeight="1">
      <c r="C240"/>
      <c r="I240" s="101"/>
      <c r="J240" s="561"/>
      <c r="K240" s="1303"/>
      <c r="L240" s="121"/>
      <c r="M240" s="106"/>
      <c r="N240" s="106"/>
      <c r="O240" s="106"/>
      <c r="P240" s="106"/>
      <c r="Q240" s="106"/>
      <c r="R240" s="106"/>
      <c r="S240" s="11"/>
      <c r="T240" s="11"/>
      <c r="U240" s="104"/>
      <c r="V240" s="106"/>
      <c r="W240" s="106"/>
      <c r="X240" s="101"/>
      <c r="Y240" s="100"/>
      <c r="Z240" s="143"/>
      <c r="AA240" s="176"/>
      <c r="AB240" s="363"/>
      <c r="AC240" s="106"/>
      <c r="AD240" s="106"/>
      <c r="AE240" s="106"/>
      <c r="AF240" s="101"/>
      <c r="AG240" s="203"/>
      <c r="AH240" s="104"/>
      <c r="AI240" s="105"/>
      <c r="AJ240" s="132"/>
      <c r="AK240" s="101"/>
      <c r="AL240" s="100"/>
      <c r="AM240" s="137"/>
      <c r="AN240" s="106"/>
      <c r="AO240" s="106"/>
      <c r="AP240" s="106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6"/>
      <c r="BC240" s="106"/>
      <c r="BD240" s="106"/>
      <c r="BE240" s="106"/>
      <c r="BF240" s="106"/>
      <c r="BG240" s="106"/>
      <c r="BH240" s="106"/>
      <c r="BI240" s="106"/>
      <c r="BJ240" s="106"/>
      <c r="BK240" s="106"/>
      <c r="BL240" s="106"/>
      <c r="BM240" s="106"/>
      <c r="BN240" s="106"/>
      <c r="BO240" s="106"/>
      <c r="BP240" s="106"/>
      <c r="BQ240" s="106"/>
      <c r="BR240" s="106"/>
      <c r="BS240" s="106"/>
      <c r="BT240" s="106"/>
      <c r="BU240" s="106"/>
      <c r="BV240" s="106"/>
      <c r="BW240" s="106"/>
      <c r="BX240" s="106"/>
      <c r="BY240" s="106"/>
      <c r="BZ240" s="106"/>
      <c r="CA240" s="106"/>
      <c r="CB240" s="106"/>
      <c r="CC240" s="106"/>
      <c r="CD240" s="106"/>
      <c r="CE240" s="106"/>
      <c r="CF240" s="106"/>
      <c r="CG240" s="106"/>
      <c r="CH240" s="106"/>
      <c r="CI240" s="106"/>
      <c r="CJ240" s="106"/>
      <c r="CK240" s="106"/>
    </row>
    <row r="241" spans="3:89">
      <c r="C241"/>
      <c r="I241" s="2845"/>
      <c r="J241" s="561"/>
      <c r="K241" s="1303"/>
      <c r="L241" s="121"/>
      <c r="M241" s="106"/>
      <c r="N241" s="106"/>
      <c r="O241" s="106"/>
      <c r="P241" s="134"/>
      <c r="Q241" s="106"/>
      <c r="R241" s="106"/>
      <c r="S241" s="11"/>
      <c r="T241" s="11"/>
      <c r="U241" s="104"/>
      <c r="V241" s="106"/>
      <c r="W241" s="106"/>
      <c r="X241" s="101"/>
      <c r="Y241" s="100"/>
      <c r="Z241" s="143"/>
      <c r="AA241" s="365"/>
      <c r="AB241" s="363"/>
      <c r="AC241" s="106"/>
      <c r="AD241" s="106"/>
      <c r="AE241" s="106"/>
      <c r="AF241" s="101"/>
      <c r="AG241" s="215"/>
      <c r="AH241" s="101"/>
      <c r="AI241" s="100"/>
      <c r="AJ241" s="143"/>
      <c r="AK241" s="469"/>
      <c r="AL241" s="100"/>
      <c r="AM241" s="143"/>
      <c r="AN241" s="106"/>
      <c r="AO241" s="106"/>
      <c r="AP241" s="106"/>
      <c r="AQ241" s="106"/>
      <c r="AR241" s="106"/>
      <c r="AS241" s="106"/>
      <c r="AT241" s="106"/>
      <c r="AU241" s="106"/>
      <c r="AV241" s="106"/>
      <c r="AW241" s="106"/>
      <c r="AX241" s="106"/>
      <c r="AY241" s="106"/>
      <c r="AZ241" s="106"/>
      <c r="BA241" s="106"/>
      <c r="BB241" s="106"/>
      <c r="BC241" s="106"/>
      <c r="BD241" s="106"/>
      <c r="BE241" s="106"/>
      <c r="BF241" s="106"/>
      <c r="BG241" s="106"/>
      <c r="BH241" s="106"/>
      <c r="BI241" s="106"/>
      <c r="BJ241" s="106"/>
      <c r="BK241" s="106"/>
      <c r="BL241" s="106"/>
      <c r="BM241" s="106"/>
      <c r="BN241" s="106"/>
      <c r="BO241" s="106"/>
      <c r="BP241" s="106"/>
      <c r="BQ241" s="106"/>
      <c r="BR241" s="106"/>
      <c r="BS241" s="106"/>
      <c r="BT241" s="106"/>
      <c r="BU241" s="106"/>
      <c r="BV241" s="106"/>
      <c r="BW241" s="106"/>
      <c r="BX241" s="106"/>
      <c r="BY241" s="106"/>
      <c r="BZ241" s="106"/>
      <c r="CA241" s="106"/>
      <c r="CB241" s="106"/>
      <c r="CC241" s="106"/>
      <c r="CD241" s="106"/>
      <c r="CE241" s="106"/>
      <c r="CF241" s="106"/>
      <c r="CG241" s="106"/>
      <c r="CH241" s="106"/>
      <c r="CI241" s="106"/>
      <c r="CJ241" s="106"/>
      <c r="CK241" s="106"/>
    </row>
    <row r="242" spans="3:89">
      <c r="C242"/>
      <c r="I242" s="127"/>
      <c r="J242" s="561"/>
      <c r="K242" s="561"/>
      <c r="L242" s="121"/>
      <c r="M242" s="106"/>
      <c r="N242" s="106"/>
      <c r="O242" s="106"/>
      <c r="P242" s="106"/>
      <c r="Q242" s="106"/>
      <c r="R242" s="106"/>
      <c r="S242" s="11"/>
      <c r="T242" s="11"/>
      <c r="U242" s="101"/>
      <c r="V242" s="106"/>
      <c r="W242" s="106"/>
      <c r="X242" s="101"/>
      <c r="Y242" s="115"/>
      <c r="Z242" s="143"/>
      <c r="AA242" s="176"/>
      <c r="AB242" s="363"/>
      <c r="AC242" s="106"/>
      <c r="AD242" s="106"/>
      <c r="AE242" s="106"/>
      <c r="AF242" s="101"/>
      <c r="AG242" s="106"/>
      <c r="AH242" s="185"/>
      <c r="AI242" s="185"/>
      <c r="AJ242" s="143"/>
      <c r="AK242" s="106"/>
      <c r="AL242" s="106"/>
      <c r="AM242" s="106"/>
      <c r="AN242" s="106"/>
      <c r="AO242" s="106"/>
      <c r="AP242" s="106"/>
      <c r="AQ242" s="106"/>
      <c r="AR242" s="106"/>
      <c r="AS242" s="106"/>
      <c r="AT242" s="106"/>
      <c r="AU242" s="106"/>
      <c r="AV242" s="106"/>
      <c r="AW242" s="106"/>
      <c r="AX242" s="106"/>
      <c r="AY242" s="106"/>
      <c r="AZ242" s="106"/>
      <c r="BA242" s="106"/>
      <c r="BB242" s="106"/>
      <c r="BC242" s="106"/>
      <c r="BD242" s="106"/>
      <c r="BE242" s="106"/>
      <c r="BF242" s="106"/>
      <c r="BG242" s="106"/>
      <c r="BH242" s="106"/>
      <c r="BI242" s="106"/>
      <c r="BJ242" s="106"/>
      <c r="BK242" s="106"/>
      <c r="BL242" s="106"/>
      <c r="BM242" s="106"/>
      <c r="BN242" s="106"/>
      <c r="BO242" s="106"/>
      <c r="BP242" s="106"/>
      <c r="BQ242" s="106"/>
      <c r="BR242" s="106"/>
      <c r="BS242" s="106"/>
      <c r="BT242" s="106"/>
      <c r="BU242" s="106"/>
      <c r="BV242" s="106"/>
      <c r="BW242" s="106"/>
      <c r="BX242" s="106"/>
      <c r="BY242" s="106"/>
      <c r="BZ242" s="106"/>
      <c r="CA242" s="106"/>
      <c r="CB242" s="106"/>
      <c r="CC242" s="106"/>
      <c r="CD242" s="106"/>
      <c r="CE242" s="106"/>
      <c r="CF242" s="106"/>
      <c r="CG242" s="106"/>
      <c r="CH242" s="106"/>
      <c r="CI242" s="106"/>
      <c r="CJ242" s="106"/>
      <c r="CK242" s="106"/>
    </row>
    <row r="243" spans="3:89">
      <c r="C243"/>
      <c r="I243" s="162"/>
      <c r="J243" s="204"/>
      <c r="K243" s="1303"/>
      <c r="L243" s="121"/>
      <c r="M243" s="106"/>
      <c r="N243" s="106"/>
      <c r="O243" s="106"/>
      <c r="P243" s="106"/>
      <c r="Q243" s="106"/>
      <c r="R243" s="106"/>
      <c r="S243" s="11"/>
      <c r="T243" s="11"/>
      <c r="U243" s="101"/>
      <c r="V243" s="106"/>
      <c r="W243" s="106"/>
      <c r="X243" s="107"/>
      <c r="Y243" s="110"/>
      <c r="Z243" s="197"/>
      <c r="AA243" s="176"/>
      <c r="AB243" s="363"/>
      <c r="AC243" s="106"/>
      <c r="AD243" s="106"/>
      <c r="AE243" s="106"/>
      <c r="AF243" s="104"/>
      <c r="AG243" s="105"/>
      <c r="AH243" s="107"/>
      <c r="AI243" s="108"/>
      <c r="AJ243" s="141"/>
      <c r="AK243" s="115"/>
      <c r="AL243" s="101"/>
      <c r="AM243" s="100"/>
      <c r="AN243" s="106"/>
      <c r="AO243" s="106"/>
      <c r="AP243" s="106"/>
      <c r="AQ243" s="106"/>
      <c r="AR243" s="106"/>
      <c r="AS243" s="106"/>
      <c r="AT243" s="106"/>
      <c r="AU243" s="106"/>
      <c r="AV243" s="106"/>
      <c r="AW243" s="106"/>
      <c r="AX243" s="106"/>
      <c r="AY243" s="106"/>
      <c r="AZ243" s="106"/>
      <c r="BA243" s="106"/>
      <c r="BB243" s="106"/>
      <c r="BC243" s="106"/>
      <c r="BD243" s="106"/>
      <c r="BE243" s="106"/>
      <c r="BF243" s="106"/>
      <c r="BG243" s="106"/>
      <c r="BH243" s="106"/>
      <c r="BI243" s="106"/>
      <c r="BJ243" s="106"/>
      <c r="BK243" s="106"/>
      <c r="BL243" s="106"/>
      <c r="BM243" s="106"/>
      <c r="BN243" s="106"/>
      <c r="BO243" s="106"/>
      <c r="BP243" s="106"/>
      <c r="BQ243" s="106"/>
      <c r="BR243" s="106"/>
      <c r="BS243" s="106"/>
      <c r="BT243" s="106"/>
      <c r="BU243" s="106"/>
      <c r="BV243" s="106"/>
      <c r="BW243" s="106"/>
      <c r="BX243" s="106"/>
      <c r="BY243" s="106"/>
      <c r="BZ243" s="106"/>
      <c r="CA243" s="106"/>
      <c r="CB243" s="106"/>
      <c r="CC243" s="106"/>
      <c r="CD243" s="106"/>
      <c r="CE243" s="106"/>
      <c r="CF243" s="106"/>
      <c r="CG243" s="106"/>
      <c r="CH243" s="106"/>
      <c r="CI243" s="106"/>
      <c r="CJ243" s="106"/>
      <c r="CK243" s="106"/>
    </row>
    <row r="244" spans="3:89" ht="14.25" customHeight="1">
      <c r="C244"/>
      <c r="I244" s="2846"/>
      <c r="J244" s="121"/>
      <c r="K244" s="121"/>
      <c r="L244" s="121"/>
      <c r="M244" s="106"/>
      <c r="N244" s="106"/>
      <c r="O244" s="106"/>
      <c r="P244" s="106"/>
      <c r="Q244" s="106"/>
      <c r="R244" s="106"/>
      <c r="S244" s="11"/>
      <c r="T244" s="11"/>
      <c r="U244" s="101"/>
      <c r="V244" s="211"/>
      <c r="W244" s="106"/>
      <c r="X244" s="104"/>
      <c r="Y244" s="186"/>
      <c r="Z244" s="186"/>
      <c r="AA244" s="176"/>
      <c r="AB244" s="363"/>
      <c r="AC244" s="106"/>
      <c r="AD244" s="106"/>
      <c r="AE244" s="106"/>
      <c r="AF244" s="101"/>
      <c r="AG244" s="106"/>
      <c r="AH244" s="101"/>
      <c r="AI244" s="100"/>
      <c r="AJ244" s="143"/>
      <c r="AK244" s="106"/>
      <c r="AL244" s="101"/>
      <c r="AM244" s="100"/>
      <c r="AN244" s="106"/>
      <c r="AO244" s="106"/>
      <c r="AP244" s="106"/>
      <c r="AQ244" s="106"/>
      <c r="AR244" s="106"/>
      <c r="AS244" s="106"/>
      <c r="AT244" s="106"/>
      <c r="AU244" s="106"/>
      <c r="AV244" s="106"/>
      <c r="AW244" s="106"/>
      <c r="AX244" s="106"/>
      <c r="AY244" s="106"/>
      <c r="AZ244" s="106"/>
      <c r="BA244" s="106"/>
      <c r="BB244" s="106"/>
      <c r="BC244" s="106"/>
      <c r="BD244" s="106"/>
      <c r="BE244" s="106"/>
      <c r="BF244" s="106"/>
      <c r="BG244" s="106"/>
      <c r="BH244" s="106"/>
      <c r="BI244" s="106"/>
      <c r="BJ244" s="106"/>
      <c r="BK244" s="106"/>
      <c r="BL244" s="106"/>
      <c r="BM244" s="106"/>
      <c r="BN244" s="106"/>
      <c r="BO244" s="106"/>
      <c r="BP244" s="106"/>
      <c r="BQ244" s="106"/>
      <c r="BR244" s="106"/>
      <c r="BS244" s="106"/>
      <c r="BT244" s="106"/>
      <c r="BU244" s="106"/>
      <c r="BV244" s="106"/>
      <c r="BW244" s="106"/>
      <c r="BX244" s="106"/>
      <c r="BY244" s="106"/>
      <c r="BZ244" s="106"/>
      <c r="CA244" s="106"/>
      <c r="CB244" s="106"/>
      <c r="CC244" s="106"/>
      <c r="CD244" s="106"/>
      <c r="CE244" s="106"/>
      <c r="CF244" s="106"/>
      <c r="CG244" s="106"/>
      <c r="CH244" s="106"/>
      <c r="CI244" s="106"/>
      <c r="CJ244" s="106"/>
      <c r="CK244" s="106"/>
    </row>
    <row r="245" spans="3:89" ht="13.5" customHeight="1">
      <c r="C245"/>
      <c r="I245" s="280"/>
      <c r="J245" s="121"/>
      <c r="K245" s="121"/>
      <c r="L245" s="121"/>
      <c r="M245" s="106"/>
      <c r="N245" s="106"/>
      <c r="O245" s="106"/>
      <c r="P245" s="106"/>
      <c r="Q245" s="106"/>
      <c r="R245" s="106"/>
      <c r="S245" s="11"/>
      <c r="T245" s="11"/>
      <c r="U245" s="101"/>
      <c r="V245" s="211"/>
      <c r="W245" s="106"/>
      <c r="X245" s="107"/>
      <c r="Y245" s="186"/>
      <c r="Z245" s="106"/>
      <c r="AA245" s="176"/>
      <c r="AB245" s="363"/>
      <c r="AC245" s="106"/>
      <c r="AD245" s="106"/>
      <c r="AE245" s="106"/>
      <c r="AF245" s="106"/>
      <c r="AG245" s="106"/>
      <c r="AH245" s="106"/>
      <c r="AI245" s="106"/>
      <c r="AJ245" s="106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  <c r="AV245" s="106"/>
      <c r="AW245" s="106"/>
      <c r="AX245" s="106"/>
      <c r="AY245" s="106"/>
      <c r="AZ245" s="106"/>
      <c r="BA245" s="106"/>
      <c r="BB245" s="106"/>
      <c r="BC245" s="106"/>
      <c r="BD245" s="106"/>
      <c r="BE245" s="106"/>
      <c r="BF245" s="106"/>
      <c r="BG245" s="106"/>
      <c r="BH245" s="106"/>
      <c r="BI245" s="106"/>
      <c r="BJ245" s="106"/>
      <c r="BK245" s="106"/>
      <c r="BL245" s="106"/>
      <c r="BM245" s="106"/>
      <c r="BN245" s="106"/>
      <c r="BO245" s="106"/>
      <c r="BP245" s="106"/>
      <c r="BQ245" s="106"/>
      <c r="BR245" s="106"/>
      <c r="BS245" s="106"/>
      <c r="BT245" s="106"/>
      <c r="BU245" s="106"/>
      <c r="BV245" s="106"/>
      <c r="BW245" s="106"/>
      <c r="BX245" s="106"/>
      <c r="BY245" s="106"/>
      <c r="BZ245" s="106"/>
      <c r="CA245" s="106"/>
      <c r="CB245" s="106"/>
      <c r="CC245" s="106"/>
      <c r="CD245" s="106"/>
      <c r="CE245" s="106"/>
      <c r="CF245" s="106"/>
      <c r="CG245" s="106"/>
      <c r="CH245" s="106"/>
      <c r="CI245" s="106"/>
      <c r="CJ245" s="106"/>
      <c r="CK245" s="106"/>
    </row>
    <row r="246" spans="3:89" ht="15.75">
      <c r="C246"/>
      <c r="I246" s="280"/>
      <c r="J246" s="121"/>
      <c r="K246" s="121"/>
      <c r="L246" s="121"/>
      <c r="M246" s="106"/>
      <c r="N246" s="106"/>
      <c r="O246" s="106"/>
      <c r="P246" s="106"/>
      <c r="Q246" s="106"/>
      <c r="R246" s="106"/>
      <c r="S246" s="11"/>
      <c r="T246" s="11"/>
      <c r="U246" s="101"/>
      <c r="V246" s="106"/>
      <c r="W246" s="106"/>
      <c r="X246" s="101"/>
      <c r="Y246" s="186"/>
      <c r="Z246" s="186"/>
      <c r="AA246" s="176"/>
      <c r="AB246" s="363"/>
      <c r="AC246" s="106"/>
      <c r="AD246" s="106"/>
      <c r="AE246" s="106"/>
      <c r="AF246" s="106"/>
      <c r="AG246" s="106"/>
      <c r="AH246" s="106"/>
      <c r="AI246" s="106"/>
      <c r="AJ246" s="106"/>
      <c r="AK246" s="106"/>
      <c r="AL246" s="106"/>
      <c r="AM246" s="106"/>
      <c r="AN246" s="106"/>
      <c r="AO246" s="106"/>
      <c r="AP246" s="106"/>
      <c r="AQ246" s="106"/>
      <c r="AR246" s="106"/>
      <c r="AS246" s="106"/>
      <c r="AT246" s="106"/>
      <c r="AU246" s="106"/>
      <c r="AV246" s="106"/>
      <c r="AW246" s="106"/>
      <c r="AX246" s="106"/>
      <c r="AY246" s="106"/>
      <c r="AZ246" s="106"/>
      <c r="BA246" s="106"/>
      <c r="BB246" s="106"/>
      <c r="BC246" s="106"/>
      <c r="BD246" s="106"/>
      <c r="BE246" s="106"/>
      <c r="BF246" s="106"/>
      <c r="BG246" s="106"/>
      <c r="BH246" s="106"/>
      <c r="BI246" s="106"/>
      <c r="BJ246" s="106"/>
      <c r="BK246" s="106"/>
      <c r="BL246" s="106"/>
      <c r="BM246" s="106"/>
      <c r="BN246" s="106"/>
      <c r="BO246" s="106"/>
      <c r="BP246" s="106"/>
      <c r="BQ246" s="106"/>
      <c r="BR246" s="106"/>
      <c r="BS246" s="106"/>
      <c r="BT246" s="106"/>
      <c r="BU246" s="106"/>
      <c r="BV246" s="106"/>
      <c r="BW246" s="106"/>
      <c r="BX246" s="106"/>
      <c r="BY246" s="106"/>
      <c r="BZ246" s="106"/>
      <c r="CA246" s="106"/>
      <c r="CB246" s="106"/>
      <c r="CC246" s="106"/>
      <c r="CD246" s="106"/>
      <c r="CE246" s="106"/>
      <c r="CF246" s="106"/>
      <c r="CG246" s="106"/>
      <c r="CH246" s="106"/>
      <c r="CI246" s="106"/>
      <c r="CJ246" s="106"/>
      <c r="CK246" s="106"/>
    </row>
    <row r="247" spans="3:89" ht="12.75" customHeight="1">
      <c r="C247"/>
      <c r="I247" s="101"/>
      <c r="J247" s="121"/>
      <c r="K247" s="114"/>
      <c r="L247" s="121"/>
      <c r="M247" s="106"/>
      <c r="N247" s="106"/>
      <c r="O247" s="106"/>
      <c r="P247" s="106"/>
      <c r="Q247" s="106"/>
      <c r="R247" s="106"/>
      <c r="S247" s="11"/>
      <c r="T247" s="11"/>
      <c r="U247" s="101"/>
      <c r="V247" s="106"/>
      <c r="W247" s="106"/>
      <c r="X247" s="104"/>
      <c r="Y247" s="186"/>
      <c r="Z247" s="376"/>
      <c r="AA247" s="176"/>
      <c r="AB247" s="363"/>
      <c r="AC247" s="106"/>
      <c r="AD247" s="106"/>
      <c r="AE247" s="106"/>
      <c r="AF247" s="106"/>
      <c r="AG247" s="106"/>
      <c r="AH247" s="106"/>
      <c r="AI247" s="106"/>
      <c r="AJ247" s="106"/>
      <c r="AK247" s="106"/>
      <c r="AL247" s="106"/>
      <c r="AM247" s="106"/>
      <c r="AN247" s="106"/>
      <c r="AO247" s="106"/>
      <c r="AP247" s="106"/>
      <c r="AQ247" s="106"/>
      <c r="AR247" s="106"/>
      <c r="AS247" s="106"/>
      <c r="AT247" s="106"/>
      <c r="AU247" s="106"/>
      <c r="AV247" s="106"/>
      <c r="AW247" s="106"/>
      <c r="AX247" s="106"/>
      <c r="AY247" s="106"/>
      <c r="AZ247" s="106"/>
      <c r="BA247" s="106"/>
      <c r="BB247" s="106"/>
      <c r="BC247" s="106"/>
      <c r="BD247" s="106"/>
      <c r="BE247" s="106"/>
      <c r="BF247" s="106"/>
      <c r="BG247" s="106"/>
      <c r="BH247" s="106"/>
      <c r="BI247" s="106"/>
      <c r="BJ247" s="106"/>
      <c r="BK247" s="106"/>
      <c r="BL247" s="106"/>
      <c r="BM247" s="106"/>
      <c r="BN247" s="106"/>
      <c r="BO247" s="106"/>
      <c r="BP247" s="106"/>
      <c r="BQ247" s="106"/>
      <c r="BR247" s="106"/>
      <c r="BS247" s="106"/>
      <c r="BT247" s="106"/>
      <c r="BU247" s="106"/>
      <c r="BV247" s="106"/>
      <c r="BW247" s="106"/>
      <c r="BX247" s="106"/>
      <c r="BY247" s="106"/>
      <c r="BZ247" s="106"/>
      <c r="CA247" s="106"/>
      <c r="CB247" s="106"/>
      <c r="CC247" s="106"/>
      <c r="CD247" s="106"/>
      <c r="CE247" s="106"/>
      <c r="CF247" s="106"/>
      <c r="CG247" s="106"/>
      <c r="CH247" s="106"/>
      <c r="CI247" s="106"/>
      <c r="CJ247" s="106"/>
      <c r="CK247" s="106"/>
    </row>
    <row r="248" spans="3:89" ht="15.75">
      <c r="C248"/>
      <c r="I248" s="101"/>
      <c r="J248" s="121"/>
      <c r="K248" s="121"/>
      <c r="L248" s="121"/>
      <c r="M248" s="106"/>
      <c r="N248" s="106"/>
      <c r="O248" s="106"/>
      <c r="P248" s="106"/>
      <c r="Q248" s="106"/>
      <c r="R248" s="106"/>
      <c r="S248" s="11"/>
      <c r="T248" s="11"/>
      <c r="U248" s="101"/>
      <c r="V248" s="106"/>
      <c r="W248" s="106"/>
      <c r="X248" s="104"/>
      <c r="Y248" s="186"/>
      <c r="Z248" s="364"/>
      <c r="AA248" s="176"/>
      <c r="AB248" s="363"/>
      <c r="AC248" s="106"/>
      <c r="AD248" s="106"/>
      <c r="AE248" s="106"/>
      <c r="AF248" s="106"/>
      <c r="AG248" s="106"/>
      <c r="AH248" s="106"/>
      <c r="AI248" s="106"/>
      <c r="AJ248" s="106"/>
      <c r="AK248" s="106"/>
      <c r="AL248" s="106"/>
      <c r="AM248" s="106"/>
      <c r="AN248" s="106"/>
      <c r="AO248" s="106"/>
      <c r="AP248" s="106"/>
      <c r="AQ248" s="106"/>
      <c r="AR248" s="106"/>
      <c r="AS248" s="106"/>
      <c r="AT248" s="106"/>
      <c r="AU248" s="106"/>
      <c r="AV248" s="106"/>
      <c r="AW248" s="106"/>
      <c r="AX248" s="106"/>
      <c r="AY248" s="106"/>
      <c r="AZ248" s="106"/>
      <c r="BA248" s="106"/>
      <c r="BB248" s="106"/>
      <c r="BC248" s="106"/>
      <c r="BD248" s="106"/>
      <c r="BE248" s="106"/>
      <c r="BF248" s="106"/>
      <c r="BG248" s="106"/>
      <c r="BH248" s="106"/>
      <c r="BI248" s="106"/>
      <c r="BJ248" s="106"/>
      <c r="BK248" s="106"/>
      <c r="BL248" s="106"/>
      <c r="BM248" s="106"/>
      <c r="BN248" s="106"/>
      <c r="BO248" s="106"/>
      <c r="BP248" s="106"/>
      <c r="BQ248" s="106"/>
      <c r="BR248" s="106"/>
      <c r="BS248" s="106"/>
      <c r="BT248" s="106"/>
      <c r="BU248" s="106"/>
      <c r="BV248" s="106"/>
      <c r="BW248" s="106"/>
      <c r="BX248" s="106"/>
      <c r="BY248" s="106"/>
      <c r="BZ248" s="106"/>
      <c r="CA248" s="106"/>
      <c r="CB248" s="106"/>
      <c r="CC248" s="106"/>
      <c r="CD248" s="106"/>
      <c r="CE248" s="106"/>
      <c r="CF248" s="106"/>
      <c r="CG248" s="106"/>
      <c r="CH248" s="106"/>
      <c r="CI248" s="106"/>
      <c r="CJ248" s="106"/>
      <c r="CK248" s="106"/>
    </row>
    <row r="249" spans="3:89" ht="15.75">
      <c r="C249"/>
      <c r="I249" s="104"/>
      <c r="J249" s="121"/>
      <c r="K249" s="121"/>
      <c r="L249" s="121"/>
      <c r="M249" s="106"/>
      <c r="N249" s="106"/>
      <c r="O249" s="106"/>
      <c r="P249" s="106"/>
      <c r="Q249" s="106"/>
      <c r="R249" s="106"/>
      <c r="S249" s="11"/>
      <c r="T249" s="11"/>
      <c r="U249" s="101"/>
      <c r="V249" s="210"/>
      <c r="W249" s="106"/>
      <c r="X249" s="104"/>
      <c r="Y249" s="186"/>
      <c r="Z249" s="364"/>
      <c r="AA249" s="176"/>
      <c r="AB249" s="363"/>
      <c r="AC249" s="106"/>
      <c r="AD249" s="106"/>
      <c r="AE249" s="106"/>
      <c r="AF249" s="106"/>
      <c r="AG249" s="106"/>
      <c r="AH249" s="106"/>
      <c r="AI249" s="106"/>
      <c r="AJ249" s="106"/>
      <c r="AK249" s="106"/>
      <c r="AL249" s="106"/>
      <c r="AM249" s="106"/>
      <c r="AN249" s="106"/>
      <c r="AO249" s="106"/>
      <c r="AP249" s="106"/>
      <c r="AQ249" s="106"/>
      <c r="AR249" s="106"/>
      <c r="AS249" s="106"/>
      <c r="AT249" s="106"/>
      <c r="AU249" s="106"/>
      <c r="AV249" s="106"/>
      <c r="AW249" s="106"/>
      <c r="AX249" s="106"/>
      <c r="AY249" s="106"/>
      <c r="AZ249" s="106"/>
      <c r="BA249" s="106"/>
      <c r="BB249" s="106"/>
      <c r="BC249" s="106"/>
      <c r="BD249" s="106"/>
      <c r="BE249" s="106"/>
      <c r="BF249" s="106"/>
      <c r="BG249" s="106"/>
      <c r="BH249" s="106"/>
      <c r="BI249" s="106"/>
      <c r="BJ249" s="106"/>
      <c r="BK249" s="106"/>
      <c r="BL249" s="106"/>
      <c r="BM249" s="106"/>
      <c r="BN249" s="106"/>
      <c r="BO249" s="106"/>
      <c r="BP249" s="106"/>
      <c r="BQ249" s="106"/>
      <c r="BR249" s="106"/>
      <c r="BS249" s="106"/>
      <c r="BT249" s="106"/>
      <c r="BU249" s="106"/>
      <c r="BV249" s="106"/>
      <c r="BW249" s="106"/>
      <c r="BX249" s="106"/>
      <c r="BY249" s="106"/>
      <c r="BZ249" s="106"/>
      <c r="CA249" s="106"/>
      <c r="CB249" s="106"/>
      <c r="CC249" s="106"/>
      <c r="CD249" s="106"/>
      <c r="CE249" s="106"/>
      <c r="CF249" s="106"/>
      <c r="CG249" s="106"/>
      <c r="CH249" s="106"/>
      <c r="CI249" s="106"/>
      <c r="CJ249" s="106"/>
      <c r="CK249" s="106"/>
    </row>
    <row r="250" spans="3:89" ht="15.75">
      <c r="C250"/>
      <c r="I250" s="280"/>
      <c r="J250" s="121"/>
      <c r="K250" s="121"/>
      <c r="L250" s="121"/>
      <c r="M250" s="106"/>
      <c r="N250" s="106"/>
      <c r="O250" s="106"/>
      <c r="P250" s="100"/>
      <c r="Q250" s="106"/>
      <c r="R250" s="106"/>
      <c r="S250" s="11"/>
      <c r="T250" s="11"/>
      <c r="U250" s="127"/>
      <c r="V250" s="106"/>
      <c r="W250" s="106"/>
      <c r="X250" s="104"/>
      <c r="Y250" s="186"/>
      <c r="Z250" s="364"/>
      <c r="AA250" s="176"/>
      <c r="AB250" s="363"/>
      <c r="AC250" s="106"/>
      <c r="AD250" s="106"/>
      <c r="AE250" s="106"/>
      <c r="AF250" s="106"/>
      <c r="AG250" s="106"/>
      <c r="AH250" s="106"/>
      <c r="AI250" s="106"/>
      <c r="AJ250" s="106"/>
      <c r="AK250" s="106"/>
      <c r="AL250" s="106"/>
      <c r="AM250" s="106"/>
      <c r="AN250" s="106"/>
      <c r="AO250" s="106"/>
      <c r="AP250" s="106"/>
      <c r="AQ250" s="106"/>
      <c r="AR250" s="106"/>
      <c r="AS250" s="106"/>
      <c r="AT250" s="106"/>
      <c r="AU250" s="106"/>
      <c r="AV250" s="106"/>
      <c r="AW250" s="106"/>
      <c r="AX250" s="106"/>
      <c r="AY250" s="106"/>
      <c r="AZ250" s="106"/>
      <c r="BA250" s="106"/>
      <c r="BB250" s="106"/>
      <c r="BC250" s="106"/>
      <c r="BD250" s="106"/>
      <c r="BE250" s="106"/>
      <c r="BF250" s="106"/>
      <c r="BG250" s="106"/>
      <c r="BH250" s="106"/>
      <c r="BI250" s="106"/>
      <c r="BJ250" s="106"/>
      <c r="BK250" s="106"/>
      <c r="BL250" s="106"/>
      <c r="BM250" s="106"/>
      <c r="BN250" s="106"/>
      <c r="BO250" s="106"/>
      <c r="BP250" s="106"/>
      <c r="BQ250" s="106"/>
      <c r="BR250" s="106"/>
      <c r="BS250" s="106"/>
      <c r="BT250" s="106"/>
      <c r="BU250" s="106"/>
      <c r="BV250" s="106"/>
      <c r="BW250" s="106"/>
      <c r="BX250" s="106"/>
      <c r="BY250" s="106"/>
      <c r="BZ250" s="106"/>
      <c r="CA250" s="106"/>
      <c r="CB250" s="106"/>
      <c r="CC250" s="106"/>
      <c r="CD250" s="106"/>
      <c r="CE250" s="106"/>
      <c r="CF250" s="106"/>
      <c r="CG250" s="106"/>
      <c r="CH250" s="106"/>
      <c r="CI250" s="106"/>
      <c r="CJ250" s="106"/>
      <c r="CK250" s="106"/>
    </row>
    <row r="251" spans="3:89" ht="15.75">
      <c r="C251"/>
      <c r="I251" s="280"/>
      <c r="J251" s="121"/>
      <c r="K251" s="121"/>
      <c r="L251" s="121"/>
      <c r="M251" s="106"/>
      <c r="N251" s="106"/>
      <c r="O251" s="106"/>
      <c r="P251" s="106"/>
      <c r="Q251" s="196"/>
      <c r="R251" s="106"/>
      <c r="S251" s="11"/>
      <c r="T251" s="11"/>
      <c r="U251" s="101"/>
      <c r="V251" s="106"/>
      <c r="W251" s="106"/>
      <c r="X251" s="104"/>
      <c r="Y251" s="186"/>
      <c r="Z251" s="364"/>
      <c r="AA251" s="176"/>
      <c r="AB251" s="363"/>
      <c r="AC251" s="106"/>
      <c r="AD251" s="106"/>
      <c r="AE251" s="106"/>
      <c r="AF251" s="106"/>
      <c r="AG251" s="106"/>
      <c r="AH251" s="106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  <c r="AV251" s="106"/>
      <c r="AW251" s="106"/>
      <c r="AX251" s="106"/>
      <c r="AY251" s="106"/>
      <c r="AZ251" s="106"/>
      <c r="BA251" s="106"/>
      <c r="BB251" s="106"/>
      <c r="BC251" s="106"/>
      <c r="BD251" s="106"/>
      <c r="BE251" s="106"/>
      <c r="BF251" s="106"/>
      <c r="BG251" s="106"/>
      <c r="BH251" s="106"/>
      <c r="BI251" s="106"/>
      <c r="BJ251" s="106"/>
      <c r="BK251" s="106"/>
      <c r="BL251" s="106"/>
      <c r="BM251" s="106"/>
      <c r="BN251" s="106"/>
      <c r="BO251" s="106"/>
      <c r="BP251" s="106"/>
      <c r="BQ251" s="106"/>
      <c r="BR251" s="106"/>
      <c r="BS251" s="106"/>
      <c r="BT251" s="106"/>
      <c r="BU251" s="106"/>
      <c r="BV251" s="106"/>
      <c r="BW251" s="106"/>
      <c r="BX251" s="106"/>
      <c r="BY251" s="106"/>
      <c r="BZ251" s="106"/>
      <c r="CA251" s="106"/>
      <c r="CB251" s="106"/>
      <c r="CC251" s="106"/>
      <c r="CD251" s="106"/>
      <c r="CE251" s="106"/>
      <c r="CF251" s="106"/>
      <c r="CG251" s="106"/>
      <c r="CH251" s="106"/>
      <c r="CI251" s="106"/>
      <c r="CJ251" s="106"/>
      <c r="CK251" s="106"/>
    </row>
    <row r="252" spans="3:89" ht="14.25" customHeight="1">
      <c r="C252"/>
      <c r="I252" s="280"/>
      <c r="J252" s="121"/>
      <c r="K252" s="121"/>
      <c r="L252" s="121"/>
      <c r="M252" s="106"/>
      <c r="N252" s="106"/>
      <c r="O252" s="106"/>
      <c r="P252" s="113"/>
      <c r="Q252" s="106"/>
      <c r="R252" s="106"/>
      <c r="S252" s="106"/>
      <c r="T252" s="106"/>
      <c r="U252" s="106"/>
      <c r="V252" s="106"/>
      <c r="W252" s="106"/>
      <c r="X252" s="202"/>
      <c r="Y252" s="106"/>
      <c r="Z252" s="106"/>
      <c r="AA252" s="472"/>
      <c r="AB252" s="106"/>
      <c r="AC252" s="106"/>
      <c r="AD252" s="204"/>
      <c r="AE252" s="106"/>
      <c r="AF252" s="106"/>
      <c r="AG252" s="202"/>
      <c r="AH252" s="106"/>
      <c r="AI252" s="106"/>
      <c r="AJ252" s="472"/>
      <c r="AK252" s="106"/>
      <c r="AL252" s="106"/>
      <c r="AM252" s="204"/>
      <c r="AN252" s="106"/>
      <c r="AO252" s="106"/>
      <c r="AP252" s="106"/>
      <c r="AQ252" s="106"/>
      <c r="AR252" s="106"/>
      <c r="AS252" s="106"/>
      <c r="AT252" s="106"/>
      <c r="AU252" s="106"/>
      <c r="AV252" s="106"/>
      <c r="AW252" s="106"/>
      <c r="AX252" s="106"/>
      <c r="AY252" s="106"/>
      <c r="AZ252" s="106"/>
      <c r="BA252" s="106"/>
      <c r="BB252" s="106"/>
      <c r="BC252" s="106"/>
      <c r="BD252" s="106"/>
      <c r="BE252" s="106"/>
      <c r="BF252" s="106"/>
      <c r="BG252" s="106"/>
      <c r="BH252" s="106"/>
      <c r="BI252" s="106"/>
      <c r="BJ252" s="106"/>
      <c r="BK252" s="106"/>
      <c r="BL252" s="106"/>
      <c r="BM252" s="106"/>
      <c r="BN252" s="106"/>
      <c r="BO252" s="106"/>
      <c r="BP252" s="106"/>
      <c r="BQ252" s="106"/>
      <c r="BR252" s="106"/>
      <c r="BS252" s="106"/>
      <c r="BT252" s="106"/>
      <c r="BU252" s="106"/>
      <c r="BV252" s="106"/>
      <c r="BW252" s="106"/>
      <c r="BX252" s="106"/>
      <c r="BY252" s="106"/>
      <c r="BZ252" s="106"/>
      <c r="CA252" s="106"/>
      <c r="CB252" s="106"/>
      <c r="CC252" s="106"/>
      <c r="CD252" s="106"/>
      <c r="CE252" s="106"/>
      <c r="CF252" s="106"/>
      <c r="CG252" s="106"/>
      <c r="CH252" s="106"/>
      <c r="CI252" s="106"/>
      <c r="CJ252" s="106"/>
      <c r="CK252" s="106"/>
    </row>
    <row r="253" spans="3:89" ht="12.75" customHeight="1">
      <c r="C253"/>
      <c r="I253" s="101"/>
      <c r="J253" s="121"/>
      <c r="K253" s="121"/>
      <c r="L253" s="121"/>
      <c r="M253" s="106"/>
      <c r="N253" s="106"/>
      <c r="O253" s="106"/>
      <c r="P253" s="100"/>
      <c r="Q253" s="132"/>
      <c r="R253" s="106"/>
      <c r="S253" s="106"/>
      <c r="T253" s="106"/>
      <c r="U253" s="101"/>
      <c r="V253" s="100"/>
      <c r="W253" s="106"/>
      <c r="X253" s="214"/>
      <c r="Y253" s="195"/>
      <c r="Z253" s="196"/>
      <c r="AA253" s="214"/>
      <c r="AB253" s="195"/>
      <c r="AC253" s="196"/>
      <c r="AD253" s="214"/>
      <c r="AE253" s="195"/>
      <c r="AF253" s="196"/>
      <c r="AG253" s="214"/>
      <c r="AH253" s="195"/>
      <c r="AI253" s="196"/>
      <c r="AJ253" s="214"/>
      <c r="AK253" s="195"/>
      <c r="AL253" s="196"/>
      <c r="AM253" s="214"/>
      <c r="AN253" s="195"/>
      <c r="AO253" s="196"/>
      <c r="AP253" s="106"/>
      <c r="AQ253" s="106"/>
      <c r="AR253" s="106"/>
      <c r="AS253" s="106"/>
      <c r="AT253" s="106"/>
      <c r="AU253" s="106"/>
      <c r="AV253" s="106"/>
      <c r="AW253" s="106"/>
      <c r="AX253" s="106"/>
      <c r="AY253" s="106"/>
      <c r="AZ253" s="106"/>
      <c r="BA253" s="106"/>
      <c r="BB253" s="106"/>
      <c r="BC253" s="106"/>
      <c r="BD253" s="106"/>
      <c r="BE253" s="106"/>
      <c r="BF253" s="106"/>
      <c r="BG253" s="106"/>
      <c r="BH253" s="106"/>
      <c r="BI253" s="106"/>
      <c r="BJ253" s="106"/>
      <c r="BK253" s="106"/>
      <c r="BL253" s="106"/>
      <c r="BM253" s="106"/>
      <c r="BN253" s="106"/>
      <c r="BO253" s="106"/>
      <c r="BP253" s="106"/>
      <c r="BQ253" s="106"/>
      <c r="BR253" s="106"/>
      <c r="BS253" s="106"/>
      <c r="BT253" s="106"/>
      <c r="BU253" s="106"/>
      <c r="BV253" s="106"/>
      <c r="BW253" s="106"/>
      <c r="BX253" s="106"/>
      <c r="BY253" s="106"/>
      <c r="BZ253" s="106"/>
      <c r="CA253" s="106"/>
      <c r="CB253" s="106"/>
      <c r="CC253" s="106"/>
      <c r="CD253" s="106"/>
      <c r="CE253" s="106"/>
      <c r="CF253" s="106"/>
      <c r="CG253" s="106"/>
      <c r="CH253" s="106"/>
      <c r="CI253" s="106"/>
      <c r="CJ253" s="106"/>
      <c r="CK253" s="106"/>
    </row>
    <row r="254" spans="3:89" ht="14.25" customHeight="1">
      <c r="C254"/>
      <c r="I254" s="107"/>
      <c r="J254" s="121"/>
      <c r="K254" s="121"/>
      <c r="L254" s="121"/>
      <c r="M254" s="106"/>
      <c r="N254" s="106"/>
      <c r="O254" s="106"/>
      <c r="P254" s="100"/>
      <c r="Q254" s="143"/>
      <c r="R254" s="106"/>
      <c r="S254" s="106"/>
      <c r="T254" s="106"/>
      <c r="U254" s="106"/>
      <c r="V254" s="106"/>
      <c r="W254" s="186"/>
      <c r="X254" s="105"/>
      <c r="Y254" s="218"/>
      <c r="Z254" s="132"/>
      <c r="AA254" s="185"/>
      <c r="AB254" s="185"/>
      <c r="AC254" s="132"/>
      <c r="AD254" s="212"/>
      <c r="AE254" s="105"/>
      <c r="AF254" s="132"/>
      <c r="AG254" s="105"/>
      <c r="AH254" s="218"/>
      <c r="AI254" s="132"/>
      <c r="AJ254" s="185"/>
      <c r="AK254" s="185"/>
      <c r="AL254" s="132"/>
      <c r="AM254" s="212"/>
      <c r="AN254" s="105"/>
      <c r="AO254" s="132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106"/>
      <c r="BA254" s="106"/>
      <c r="BB254" s="106"/>
      <c r="BC254" s="106"/>
      <c r="BD254" s="106"/>
      <c r="BE254" s="106"/>
      <c r="BF254" s="106"/>
      <c r="BG254" s="106"/>
      <c r="BH254" s="106"/>
      <c r="BI254" s="106"/>
      <c r="BJ254" s="106"/>
      <c r="BK254" s="106"/>
      <c r="BL254" s="106"/>
      <c r="BM254" s="106"/>
      <c r="BN254" s="106"/>
      <c r="BO254" s="106"/>
      <c r="BP254" s="106"/>
      <c r="BQ254" s="106"/>
      <c r="BR254" s="106"/>
      <c r="BS254" s="106"/>
      <c r="BT254" s="106"/>
      <c r="BU254" s="106"/>
      <c r="BV254" s="106"/>
      <c r="BW254" s="106"/>
      <c r="BX254" s="106"/>
      <c r="BY254" s="106"/>
      <c r="BZ254" s="106"/>
      <c r="CA254" s="106"/>
      <c r="CB254" s="106"/>
      <c r="CC254" s="106"/>
      <c r="CD254" s="106"/>
      <c r="CE254" s="106"/>
      <c r="CF254" s="106"/>
      <c r="CG254" s="106"/>
      <c r="CH254" s="106"/>
      <c r="CI254" s="106"/>
      <c r="CJ254" s="106"/>
      <c r="CK254" s="106"/>
    </row>
    <row r="255" spans="3:89" ht="14.25" customHeight="1">
      <c r="C255"/>
      <c r="I255" s="107"/>
      <c r="J255" s="121"/>
      <c r="K255" s="121"/>
      <c r="L255" s="121"/>
      <c r="M255" s="106"/>
      <c r="N255" s="106"/>
      <c r="O255" s="106"/>
      <c r="P255" s="100"/>
      <c r="Q255" s="143"/>
      <c r="R255" s="106"/>
      <c r="S255" s="106"/>
      <c r="T255" s="106"/>
      <c r="U255" s="106"/>
      <c r="V255" s="106"/>
      <c r="W255" s="186"/>
      <c r="X255" s="100"/>
      <c r="Y255" s="100"/>
      <c r="Z255" s="140"/>
      <c r="AA255" s="185"/>
      <c r="AB255" s="185"/>
      <c r="AC255" s="143"/>
      <c r="AD255" s="101"/>
      <c r="AE255" s="100"/>
      <c r="AF255" s="143"/>
      <c r="AG255" s="100"/>
      <c r="AH255" s="100"/>
      <c r="AI255" s="140"/>
      <c r="AJ255" s="185"/>
      <c r="AK255" s="185"/>
      <c r="AL255" s="143"/>
      <c r="AM255" s="101"/>
      <c r="AN255" s="100"/>
      <c r="AO255" s="143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106"/>
      <c r="BA255" s="106"/>
      <c r="BB255" s="106"/>
      <c r="BC255" s="106"/>
      <c r="BD255" s="106"/>
      <c r="BE255" s="106"/>
      <c r="BF255" s="106"/>
      <c r="BG255" s="106"/>
      <c r="BH255" s="106"/>
      <c r="BI255" s="106"/>
      <c r="BJ255" s="106"/>
      <c r="BK255" s="106"/>
      <c r="BL255" s="106"/>
      <c r="BM255" s="106"/>
      <c r="BN255" s="106"/>
      <c r="BO255" s="106"/>
      <c r="BP255" s="106"/>
      <c r="BQ255" s="106"/>
      <c r="BR255" s="106"/>
      <c r="BS255" s="106"/>
      <c r="BT255" s="106"/>
      <c r="BU255" s="106"/>
      <c r="BV255" s="106"/>
      <c r="BW255" s="106"/>
      <c r="BX255" s="106"/>
      <c r="BY255" s="106"/>
      <c r="BZ255" s="106"/>
      <c r="CA255" s="106"/>
      <c r="CB255" s="106"/>
      <c r="CC255" s="106"/>
      <c r="CD255" s="106"/>
      <c r="CE255" s="106"/>
      <c r="CF255" s="106"/>
      <c r="CG255" s="106"/>
      <c r="CH255" s="106"/>
      <c r="CI255" s="106"/>
      <c r="CJ255" s="106"/>
      <c r="CK255" s="106"/>
    </row>
    <row r="256" spans="3:89" ht="13.5" customHeight="1">
      <c r="C256"/>
      <c r="I256" s="106"/>
      <c r="J256" s="121"/>
      <c r="K256" s="121"/>
      <c r="L256" s="121"/>
      <c r="M256" s="106"/>
      <c r="N256" s="106"/>
      <c r="O256" s="106"/>
      <c r="P256" s="105"/>
      <c r="Q256" s="143"/>
      <c r="R256" s="106"/>
      <c r="S256" s="114"/>
      <c r="T256" s="106"/>
      <c r="U256" s="106"/>
      <c r="V256" s="106"/>
      <c r="W256" s="106"/>
      <c r="X256" s="100"/>
      <c r="Y256" s="100"/>
      <c r="Z256" s="132"/>
      <c r="AA256" s="101"/>
      <c r="AB256" s="100"/>
      <c r="AC256" s="143"/>
      <c r="AD256" s="104"/>
      <c r="AE256" s="105"/>
      <c r="AF256" s="132"/>
      <c r="AG256" s="100"/>
      <c r="AH256" s="100"/>
      <c r="AI256" s="132"/>
      <c r="AJ256" s="101"/>
      <c r="AK256" s="100"/>
      <c r="AL256" s="143"/>
      <c r="AM256" s="104"/>
      <c r="AN256" s="105"/>
      <c r="AO256" s="132"/>
      <c r="AP256" s="106"/>
      <c r="AQ256" s="106"/>
      <c r="AR256" s="106"/>
      <c r="AS256" s="106"/>
      <c r="AT256" s="106"/>
      <c r="AU256" s="106"/>
      <c r="AV256" s="106"/>
      <c r="AW256" s="106"/>
      <c r="AX256" s="106"/>
      <c r="AY256" s="106"/>
      <c r="AZ256" s="106"/>
      <c r="BA256" s="106"/>
      <c r="BB256" s="106"/>
      <c r="BC256" s="106"/>
      <c r="BD256" s="106"/>
      <c r="BE256" s="106"/>
      <c r="BF256" s="106"/>
      <c r="BG256" s="106"/>
      <c r="BH256" s="106"/>
      <c r="BI256" s="106"/>
      <c r="BJ256" s="106"/>
      <c r="BK256" s="106"/>
      <c r="BL256" s="106"/>
      <c r="BM256" s="106"/>
      <c r="BN256" s="106"/>
      <c r="BO256" s="106"/>
      <c r="BP256" s="106"/>
      <c r="BQ256" s="106"/>
      <c r="BR256" s="106"/>
      <c r="BS256" s="106"/>
      <c r="BT256" s="106"/>
      <c r="BU256" s="106"/>
      <c r="BV256" s="106"/>
      <c r="BW256" s="106"/>
      <c r="BX256" s="106"/>
      <c r="BY256" s="106"/>
      <c r="BZ256" s="106"/>
      <c r="CA256" s="106"/>
      <c r="CB256" s="106"/>
      <c r="CC256" s="106"/>
      <c r="CD256" s="106"/>
      <c r="CE256" s="106"/>
      <c r="CF256" s="106"/>
      <c r="CG256" s="106"/>
      <c r="CH256" s="106"/>
      <c r="CI256" s="106"/>
      <c r="CJ256" s="106"/>
      <c r="CK256" s="106"/>
    </row>
    <row r="257" spans="3:89" ht="14.25" customHeight="1">
      <c r="C257"/>
      <c r="I257" s="106"/>
      <c r="J257" s="121"/>
      <c r="K257" s="121"/>
      <c r="L257" s="121"/>
      <c r="M257" s="106"/>
      <c r="N257" s="106"/>
      <c r="O257" s="106"/>
      <c r="P257" s="100"/>
      <c r="Q257" s="143"/>
      <c r="R257" s="106"/>
      <c r="S257" s="106"/>
      <c r="T257" s="106"/>
      <c r="U257" s="106"/>
      <c r="V257" s="106"/>
      <c r="W257" s="106"/>
      <c r="X257" s="185"/>
      <c r="Y257" s="185"/>
      <c r="Z257" s="132"/>
      <c r="AA257" s="101"/>
      <c r="AB257" s="100"/>
      <c r="AC257" s="143"/>
      <c r="AD257" s="104"/>
      <c r="AE257" s="105"/>
      <c r="AF257" s="143"/>
      <c r="AG257" s="185"/>
      <c r="AH257" s="185"/>
      <c r="AI257" s="132"/>
      <c r="AJ257" s="101"/>
      <c r="AK257" s="100"/>
      <c r="AL257" s="143"/>
      <c r="AM257" s="104"/>
      <c r="AN257" s="105"/>
      <c r="AO257" s="143"/>
      <c r="AP257" s="106"/>
      <c r="AQ257" s="106"/>
      <c r="AR257" s="106"/>
      <c r="AS257" s="106"/>
      <c r="AT257" s="106"/>
      <c r="AU257" s="106"/>
      <c r="AV257" s="106"/>
      <c r="AW257" s="106"/>
      <c r="AX257" s="106"/>
      <c r="AY257" s="106"/>
      <c r="AZ257" s="106"/>
      <c r="BA257" s="106"/>
      <c r="BB257" s="106"/>
      <c r="BC257" s="106"/>
      <c r="BD257" s="106"/>
      <c r="BE257" s="106"/>
      <c r="BF257" s="106"/>
      <c r="BG257" s="106"/>
      <c r="BH257" s="106"/>
      <c r="BI257" s="106"/>
      <c r="BJ257" s="106"/>
      <c r="BK257" s="106"/>
      <c r="BL257" s="106"/>
      <c r="BM257" s="106"/>
      <c r="BN257" s="106"/>
      <c r="BO257" s="106"/>
      <c r="BP257" s="106"/>
      <c r="BQ257" s="106"/>
      <c r="BR257" s="106"/>
      <c r="BS257" s="106"/>
      <c r="BT257" s="106"/>
      <c r="BU257" s="106"/>
      <c r="BV257" s="106"/>
      <c r="BW257" s="106"/>
      <c r="BX257" s="106"/>
      <c r="BY257" s="106"/>
      <c r="BZ257" s="106"/>
      <c r="CA257" s="106"/>
      <c r="CB257" s="106"/>
      <c r="CC257" s="106"/>
      <c r="CD257" s="106"/>
      <c r="CE257" s="106"/>
      <c r="CF257" s="106"/>
      <c r="CG257" s="106"/>
      <c r="CH257" s="106"/>
      <c r="CI257" s="106"/>
      <c r="CJ257" s="106"/>
      <c r="CK257" s="106"/>
    </row>
    <row r="258" spans="3:89">
      <c r="C258"/>
      <c r="I258" s="162"/>
      <c r="J258" s="121"/>
      <c r="K258" s="121"/>
      <c r="L258" s="121"/>
      <c r="M258" s="106"/>
      <c r="N258" s="106"/>
      <c r="O258" s="106"/>
      <c r="P258" s="100"/>
      <c r="Q258" s="276"/>
      <c r="R258" s="106"/>
      <c r="S258" s="106"/>
      <c r="T258" s="106"/>
      <c r="U258" s="106"/>
      <c r="V258" s="106"/>
      <c r="W258" s="106"/>
      <c r="X258" s="185"/>
      <c r="Y258" s="185"/>
      <c r="Z258" s="143"/>
      <c r="AA258" s="106"/>
      <c r="AB258" s="106"/>
      <c r="AC258" s="106"/>
      <c r="AD258" s="104"/>
      <c r="AE258" s="105"/>
      <c r="AF258" s="141"/>
      <c r="AG258" s="185"/>
      <c r="AH258" s="185"/>
      <c r="AI258" s="143"/>
      <c r="AJ258" s="106"/>
      <c r="AK258" s="106"/>
      <c r="AL258" s="106"/>
      <c r="AM258" s="104"/>
      <c r="AN258" s="105"/>
      <c r="AO258" s="141"/>
      <c r="AP258" s="106"/>
      <c r="AQ258" s="106"/>
      <c r="AR258" s="106"/>
      <c r="AS258" s="106"/>
      <c r="AT258" s="106"/>
      <c r="AU258" s="106"/>
      <c r="AV258" s="106"/>
      <c r="AW258" s="106"/>
      <c r="AX258" s="106"/>
      <c r="AY258" s="106"/>
      <c r="AZ258" s="106"/>
      <c r="BA258" s="106"/>
      <c r="BB258" s="106"/>
      <c r="BC258" s="106"/>
      <c r="BD258" s="106"/>
      <c r="BE258" s="106"/>
      <c r="BF258" s="106"/>
      <c r="BG258" s="106"/>
      <c r="BH258" s="106"/>
      <c r="BI258" s="106"/>
      <c r="BJ258" s="106"/>
      <c r="BK258" s="106"/>
      <c r="BL258" s="106"/>
      <c r="BM258" s="106"/>
      <c r="BN258" s="106"/>
      <c r="BO258" s="106"/>
      <c r="BP258" s="106"/>
      <c r="BQ258" s="106"/>
      <c r="BR258" s="106"/>
      <c r="BS258" s="106"/>
      <c r="BT258" s="106"/>
      <c r="BU258" s="106"/>
      <c r="BV258" s="106"/>
      <c r="BW258" s="106"/>
      <c r="BX258" s="106"/>
      <c r="BY258" s="106"/>
      <c r="BZ258" s="106"/>
      <c r="CA258" s="106"/>
      <c r="CB258" s="106"/>
      <c r="CC258" s="106"/>
      <c r="CD258" s="106"/>
      <c r="CE258" s="106"/>
      <c r="CF258" s="106"/>
      <c r="CG258" s="106"/>
      <c r="CH258" s="106"/>
      <c r="CI258" s="106"/>
      <c r="CJ258" s="106"/>
      <c r="CK258" s="106"/>
    </row>
    <row r="259" spans="3:89" ht="14.25" customHeight="1">
      <c r="C259"/>
      <c r="I259" s="101"/>
      <c r="J259" s="121"/>
      <c r="K259" s="121"/>
      <c r="L259" s="121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75"/>
      <c r="AB259" s="113"/>
      <c r="AC259" s="105"/>
      <c r="AD259" s="104"/>
      <c r="AE259" s="105"/>
      <c r="AF259" s="141"/>
      <c r="AG259" s="106"/>
      <c r="AH259" s="106"/>
      <c r="AI259" s="106"/>
      <c r="AJ259" s="106"/>
      <c r="AK259" s="106"/>
      <c r="AL259" s="106"/>
      <c r="AM259" s="104"/>
      <c r="AN259" s="105"/>
      <c r="AO259" s="141"/>
      <c r="AP259" s="106"/>
      <c r="AQ259" s="106"/>
      <c r="AR259" s="106"/>
      <c r="AS259" s="106"/>
      <c r="AT259" s="106"/>
      <c r="AU259" s="106"/>
      <c r="AV259" s="106"/>
      <c r="AW259" s="106"/>
      <c r="AX259" s="106"/>
      <c r="AY259" s="106"/>
      <c r="AZ259" s="106"/>
      <c r="BA259" s="106"/>
      <c r="BB259" s="106"/>
      <c r="BC259" s="106"/>
      <c r="BD259" s="106"/>
      <c r="BE259" s="106"/>
      <c r="BF259" s="106"/>
      <c r="BG259" s="106"/>
      <c r="BH259" s="106"/>
      <c r="BI259" s="106"/>
      <c r="BJ259" s="106"/>
      <c r="BK259" s="106"/>
      <c r="BL259" s="106"/>
      <c r="BM259" s="106"/>
      <c r="BN259" s="106"/>
      <c r="BO259" s="106"/>
      <c r="BP259" s="106"/>
      <c r="BQ259" s="106"/>
      <c r="BR259" s="106"/>
      <c r="BS259" s="106"/>
      <c r="BT259" s="106"/>
      <c r="BU259" s="106"/>
      <c r="BV259" s="106"/>
      <c r="BW259" s="106"/>
      <c r="BX259" s="106"/>
      <c r="BY259" s="106"/>
      <c r="BZ259" s="106"/>
      <c r="CA259" s="106"/>
      <c r="CB259" s="106"/>
      <c r="CC259" s="106"/>
      <c r="CD259" s="106"/>
      <c r="CE259" s="106"/>
      <c r="CF259" s="106"/>
      <c r="CG259" s="106"/>
      <c r="CH259" s="106"/>
      <c r="CI259" s="106"/>
      <c r="CJ259" s="106"/>
      <c r="CK259" s="106"/>
    </row>
    <row r="260" spans="3:89" ht="15" customHeight="1">
      <c r="C260"/>
      <c r="I260" s="101"/>
      <c r="J260" s="121"/>
      <c r="K260" s="121"/>
      <c r="L260" s="121"/>
      <c r="M260" s="106"/>
      <c r="N260" s="106"/>
      <c r="O260" s="106"/>
      <c r="P260" s="106"/>
      <c r="Q260" s="106"/>
      <c r="R260" s="106"/>
      <c r="S260" s="106"/>
      <c r="T260" s="106"/>
      <c r="U260" s="101"/>
      <c r="V260" s="101"/>
      <c r="W260" s="106"/>
      <c r="X260" s="106"/>
      <c r="Y260" s="106"/>
      <c r="Z260" s="106"/>
      <c r="AA260" s="115"/>
      <c r="AB260" s="101"/>
      <c r="AC260" s="100"/>
      <c r="AD260" s="101"/>
      <c r="AE260" s="100"/>
      <c r="AF260" s="143"/>
      <c r="AG260" s="106"/>
      <c r="AH260" s="106"/>
      <c r="AI260" s="106"/>
      <c r="AJ260" s="106"/>
      <c r="AK260" s="106"/>
      <c r="AL260" s="106"/>
      <c r="AM260" s="101"/>
      <c r="AN260" s="100"/>
      <c r="AO260" s="143"/>
      <c r="AP260" s="106"/>
      <c r="AQ260" s="106"/>
      <c r="AR260" s="106"/>
      <c r="AS260" s="106"/>
      <c r="AT260" s="106"/>
      <c r="AU260" s="106"/>
      <c r="AV260" s="106"/>
      <c r="AW260" s="106"/>
      <c r="AX260" s="106"/>
      <c r="AY260" s="106"/>
      <c r="AZ260" s="106"/>
      <c r="BA260" s="106"/>
      <c r="BB260" s="106"/>
      <c r="BC260" s="106"/>
      <c r="BD260" s="106"/>
      <c r="BE260" s="106"/>
      <c r="BF260" s="106"/>
      <c r="BG260" s="106"/>
      <c r="BH260" s="106"/>
      <c r="BI260" s="106"/>
      <c r="BJ260" s="106"/>
      <c r="BK260" s="106"/>
      <c r="BL260" s="106"/>
      <c r="BM260" s="106"/>
      <c r="BN260" s="106"/>
      <c r="BO260" s="106"/>
      <c r="BP260" s="106"/>
      <c r="BQ260" s="106"/>
      <c r="BR260" s="106"/>
      <c r="BS260" s="106"/>
      <c r="BT260" s="106"/>
      <c r="BU260" s="106"/>
      <c r="BV260" s="106"/>
      <c r="BW260" s="106"/>
      <c r="BX260" s="106"/>
      <c r="BY260" s="106"/>
      <c r="BZ260" s="106"/>
      <c r="CA260" s="106"/>
      <c r="CB260" s="106"/>
      <c r="CC260" s="106"/>
      <c r="CD260" s="106"/>
      <c r="CE260" s="106"/>
      <c r="CF260" s="106"/>
      <c r="CG260" s="106"/>
      <c r="CH260" s="106"/>
      <c r="CI260" s="106"/>
      <c r="CJ260" s="106"/>
      <c r="CK260" s="106"/>
    </row>
    <row r="261" spans="3:89">
      <c r="C261"/>
      <c r="I261" s="101"/>
      <c r="J261" s="121"/>
      <c r="K261" s="121"/>
      <c r="L261" s="121"/>
      <c r="M261" s="106"/>
      <c r="N261" s="106"/>
      <c r="O261" s="106"/>
      <c r="P261" s="106"/>
      <c r="Q261" s="106"/>
      <c r="R261" s="106"/>
      <c r="S261" s="114"/>
      <c r="T261" s="106"/>
      <c r="U261" s="98"/>
      <c r="V261" s="106"/>
      <c r="W261" s="106"/>
      <c r="X261" s="203"/>
      <c r="Y261" s="106"/>
      <c r="Z261" s="106"/>
      <c r="AA261" s="115"/>
      <c r="AB261" s="101"/>
      <c r="AC261" s="100"/>
      <c r="AD261" s="106"/>
      <c r="AE261" s="106"/>
      <c r="AF261" s="106"/>
      <c r="AG261" s="106"/>
      <c r="AH261" s="106"/>
      <c r="AI261" s="106"/>
      <c r="AJ261" s="106"/>
      <c r="AK261" s="106"/>
      <c r="AL261" s="106"/>
      <c r="AM261" s="106"/>
      <c r="AN261" s="106"/>
      <c r="AO261" s="106"/>
      <c r="AP261" s="106"/>
      <c r="AQ261" s="106"/>
      <c r="AR261" s="106"/>
      <c r="AS261" s="106"/>
      <c r="AT261" s="106"/>
      <c r="AU261" s="106"/>
      <c r="AV261" s="106"/>
      <c r="AW261" s="106"/>
      <c r="AX261" s="106"/>
      <c r="AY261" s="106"/>
      <c r="AZ261" s="106"/>
      <c r="BA261" s="106"/>
      <c r="BB261" s="106"/>
      <c r="BC261" s="106"/>
      <c r="BD261" s="106"/>
      <c r="BE261" s="106"/>
      <c r="BF261" s="106"/>
      <c r="BG261" s="106"/>
      <c r="BH261" s="106"/>
      <c r="BI261" s="106"/>
      <c r="BJ261" s="106"/>
      <c r="BK261" s="106"/>
      <c r="BL261" s="106"/>
      <c r="BM261" s="106"/>
      <c r="BN261" s="106"/>
      <c r="BO261" s="106"/>
      <c r="BP261" s="106"/>
      <c r="BQ261" s="106"/>
      <c r="BR261" s="106"/>
      <c r="BS261" s="106"/>
      <c r="BT261" s="106"/>
      <c r="BU261" s="106"/>
      <c r="BV261" s="106"/>
      <c r="BW261" s="106"/>
      <c r="BX261" s="106"/>
      <c r="BY261" s="106"/>
      <c r="BZ261" s="106"/>
      <c r="CA261" s="106"/>
      <c r="CB261" s="106"/>
      <c r="CC261" s="106"/>
      <c r="CD261" s="106"/>
      <c r="CE261" s="106"/>
      <c r="CF261" s="106"/>
      <c r="CG261" s="106"/>
      <c r="CH261" s="106"/>
      <c r="CI261" s="106"/>
      <c r="CJ261" s="106"/>
      <c r="CK261" s="106"/>
    </row>
    <row r="262" spans="3:89">
      <c r="C262"/>
      <c r="I262" s="101"/>
      <c r="J262" s="121"/>
      <c r="K262" s="121"/>
      <c r="L262" s="121"/>
      <c r="M262" s="106"/>
      <c r="N262" s="106"/>
      <c r="O262" s="106"/>
      <c r="P262" s="106"/>
      <c r="Q262" s="106"/>
      <c r="R262" s="106"/>
      <c r="S262" s="114"/>
      <c r="T262" s="106"/>
      <c r="U262" s="104"/>
      <c r="V262" s="106"/>
      <c r="W262" s="106"/>
      <c r="X262" s="111"/>
      <c r="Y262" s="106"/>
      <c r="Z262" s="106"/>
      <c r="AA262" s="118"/>
      <c r="AB262" s="101"/>
      <c r="AC262" s="105"/>
      <c r="AD262" s="106"/>
      <c r="AE262" s="106"/>
      <c r="AF262" s="106"/>
      <c r="AG262" s="106"/>
      <c r="AH262" s="106"/>
      <c r="AI262" s="106"/>
      <c r="AJ262" s="106"/>
      <c r="AK262" s="106"/>
      <c r="AL262" s="106"/>
      <c r="AM262" s="106"/>
      <c r="AN262" s="106"/>
      <c r="AO262" s="106"/>
      <c r="AP262" s="106"/>
      <c r="AQ262" s="106"/>
      <c r="AR262" s="106"/>
      <c r="AS262" s="106"/>
      <c r="AT262" s="106"/>
      <c r="AU262" s="106"/>
      <c r="AV262" s="106"/>
      <c r="AW262" s="106"/>
      <c r="AX262" s="106"/>
      <c r="AY262" s="106"/>
      <c r="AZ262" s="106"/>
      <c r="BA262" s="106"/>
      <c r="BB262" s="106"/>
      <c r="BC262" s="106"/>
      <c r="BD262" s="106"/>
      <c r="BE262" s="106"/>
      <c r="BF262" s="106"/>
      <c r="BG262" s="106"/>
      <c r="BH262" s="106"/>
      <c r="BI262" s="106"/>
      <c r="BJ262" s="106"/>
      <c r="BK262" s="106"/>
      <c r="BL262" s="106"/>
      <c r="BM262" s="106"/>
      <c r="BN262" s="106"/>
      <c r="BO262" s="106"/>
      <c r="BP262" s="106"/>
      <c r="BQ262" s="106"/>
      <c r="BR262" s="106"/>
      <c r="BS262" s="106"/>
      <c r="BT262" s="106"/>
      <c r="BU262" s="106"/>
      <c r="BV262" s="106"/>
      <c r="BW262" s="106"/>
      <c r="BX262" s="106"/>
      <c r="BY262" s="106"/>
      <c r="BZ262" s="106"/>
      <c r="CA262" s="106"/>
      <c r="CB262" s="106"/>
      <c r="CC262" s="106"/>
      <c r="CD262" s="106"/>
      <c r="CE262" s="106"/>
      <c r="CF262" s="106"/>
      <c r="CG262" s="106"/>
      <c r="CH262" s="106"/>
      <c r="CI262" s="106"/>
      <c r="CJ262" s="106"/>
      <c r="CK262" s="106"/>
    </row>
    <row r="263" spans="3:89">
      <c r="C263"/>
      <c r="I263" s="106"/>
      <c r="J263" s="121"/>
      <c r="K263" s="121"/>
      <c r="L263" s="121"/>
      <c r="M263" s="106"/>
      <c r="N263" s="106"/>
      <c r="O263" s="106"/>
      <c r="P263" s="106"/>
      <c r="Q263" s="196"/>
      <c r="R263" s="106"/>
      <c r="S263" s="114"/>
      <c r="T263" s="106"/>
      <c r="U263" s="104"/>
      <c r="V263" s="106"/>
      <c r="W263" s="106"/>
      <c r="X263" s="111"/>
      <c r="Y263" s="121"/>
      <c r="Z263" s="106"/>
      <c r="AA263" s="355"/>
      <c r="AB263" s="101"/>
      <c r="AC263" s="105"/>
      <c r="AD263" s="106"/>
      <c r="AE263" s="106"/>
      <c r="AF263" s="106"/>
      <c r="AG263" s="106"/>
      <c r="AH263" s="106"/>
      <c r="AI263" s="106"/>
      <c r="AJ263" s="106"/>
      <c r="AK263" s="106"/>
      <c r="AL263" s="106"/>
      <c r="AM263" s="106"/>
      <c r="AN263" s="106"/>
      <c r="AO263" s="106"/>
      <c r="AP263" s="106"/>
      <c r="AQ263" s="106"/>
      <c r="AR263" s="106"/>
      <c r="AS263" s="106"/>
      <c r="AT263" s="106"/>
      <c r="AU263" s="106"/>
      <c r="AV263" s="106"/>
      <c r="AW263" s="106"/>
      <c r="AX263" s="106"/>
      <c r="AY263" s="106"/>
      <c r="AZ263" s="106"/>
      <c r="BA263" s="106"/>
      <c r="BB263" s="106"/>
      <c r="BC263" s="106"/>
      <c r="BD263" s="106"/>
      <c r="BE263" s="106"/>
      <c r="BF263" s="106"/>
      <c r="BG263" s="106"/>
      <c r="BH263" s="106"/>
      <c r="BI263" s="106"/>
      <c r="BJ263" s="106"/>
      <c r="BK263" s="106"/>
      <c r="BL263" s="106"/>
      <c r="BM263" s="106"/>
      <c r="BN263" s="106"/>
      <c r="BO263" s="106"/>
      <c r="BP263" s="106"/>
      <c r="BQ263" s="106"/>
      <c r="BR263" s="106"/>
      <c r="BS263" s="106"/>
      <c r="BT263" s="106"/>
      <c r="BU263" s="106"/>
      <c r="BV263" s="106"/>
      <c r="BW263" s="106"/>
      <c r="BX263" s="106"/>
      <c r="BY263" s="106"/>
      <c r="BZ263" s="106"/>
      <c r="CA263" s="106"/>
      <c r="CB263" s="106"/>
      <c r="CC263" s="106"/>
      <c r="CD263" s="106"/>
      <c r="CE263" s="106"/>
      <c r="CF263" s="106"/>
      <c r="CG263" s="106"/>
      <c r="CH263" s="106"/>
      <c r="CI263" s="106"/>
      <c r="CJ263" s="106"/>
      <c r="CK263" s="106"/>
    </row>
    <row r="264" spans="3:89">
      <c r="C264"/>
      <c r="I264" s="106"/>
      <c r="J264" s="106"/>
      <c r="K264" s="114"/>
      <c r="L264" s="106"/>
      <c r="M264" s="106"/>
      <c r="N264" s="106"/>
      <c r="O264" s="106"/>
      <c r="P264" s="105"/>
      <c r="Q264" s="138"/>
      <c r="R264" s="106"/>
      <c r="S264" s="114"/>
      <c r="T264" s="106"/>
      <c r="U264" s="104"/>
      <c r="V264" s="135"/>
      <c r="W264" s="106"/>
      <c r="X264" s="111"/>
      <c r="Y264" s="121"/>
      <c r="Z264" s="106"/>
      <c r="AA264" s="116"/>
      <c r="AB264" s="101"/>
      <c r="AC264" s="100"/>
      <c r="AD264" s="106"/>
      <c r="AE264" s="106"/>
      <c r="AF264" s="106"/>
      <c r="AG264" s="106"/>
      <c r="AH264" s="106"/>
      <c r="AI264" s="106"/>
      <c r="AJ264" s="106"/>
      <c r="AK264" s="106"/>
      <c r="AL264" s="106"/>
      <c r="AM264" s="106"/>
      <c r="AN264" s="106"/>
      <c r="AO264" s="106"/>
      <c r="AP264" s="106"/>
      <c r="AQ264" s="106"/>
      <c r="AR264" s="106"/>
      <c r="AS264" s="106"/>
      <c r="AT264" s="106"/>
      <c r="AU264" s="106"/>
      <c r="AV264" s="106"/>
      <c r="AW264" s="106"/>
      <c r="AX264" s="106"/>
      <c r="AY264" s="106"/>
      <c r="AZ264" s="106"/>
      <c r="BA264" s="106"/>
      <c r="BB264" s="106"/>
      <c r="BC264" s="106"/>
      <c r="BD264" s="106"/>
      <c r="BE264" s="106"/>
      <c r="BF264" s="106"/>
      <c r="BG264" s="106"/>
      <c r="BH264" s="106"/>
      <c r="BI264" s="106"/>
      <c r="BJ264" s="106"/>
      <c r="BK264" s="106"/>
      <c r="BL264" s="106"/>
      <c r="BM264" s="106"/>
      <c r="BN264" s="106"/>
      <c r="BO264" s="106"/>
      <c r="BP264" s="106"/>
      <c r="BQ264" s="106"/>
      <c r="BR264" s="106"/>
      <c r="BS264" s="106"/>
      <c r="BT264" s="106"/>
      <c r="BU264" s="106"/>
      <c r="BV264" s="106"/>
      <c r="BW264" s="106"/>
      <c r="BX264" s="106"/>
      <c r="BY264" s="106"/>
      <c r="BZ264" s="106"/>
      <c r="CA264" s="106"/>
      <c r="CB264" s="106"/>
      <c r="CC264" s="106"/>
      <c r="CD264" s="106"/>
      <c r="CE264" s="106"/>
      <c r="CF264" s="106"/>
      <c r="CG264" s="106"/>
      <c r="CH264" s="106"/>
      <c r="CI264" s="106"/>
      <c r="CJ264" s="106"/>
      <c r="CK264" s="106"/>
    </row>
    <row r="265" spans="3:89">
      <c r="C265"/>
      <c r="I265" s="106"/>
      <c r="J265" s="106"/>
      <c r="K265" s="114"/>
      <c r="L265" s="106"/>
      <c r="M265" s="106"/>
      <c r="N265" s="106"/>
      <c r="O265" s="106"/>
      <c r="P265" s="105"/>
      <c r="Q265" s="137"/>
      <c r="R265" s="106"/>
      <c r="S265" s="114"/>
      <c r="T265" s="106"/>
      <c r="U265" s="101"/>
      <c r="V265" s="106"/>
      <c r="W265" s="106"/>
      <c r="X265" s="111"/>
      <c r="Y265" s="121"/>
      <c r="Z265" s="106"/>
      <c r="AA265" s="116"/>
      <c r="AB265" s="101"/>
      <c r="AC265" s="100"/>
      <c r="AD265" s="106"/>
      <c r="AE265" s="106"/>
      <c r="AF265" s="106"/>
      <c r="AG265" s="106"/>
      <c r="AH265" s="106"/>
      <c r="AI265" s="106"/>
      <c r="AJ265" s="106"/>
      <c r="AK265" s="106"/>
      <c r="AL265" s="106"/>
      <c r="AM265" s="106"/>
      <c r="AN265" s="106"/>
      <c r="AO265" s="106"/>
      <c r="AP265" s="106"/>
      <c r="AQ265" s="106"/>
      <c r="AR265" s="106"/>
      <c r="AS265" s="106"/>
      <c r="AT265" s="106"/>
      <c r="AU265" s="106"/>
      <c r="AV265" s="106"/>
      <c r="AW265" s="106"/>
      <c r="AX265" s="106"/>
      <c r="AY265" s="106"/>
      <c r="AZ265" s="106"/>
      <c r="BA265" s="106"/>
      <c r="BB265" s="106"/>
      <c r="BC265" s="106"/>
      <c r="BD265" s="106"/>
      <c r="BE265" s="106"/>
      <c r="BF265" s="106"/>
      <c r="BG265" s="106"/>
      <c r="BH265" s="106"/>
      <c r="BI265" s="106"/>
      <c r="BJ265" s="106"/>
      <c r="BK265" s="106"/>
      <c r="BL265" s="106"/>
      <c r="BM265" s="106"/>
      <c r="BN265" s="106"/>
      <c r="BO265" s="106"/>
      <c r="BP265" s="106"/>
      <c r="BQ265" s="106"/>
      <c r="BR265" s="106"/>
      <c r="BS265" s="106"/>
      <c r="BT265" s="106"/>
      <c r="BU265" s="106"/>
      <c r="BV265" s="106"/>
      <c r="BW265" s="106"/>
      <c r="BX265" s="106"/>
      <c r="BY265" s="106"/>
      <c r="BZ265" s="106"/>
      <c r="CA265" s="106"/>
      <c r="CB265" s="106"/>
      <c r="CC265" s="106"/>
      <c r="CD265" s="106"/>
      <c r="CE265" s="106"/>
      <c r="CF265" s="106"/>
      <c r="CG265" s="106"/>
      <c r="CH265" s="106"/>
      <c r="CI265" s="106"/>
      <c r="CJ265" s="106"/>
      <c r="CK265" s="106"/>
    </row>
    <row r="266" spans="3:89">
      <c r="C266"/>
      <c r="I266" s="106"/>
      <c r="J266" s="106"/>
      <c r="K266" s="114"/>
      <c r="L266" s="106"/>
      <c r="M266" s="106"/>
      <c r="N266" s="106"/>
      <c r="O266" s="106"/>
      <c r="P266" s="100"/>
      <c r="Q266" s="143"/>
      <c r="R266" s="106"/>
      <c r="S266" s="114"/>
      <c r="T266" s="106"/>
      <c r="U266" s="101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  <c r="AG266" s="106"/>
      <c r="AH266" s="106"/>
      <c r="AI266" s="106"/>
      <c r="AJ266" s="106"/>
      <c r="AK266" s="106"/>
      <c r="AL266" s="106"/>
      <c r="AM266" s="106"/>
      <c r="AN266" s="106"/>
      <c r="AO266" s="106"/>
      <c r="AP266" s="106"/>
      <c r="AQ266" s="106"/>
      <c r="AR266" s="106"/>
      <c r="AS266" s="106"/>
      <c r="AT266" s="106"/>
      <c r="AU266" s="106"/>
      <c r="AV266" s="106"/>
      <c r="AW266" s="106"/>
      <c r="AX266" s="106"/>
      <c r="AY266" s="106"/>
      <c r="AZ266" s="106"/>
      <c r="BA266" s="106"/>
      <c r="BB266" s="106"/>
      <c r="BC266" s="106"/>
      <c r="BD266" s="106"/>
      <c r="BE266" s="106"/>
      <c r="BF266" s="106"/>
      <c r="BG266" s="106"/>
      <c r="BH266" s="106"/>
      <c r="BI266" s="106"/>
      <c r="BJ266" s="106"/>
      <c r="BK266" s="106"/>
      <c r="BL266" s="106"/>
      <c r="BM266" s="106"/>
      <c r="BN266" s="106"/>
      <c r="BO266" s="106"/>
      <c r="BP266" s="106"/>
      <c r="BQ266" s="106"/>
      <c r="BR266" s="106"/>
      <c r="BS266" s="106"/>
      <c r="BT266" s="106"/>
      <c r="BU266" s="106"/>
      <c r="BV266" s="106"/>
      <c r="BW266" s="106"/>
      <c r="BX266" s="106"/>
      <c r="BY266" s="106"/>
      <c r="BZ266" s="106"/>
      <c r="CA266" s="106"/>
      <c r="CB266" s="106"/>
      <c r="CC266" s="106"/>
      <c r="CD266" s="106"/>
      <c r="CE266" s="106"/>
      <c r="CF266" s="106"/>
      <c r="CG266" s="106"/>
      <c r="CH266" s="106"/>
      <c r="CI266" s="106"/>
      <c r="CJ266" s="106"/>
      <c r="CK266" s="106"/>
    </row>
    <row r="267" spans="3:89">
      <c r="C267"/>
      <c r="I267" s="106"/>
      <c r="J267" s="106"/>
      <c r="K267" s="114"/>
      <c r="L267" s="106"/>
      <c r="M267" s="106"/>
      <c r="N267" s="106"/>
      <c r="O267" s="106"/>
      <c r="P267" s="100"/>
      <c r="Q267" s="143"/>
      <c r="R267" s="106"/>
      <c r="S267" s="114"/>
      <c r="T267" s="106"/>
      <c r="U267" s="101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6"/>
      <c r="AG267" s="106"/>
      <c r="AH267" s="106"/>
      <c r="AI267" s="106"/>
      <c r="AJ267" s="106"/>
      <c r="AK267" s="106"/>
      <c r="AL267" s="106"/>
      <c r="AM267" s="106"/>
      <c r="AN267" s="106"/>
      <c r="AO267" s="106"/>
      <c r="AP267" s="106"/>
      <c r="AQ267" s="106"/>
      <c r="AR267" s="106"/>
      <c r="AS267" s="106"/>
      <c r="AT267" s="106"/>
      <c r="AU267" s="106"/>
      <c r="AV267" s="106"/>
      <c r="AW267" s="106"/>
      <c r="AX267" s="106"/>
      <c r="AY267" s="106"/>
      <c r="AZ267" s="106"/>
      <c r="BA267" s="106"/>
      <c r="BB267" s="106"/>
      <c r="BC267" s="106"/>
      <c r="BD267" s="106"/>
      <c r="BE267" s="106"/>
      <c r="BF267" s="106"/>
      <c r="BG267" s="106"/>
      <c r="BH267" s="106"/>
      <c r="BI267" s="106"/>
      <c r="BJ267" s="106"/>
      <c r="BK267" s="106"/>
      <c r="BL267" s="106"/>
      <c r="BM267" s="106"/>
      <c r="BN267" s="106"/>
      <c r="BO267" s="106"/>
      <c r="BP267" s="106"/>
      <c r="BQ267" s="106"/>
      <c r="BR267" s="106"/>
      <c r="BS267" s="106"/>
      <c r="BT267" s="106"/>
      <c r="BU267" s="106"/>
      <c r="BV267" s="106"/>
      <c r="BW267" s="106"/>
      <c r="BX267" s="106"/>
      <c r="BY267" s="106"/>
      <c r="BZ267" s="106"/>
      <c r="CA267" s="106"/>
      <c r="CB267" s="106"/>
      <c r="CC267" s="106"/>
      <c r="CD267" s="106"/>
      <c r="CE267" s="106"/>
      <c r="CF267" s="106"/>
      <c r="CG267" s="106"/>
      <c r="CH267" s="106"/>
      <c r="CI267" s="106"/>
      <c r="CJ267" s="106"/>
      <c r="CK267" s="106"/>
    </row>
    <row r="268" spans="3:89">
      <c r="C268"/>
      <c r="I268" s="106"/>
      <c r="J268" s="121"/>
      <c r="K268" s="121"/>
      <c r="L268" s="121"/>
      <c r="M268" s="106"/>
      <c r="N268" s="106"/>
      <c r="O268" s="106"/>
      <c r="P268" s="106"/>
      <c r="Q268" s="143"/>
      <c r="R268" s="106"/>
      <c r="S268" s="114"/>
      <c r="T268" s="106"/>
      <c r="U268" s="101"/>
      <c r="V268" s="106"/>
      <c r="W268" s="106"/>
      <c r="X268" s="38"/>
      <c r="Y268" s="101"/>
      <c r="Z268" s="14"/>
      <c r="AA268" s="106"/>
      <c r="AB268" s="106"/>
      <c r="AC268" s="106"/>
      <c r="AD268" s="106"/>
      <c r="AE268" s="106"/>
      <c r="AF268" s="106"/>
      <c r="AG268" s="106"/>
      <c r="AH268" s="106"/>
      <c r="AI268" s="106"/>
      <c r="AJ268" s="106"/>
      <c r="AK268" s="106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</row>
    <row r="269" spans="3:89">
      <c r="C269"/>
      <c r="I269" s="106"/>
      <c r="J269" s="121"/>
      <c r="K269" s="121"/>
      <c r="L269" s="121"/>
      <c r="M269" s="106"/>
      <c r="N269" s="106"/>
      <c r="O269" s="106"/>
      <c r="P269" s="106"/>
      <c r="Q269" s="138"/>
      <c r="R269" s="106"/>
      <c r="S269" s="114"/>
      <c r="T269" s="106"/>
      <c r="U269" s="101"/>
      <c r="V269" s="106"/>
      <c r="W269" s="106"/>
      <c r="X269" s="337"/>
      <c r="Y269" s="52"/>
      <c r="Z269" s="11"/>
      <c r="AA269" s="106"/>
      <c r="AB269" s="106"/>
      <c r="AC269" s="106"/>
      <c r="AD269" s="106"/>
      <c r="AE269" s="106"/>
      <c r="AF269" s="106"/>
      <c r="AG269" s="106"/>
      <c r="AH269" s="106"/>
      <c r="AI269" s="106"/>
      <c r="AJ269" s="106"/>
      <c r="AK269" s="106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</row>
    <row r="270" spans="3:89">
      <c r="C270"/>
      <c r="I270" s="106"/>
      <c r="J270" s="121"/>
      <c r="K270" s="121"/>
      <c r="L270" s="121"/>
      <c r="M270" s="106"/>
      <c r="N270" s="106"/>
      <c r="O270" s="106"/>
      <c r="P270" s="106"/>
      <c r="Q270" s="140"/>
      <c r="R270" s="106"/>
      <c r="S270" s="114"/>
      <c r="T270" s="106"/>
      <c r="U270" s="101"/>
      <c r="V270" s="106"/>
      <c r="W270" s="106"/>
      <c r="X270" s="335"/>
      <c r="Y270" s="81"/>
      <c r="Z270" s="136"/>
      <c r="AA270" s="106"/>
      <c r="AB270" s="106"/>
      <c r="AC270" s="106"/>
      <c r="AD270" s="106"/>
      <c r="AE270" s="106"/>
      <c r="AF270" s="106"/>
      <c r="AG270" s="106"/>
      <c r="AH270" s="106"/>
      <c r="AI270" s="106"/>
      <c r="AJ270" s="106"/>
      <c r="AK270" s="106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</row>
    <row r="271" spans="3:89" ht="12" customHeight="1">
      <c r="C271"/>
      <c r="I271" s="104"/>
      <c r="J271" s="121"/>
      <c r="K271" s="121"/>
      <c r="L271" s="121"/>
      <c r="M271" s="106"/>
      <c r="N271" s="106"/>
      <c r="O271" s="106"/>
      <c r="P271" s="106"/>
      <c r="Q271" s="140"/>
      <c r="R271" s="106"/>
      <c r="S271" s="114"/>
      <c r="T271" s="106"/>
      <c r="U271" s="101"/>
      <c r="V271" s="106"/>
      <c r="W271" s="106"/>
      <c r="X271" s="52"/>
      <c r="Y271" s="577"/>
      <c r="Z271" s="578"/>
      <c r="AA271" s="106"/>
      <c r="AB271" s="106"/>
      <c r="AC271" s="106"/>
      <c r="AD271" s="106"/>
      <c r="AE271" s="106"/>
      <c r="AF271" s="106"/>
      <c r="AG271" s="106"/>
      <c r="AH271" s="106"/>
      <c r="AI271" s="106"/>
      <c r="AJ271" s="106"/>
      <c r="AK271" s="106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</row>
    <row r="272" spans="3:89" ht="14.25" customHeight="1">
      <c r="C272"/>
      <c r="I272" s="101"/>
      <c r="J272" s="121"/>
      <c r="K272" s="121"/>
      <c r="L272" s="121"/>
      <c r="M272" s="106"/>
      <c r="N272" s="106"/>
      <c r="O272" s="106"/>
      <c r="P272" s="106"/>
      <c r="Q272" s="143"/>
      <c r="R272" s="106"/>
      <c r="S272" s="114"/>
      <c r="T272" s="106"/>
      <c r="U272" s="101"/>
      <c r="V272" s="210"/>
      <c r="W272" s="106"/>
      <c r="X272" s="186"/>
      <c r="Y272" s="106"/>
      <c r="Z272" s="106"/>
      <c r="AA272" s="106"/>
      <c r="AB272" s="106"/>
      <c r="AC272" s="106"/>
      <c r="AD272" s="106"/>
      <c r="AE272" s="106"/>
      <c r="AF272" s="106"/>
      <c r="AG272" s="106"/>
      <c r="AH272" s="106"/>
      <c r="AI272" s="106"/>
      <c r="AJ272" s="106"/>
      <c r="AK272" s="106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</row>
    <row r="273" spans="3:60" ht="12" customHeight="1">
      <c r="C273"/>
      <c r="I273" s="106"/>
      <c r="J273" s="121"/>
      <c r="K273" s="121"/>
      <c r="L273" s="121"/>
      <c r="M273" s="106"/>
      <c r="N273" s="106"/>
      <c r="O273" s="106"/>
      <c r="P273" s="106"/>
      <c r="Q273" s="106"/>
      <c r="R273" s="106"/>
      <c r="S273" s="114"/>
      <c r="T273" s="106"/>
      <c r="U273" s="127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106"/>
      <c r="AH273" s="106"/>
      <c r="AI273" s="106"/>
      <c r="AJ273" s="106"/>
      <c r="AK273" s="106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</row>
    <row r="274" spans="3:60" ht="14.25" customHeight="1">
      <c r="C274"/>
      <c r="I274" s="106"/>
      <c r="J274" s="121"/>
      <c r="K274" s="121"/>
      <c r="L274" s="121"/>
      <c r="M274" s="106"/>
      <c r="N274" s="106"/>
      <c r="O274" s="106"/>
      <c r="P274" s="106"/>
      <c r="Q274" s="106"/>
      <c r="R274" s="106"/>
      <c r="S274" s="46"/>
      <c r="T274" s="11"/>
      <c r="U274" s="11"/>
      <c r="V274" s="11"/>
      <c r="W274" s="11"/>
      <c r="X274" s="202"/>
      <c r="Y274" s="11"/>
      <c r="Z274" s="11"/>
      <c r="AA274" s="579"/>
      <c r="AB274" s="11"/>
      <c r="AC274" s="11"/>
      <c r="AD274" s="557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</row>
    <row r="275" spans="3:60" ht="14.25" customHeight="1">
      <c r="C275"/>
      <c r="I275" s="106"/>
      <c r="J275" s="121"/>
      <c r="K275" s="121"/>
      <c r="L275" s="121"/>
      <c r="M275" s="106"/>
      <c r="N275" s="106"/>
      <c r="O275" s="106"/>
      <c r="P275" s="106"/>
      <c r="Q275" s="106"/>
      <c r="R275" s="106"/>
      <c r="S275" s="46"/>
      <c r="T275" s="11"/>
      <c r="U275" s="101"/>
      <c r="V275" s="11"/>
      <c r="W275" s="11"/>
      <c r="X275" s="214"/>
      <c r="Y275" s="195"/>
      <c r="Z275" s="196"/>
      <c r="AA275" s="214"/>
      <c r="AB275" s="195"/>
      <c r="AC275" s="196"/>
      <c r="AD275" s="335"/>
      <c r="AE275" s="81"/>
      <c r="AF275" s="136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</row>
    <row r="276" spans="3:60" ht="13.5" customHeight="1">
      <c r="C276"/>
      <c r="I276" s="106"/>
      <c r="J276" s="121"/>
      <c r="K276" s="121"/>
      <c r="L276" s="114"/>
      <c r="M276" s="106"/>
      <c r="N276" s="106"/>
      <c r="O276" s="106"/>
      <c r="P276" s="100"/>
      <c r="Q276" s="132"/>
      <c r="R276" s="106"/>
      <c r="S276" s="46"/>
      <c r="T276" s="11"/>
      <c r="U276" s="11"/>
      <c r="V276" s="11"/>
      <c r="W276" s="11"/>
      <c r="X276" s="51"/>
      <c r="Y276" s="580"/>
      <c r="Z276" s="144"/>
      <c r="AA276" s="322"/>
      <c r="AB276" s="322"/>
      <c r="AC276" s="144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</row>
    <row r="277" spans="3:60">
      <c r="C277"/>
      <c r="I277" s="202"/>
      <c r="J277" s="121"/>
      <c r="K277" s="121"/>
      <c r="L277" s="106"/>
      <c r="M277" s="106"/>
      <c r="N277" s="106"/>
      <c r="O277" s="106"/>
      <c r="P277" s="100"/>
      <c r="Q277" s="143"/>
      <c r="R277" s="106"/>
      <c r="S277" s="46"/>
      <c r="T277" s="11"/>
      <c r="U277" s="11"/>
      <c r="V277" s="11"/>
      <c r="W277" s="11"/>
      <c r="X277" s="14"/>
      <c r="Y277" s="14"/>
      <c r="Z277" s="331"/>
      <c r="AA277" s="11"/>
      <c r="AB277" s="11"/>
      <c r="AC277" s="11"/>
      <c r="AD277" s="101"/>
      <c r="AE277" s="100"/>
      <c r="AF277" s="143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</row>
    <row r="278" spans="3:60">
      <c r="C278"/>
      <c r="I278" s="201"/>
      <c r="J278" s="124"/>
      <c r="K278" s="101"/>
      <c r="L278" s="98"/>
      <c r="M278" s="106"/>
      <c r="N278" s="106"/>
      <c r="O278" s="106"/>
      <c r="P278" s="215"/>
      <c r="Q278" s="132"/>
      <c r="R278" s="106"/>
      <c r="S278" s="46"/>
      <c r="T278" s="11"/>
      <c r="U278" s="7"/>
      <c r="V278" s="14"/>
      <c r="W278" s="11"/>
      <c r="X278" s="14"/>
      <c r="Y278" s="14"/>
      <c r="Z278" s="144"/>
      <c r="AA278" s="101"/>
      <c r="AB278" s="100"/>
      <c r="AC278" s="143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</row>
    <row r="279" spans="3:60" ht="14.25" customHeight="1">
      <c r="C279"/>
      <c r="I279" s="162"/>
      <c r="J279" s="106"/>
      <c r="K279" s="101"/>
      <c r="L279" s="106"/>
      <c r="M279" s="106"/>
      <c r="N279" s="106"/>
      <c r="O279" s="106"/>
      <c r="P279" s="100"/>
      <c r="Q279" s="143"/>
      <c r="R279" s="106"/>
      <c r="S279" s="46"/>
      <c r="T279" s="11"/>
      <c r="U279" s="11"/>
      <c r="V279" s="11"/>
      <c r="W279" s="11"/>
      <c r="X279" s="322"/>
      <c r="Y279" s="322"/>
      <c r="Z279" s="144"/>
      <c r="AA279" s="101"/>
      <c r="AB279" s="100"/>
      <c r="AC279" s="143"/>
      <c r="AD279" s="104"/>
      <c r="AE279" s="105"/>
      <c r="AF279" s="143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</row>
    <row r="280" spans="3:60">
      <c r="C280"/>
      <c r="I280" s="101"/>
      <c r="J280" s="106"/>
      <c r="K280" s="106"/>
      <c r="L280" s="106"/>
      <c r="M280" s="106"/>
      <c r="N280" s="106"/>
      <c r="O280" s="106"/>
      <c r="P280" s="100"/>
      <c r="Q280" s="141"/>
      <c r="R280" s="106"/>
      <c r="S280" s="46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04"/>
      <c r="AE280" s="105"/>
      <c r="AF280" s="14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</row>
    <row r="281" spans="3:60" ht="13.5" customHeight="1">
      <c r="C281"/>
      <c r="I281" s="101"/>
      <c r="J281" s="106"/>
      <c r="K281" s="106"/>
      <c r="L281" s="106"/>
      <c r="M281" s="106"/>
      <c r="N281" s="106"/>
      <c r="O281" s="106"/>
      <c r="P281" s="100"/>
      <c r="Q281" s="141"/>
      <c r="R281" s="106"/>
      <c r="S281" s="46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04"/>
      <c r="AE281" s="105"/>
      <c r="AF281" s="14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</row>
    <row r="282" spans="3:60" ht="14.25" customHeight="1">
      <c r="C282"/>
      <c r="I282" s="101"/>
      <c r="J282" s="106"/>
      <c r="K282" s="106"/>
      <c r="L282" s="106"/>
      <c r="M282" s="106"/>
      <c r="N282" s="106"/>
      <c r="O282" s="106"/>
      <c r="P282" s="106"/>
      <c r="Q282" s="141"/>
      <c r="R282" s="106"/>
      <c r="S282" s="46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01"/>
      <c r="AE282" s="100"/>
      <c r="AF282" s="143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</row>
    <row r="283" spans="3:60" ht="15" customHeight="1">
      <c r="C283"/>
      <c r="I283" s="101"/>
      <c r="J283" s="106"/>
      <c r="K283" s="106"/>
      <c r="L283" s="106"/>
      <c r="M283" s="106"/>
      <c r="N283" s="106"/>
      <c r="O283" s="106"/>
      <c r="P283" s="106"/>
      <c r="Q283" s="141"/>
      <c r="R283" s="106"/>
      <c r="S283" s="46"/>
      <c r="T283" s="11"/>
      <c r="U283" s="52"/>
      <c r="V283" s="87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</row>
    <row r="284" spans="3:60" ht="14.25" customHeight="1">
      <c r="C284"/>
      <c r="I284" s="101"/>
      <c r="J284" s="106"/>
      <c r="K284" s="106"/>
      <c r="L284" s="106"/>
      <c r="M284" s="106"/>
      <c r="N284" s="106"/>
      <c r="O284" s="106"/>
      <c r="P284" s="106"/>
      <c r="Q284" s="143"/>
      <c r="R284" s="106"/>
      <c r="S284" s="475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</row>
    <row r="285" spans="3:60" ht="15.75">
      <c r="C285"/>
      <c r="I285" s="107"/>
      <c r="J285" s="106"/>
      <c r="K285" s="106"/>
      <c r="L285" s="106"/>
      <c r="M285" s="106"/>
      <c r="N285" s="106"/>
      <c r="O285" s="106"/>
      <c r="P285" s="105"/>
      <c r="Q285" s="106"/>
      <c r="R285" s="106"/>
      <c r="S285" s="46"/>
      <c r="T285" s="468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</row>
    <row r="286" spans="3:60">
      <c r="C286"/>
      <c r="I286" s="107"/>
      <c r="J286" s="106"/>
      <c r="K286" s="106"/>
      <c r="L286" s="106"/>
      <c r="M286" s="106"/>
      <c r="N286" s="106"/>
      <c r="O286" s="106"/>
      <c r="P286" s="106"/>
      <c r="Q286" s="141"/>
      <c r="R286" s="160"/>
      <c r="S286" s="3"/>
      <c r="T286" s="476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</row>
    <row r="287" spans="3:60">
      <c r="C287"/>
      <c r="I287" s="101"/>
      <c r="J287" s="106"/>
      <c r="K287" s="106"/>
      <c r="L287" s="106"/>
      <c r="M287" s="106"/>
      <c r="N287" s="106"/>
      <c r="O287" s="106"/>
      <c r="P287" s="105"/>
      <c r="Q287" s="106"/>
      <c r="R287" s="115"/>
      <c r="S287" s="101"/>
      <c r="T287" s="14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</row>
    <row r="288" spans="3:60">
      <c r="C288"/>
      <c r="I288" s="101"/>
      <c r="J288" s="106"/>
      <c r="K288" s="106"/>
      <c r="L288" s="106"/>
      <c r="M288" s="106"/>
      <c r="N288" s="106"/>
      <c r="O288" s="106"/>
      <c r="P288" s="100"/>
      <c r="Q288" s="143"/>
      <c r="R288" s="115"/>
      <c r="S288" s="126"/>
      <c r="T288" s="14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</row>
    <row r="289" spans="3:60" ht="15.75">
      <c r="C289"/>
      <c r="I289" s="277"/>
      <c r="J289" s="106"/>
      <c r="K289" s="106"/>
      <c r="L289" s="106"/>
      <c r="M289" s="106"/>
      <c r="N289" s="106"/>
      <c r="O289" s="106"/>
      <c r="P289" s="106"/>
      <c r="Q289" s="143"/>
      <c r="R289" s="106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</row>
    <row r="290" spans="3:60">
      <c r="C290"/>
      <c r="I290" s="162"/>
      <c r="J290" s="106"/>
      <c r="K290" s="106"/>
      <c r="L290" s="106"/>
      <c r="M290" s="106"/>
      <c r="N290" s="106"/>
      <c r="O290" s="106"/>
      <c r="P290" s="106"/>
      <c r="Q290" s="143"/>
      <c r="R290" s="106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</row>
    <row r="291" spans="3:60">
      <c r="C291"/>
      <c r="I291" s="101"/>
      <c r="J291" s="106"/>
      <c r="K291" s="106"/>
      <c r="L291" s="106"/>
      <c r="M291" s="106"/>
      <c r="N291" s="106"/>
      <c r="O291" s="106"/>
      <c r="P291" s="100"/>
      <c r="Q291" s="137"/>
      <c r="R291" s="106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</row>
    <row r="292" spans="3:60">
      <c r="C292"/>
      <c r="I292" s="101"/>
      <c r="J292" s="106"/>
      <c r="K292" s="106"/>
      <c r="L292" s="106"/>
      <c r="M292" s="106"/>
      <c r="N292" s="106"/>
      <c r="O292" s="106"/>
      <c r="P292" s="106"/>
      <c r="Q292" s="106"/>
      <c r="R292" s="106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</row>
    <row r="293" spans="3:60">
      <c r="C293"/>
      <c r="I293" s="101"/>
      <c r="J293" s="106"/>
      <c r="K293" s="106"/>
      <c r="L293" s="106"/>
      <c r="M293" s="106"/>
      <c r="N293" s="106"/>
      <c r="O293" s="106"/>
      <c r="P293" s="278"/>
      <c r="Q293" s="106"/>
      <c r="R293" s="106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</row>
    <row r="294" spans="3:60">
      <c r="C294"/>
      <c r="I294" s="101"/>
      <c r="J294" s="106"/>
      <c r="K294" s="106"/>
      <c r="L294" s="106"/>
      <c r="M294" s="106"/>
      <c r="N294" s="106"/>
      <c r="O294" s="106"/>
      <c r="P294" s="100"/>
      <c r="Q294" s="106"/>
      <c r="R294" s="106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</row>
    <row r="295" spans="3:60">
      <c r="C295"/>
      <c r="I295" s="101"/>
      <c r="J295" s="106"/>
      <c r="K295" s="106"/>
      <c r="L295" s="106"/>
      <c r="M295" s="106"/>
      <c r="N295" s="106"/>
      <c r="O295" s="106"/>
      <c r="P295" s="100"/>
      <c r="Q295" s="106"/>
      <c r="R295" s="106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</row>
    <row r="296" spans="3:60">
      <c r="C296"/>
      <c r="I296" s="101"/>
      <c r="J296" s="106"/>
      <c r="K296" s="106"/>
      <c r="L296" s="106"/>
      <c r="M296" s="106"/>
      <c r="N296" s="106"/>
      <c r="O296" s="106"/>
      <c r="P296" s="114"/>
      <c r="Q296" s="196"/>
      <c r="R296" s="106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</row>
    <row r="297" spans="3:60">
      <c r="C297"/>
      <c r="I297" s="200"/>
      <c r="J297" s="106"/>
      <c r="K297" s="106"/>
      <c r="L297" s="106"/>
      <c r="M297" s="106"/>
      <c r="N297" s="106"/>
      <c r="O297" s="106"/>
      <c r="P297" s="106"/>
      <c r="Q297" s="132"/>
      <c r="R297" s="106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</row>
    <row r="298" spans="3:60">
      <c r="C298"/>
      <c r="I298" s="162"/>
      <c r="J298" s="106"/>
      <c r="K298" s="106"/>
      <c r="L298" s="106"/>
      <c r="M298" s="106"/>
      <c r="N298" s="106"/>
      <c r="O298" s="106"/>
      <c r="P298" s="105"/>
      <c r="Q298" s="132"/>
      <c r="R298" s="106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</row>
    <row r="299" spans="3:60">
      <c r="C299"/>
      <c r="I299" s="104"/>
      <c r="J299" s="106"/>
      <c r="K299" s="106"/>
      <c r="L299" s="106"/>
      <c r="M299" s="106"/>
      <c r="N299" s="106"/>
      <c r="O299" s="106"/>
      <c r="P299" s="106"/>
      <c r="Q299" s="132"/>
      <c r="R299" s="106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</row>
    <row r="300" spans="3:60">
      <c r="C300"/>
      <c r="I300" s="106"/>
      <c r="J300" s="106"/>
      <c r="K300" s="106"/>
      <c r="L300" s="106"/>
      <c r="M300" s="106"/>
      <c r="N300" s="106"/>
      <c r="O300" s="106"/>
      <c r="P300" s="100"/>
      <c r="Q300" s="132"/>
      <c r="R300" s="106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</row>
    <row r="301" spans="3:60">
      <c r="C301"/>
      <c r="I301" s="106"/>
      <c r="J301" s="106"/>
      <c r="K301" s="106"/>
      <c r="L301" s="106"/>
      <c r="M301" s="106"/>
      <c r="N301" s="106"/>
      <c r="O301" s="106"/>
      <c r="P301" s="106"/>
      <c r="Q301" s="132"/>
      <c r="R301" s="106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</row>
    <row r="302" spans="3:60">
      <c r="C302"/>
      <c r="I302" s="106"/>
      <c r="J302" s="106"/>
      <c r="K302" s="106"/>
      <c r="L302" s="106"/>
      <c r="M302" s="106"/>
      <c r="N302" s="106"/>
      <c r="O302" s="106"/>
      <c r="P302" s="106"/>
      <c r="Q302" s="132"/>
      <c r="R302" s="106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</row>
    <row r="303" spans="3:60">
      <c r="C303"/>
      <c r="I303" s="101"/>
      <c r="J303" s="106"/>
      <c r="K303" s="106"/>
      <c r="L303" s="106"/>
      <c r="M303" s="106"/>
      <c r="N303" s="106"/>
      <c r="O303" s="106"/>
      <c r="P303" s="106"/>
      <c r="Q303" s="197"/>
      <c r="R303" s="106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</row>
    <row r="304" spans="3:60">
      <c r="C304"/>
      <c r="I304" s="101"/>
      <c r="J304" s="106"/>
      <c r="K304" s="106"/>
      <c r="L304" s="106"/>
      <c r="M304" s="106"/>
      <c r="N304" s="106"/>
      <c r="O304" s="106"/>
      <c r="P304" s="106"/>
      <c r="Q304" s="143"/>
      <c r="R304" s="106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</row>
    <row r="305" spans="3:60">
      <c r="C305"/>
      <c r="I305" s="101"/>
      <c r="J305" s="106"/>
      <c r="K305" s="106"/>
      <c r="L305" s="106"/>
      <c r="M305" s="106"/>
      <c r="N305" s="106"/>
      <c r="O305" s="106"/>
      <c r="P305" s="100"/>
      <c r="Q305" s="143"/>
      <c r="R305" s="106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</row>
    <row r="306" spans="3:60">
      <c r="C306"/>
      <c r="I306" s="101"/>
      <c r="J306" s="106"/>
      <c r="K306" s="106"/>
      <c r="L306" s="106"/>
      <c r="M306" s="106"/>
      <c r="N306" s="106"/>
      <c r="O306" s="106"/>
      <c r="P306" s="185"/>
      <c r="Q306" s="106"/>
      <c r="R306" s="106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</row>
    <row r="307" spans="3:60">
      <c r="C307"/>
      <c r="I307" s="101"/>
      <c r="J307" s="106"/>
      <c r="K307" s="106"/>
      <c r="L307" s="106"/>
      <c r="M307" s="106"/>
      <c r="N307" s="106"/>
      <c r="O307" s="106"/>
      <c r="P307" s="106"/>
      <c r="Q307" s="132"/>
      <c r="R307" s="106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</row>
    <row r="308" spans="3:60">
      <c r="C308"/>
      <c r="I308" s="107"/>
      <c r="J308" s="106"/>
      <c r="K308" s="106"/>
      <c r="L308" s="106"/>
      <c r="M308" s="106"/>
      <c r="N308" s="106"/>
      <c r="O308" s="106"/>
      <c r="P308" s="106"/>
      <c r="Q308" s="132"/>
      <c r="R308" s="106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</row>
    <row r="309" spans="3:60">
      <c r="C309"/>
      <c r="I309" s="107"/>
      <c r="J309" s="106"/>
      <c r="K309" s="106"/>
      <c r="L309" s="106"/>
      <c r="M309" s="106"/>
      <c r="N309" s="106"/>
      <c r="O309" s="106"/>
      <c r="P309" s="106"/>
      <c r="Q309" s="143"/>
      <c r="R309" s="106"/>
      <c r="S309" s="46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</row>
    <row r="310" spans="3:60">
      <c r="C310"/>
      <c r="I310" s="104"/>
      <c r="J310" s="106"/>
      <c r="K310" s="106"/>
      <c r="L310" s="106"/>
      <c r="M310" s="106"/>
      <c r="N310" s="106"/>
      <c r="O310" s="106"/>
      <c r="P310" s="106"/>
      <c r="Q310" s="132"/>
      <c r="R310" s="106"/>
      <c r="S310" s="46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</row>
    <row r="311" spans="3:60">
      <c r="C311"/>
      <c r="I311" s="106"/>
      <c r="J311" s="106"/>
      <c r="K311" s="106"/>
      <c r="L311" s="106"/>
      <c r="M311" s="106"/>
      <c r="N311" s="106"/>
      <c r="O311" s="106"/>
      <c r="P311" s="100"/>
      <c r="Q311" s="143"/>
      <c r="R311" s="115"/>
      <c r="S311" s="101"/>
      <c r="T311" s="14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</row>
    <row r="312" spans="3:60">
      <c r="C312"/>
      <c r="I312" s="101"/>
      <c r="J312" s="106"/>
      <c r="K312" s="106"/>
      <c r="L312" s="106"/>
      <c r="M312" s="106"/>
      <c r="N312" s="106"/>
      <c r="O312" s="106"/>
      <c r="P312" s="100"/>
      <c r="Q312" s="141"/>
      <c r="R312" s="115"/>
      <c r="S312" s="126"/>
      <c r="T312" s="14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</row>
    <row r="313" spans="3:60">
      <c r="C313"/>
      <c r="I313" s="104"/>
      <c r="J313" s="106"/>
      <c r="K313" s="106"/>
      <c r="L313" s="106"/>
      <c r="M313" s="106"/>
      <c r="N313" s="106"/>
      <c r="O313" s="106"/>
      <c r="P313" s="100"/>
      <c r="Q313" s="141"/>
      <c r="R313" s="106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</row>
    <row r="314" spans="3:60">
      <c r="C314"/>
      <c r="I314" s="101"/>
      <c r="J314" s="106"/>
      <c r="K314" s="106"/>
      <c r="L314" s="106"/>
      <c r="M314" s="106"/>
      <c r="N314" s="106"/>
      <c r="O314" s="106"/>
      <c r="P314" s="106"/>
      <c r="Q314" s="141"/>
      <c r="R314" s="106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</row>
    <row r="315" spans="3:60">
      <c r="C315"/>
      <c r="I315" s="104"/>
      <c r="J315" s="106"/>
      <c r="K315" s="106"/>
      <c r="L315" s="106"/>
      <c r="M315" s="106"/>
      <c r="N315" s="106"/>
      <c r="O315" s="106"/>
      <c r="P315" s="106"/>
      <c r="Q315" s="106"/>
      <c r="R315" s="106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</row>
    <row r="316" spans="3:60">
      <c r="C316"/>
      <c r="I316" s="104"/>
      <c r="J316" s="106"/>
      <c r="K316" s="106"/>
      <c r="L316" s="106"/>
      <c r="M316" s="106"/>
      <c r="N316" s="106"/>
      <c r="O316" s="106"/>
      <c r="P316" s="106"/>
      <c r="Q316" s="106"/>
      <c r="R316" s="106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</row>
    <row r="317" spans="3:60">
      <c r="C317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</row>
    <row r="318" spans="3:60">
      <c r="C318"/>
      <c r="I318" s="101"/>
      <c r="J318" s="106"/>
      <c r="K318" s="106"/>
      <c r="L318" s="106"/>
      <c r="M318" s="106"/>
      <c r="N318" s="106"/>
      <c r="O318" s="106"/>
      <c r="P318" s="106"/>
      <c r="Q318" s="106"/>
      <c r="R318" s="106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</row>
    <row r="319" spans="3:60">
      <c r="C319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</row>
    <row r="320" spans="3:60" ht="15.75">
      <c r="C320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1"/>
      <c r="T320" s="11"/>
      <c r="U320" s="11"/>
      <c r="V320" s="11"/>
      <c r="W320" s="11"/>
      <c r="X320" s="11"/>
      <c r="Y320" s="11"/>
      <c r="Z320" s="11"/>
      <c r="AA320" s="186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</row>
    <row r="321" spans="2:60" ht="15.75">
      <c r="C321"/>
      <c r="I321" s="2845"/>
      <c r="J321" s="106"/>
      <c r="K321" s="106"/>
      <c r="L321" s="106"/>
      <c r="M321" s="106"/>
      <c r="N321" s="106"/>
      <c r="O321" s="106"/>
      <c r="P321" s="106"/>
      <c r="Q321" s="106"/>
      <c r="R321" s="106"/>
      <c r="S321" s="11"/>
      <c r="T321" s="11"/>
      <c r="U321" s="11"/>
      <c r="V321" s="11"/>
      <c r="W321" s="11"/>
      <c r="X321" s="11"/>
      <c r="Y321" s="11"/>
      <c r="Z321" s="11"/>
      <c r="AA321" s="186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</row>
    <row r="322" spans="2:60" ht="15.75">
      <c r="C322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1"/>
      <c r="T322" s="11"/>
      <c r="U322" s="11"/>
      <c r="V322" s="11"/>
      <c r="W322" s="11"/>
      <c r="X322" s="11"/>
      <c r="Y322" s="11"/>
      <c r="Z322" s="11"/>
      <c r="AA322" s="186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</row>
    <row r="323" spans="2:60" ht="15.75">
      <c r="C323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1"/>
      <c r="T323" s="11"/>
      <c r="U323" s="11"/>
      <c r="V323" s="11"/>
      <c r="W323" s="11"/>
      <c r="X323" s="11"/>
      <c r="Y323" s="11"/>
      <c r="Z323" s="11"/>
      <c r="AA323" s="186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</row>
    <row r="324" spans="2:60" ht="15.75">
      <c r="B324" s="11"/>
      <c r="C324" s="46"/>
      <c r="D324" s="11"/>
      <c r="E324" s="11"/>
      <c r="F324" s="106"/>
      <c r="G324" s="17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1"/>
      <c r="T324" s="11"/>
      <c r="U324" s="11"/>
      <c r="V324" s="11"/>
      <c r="W324" s="11"/>
      <c r="X324" s="11"/>
      <c r="Y324" s="11"/>
      <c r="Z324" s="11"/>
      <c r="AA324" s="186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</row>
    <row r="325" spans="2:60">
      <c r="B325" s="11"/>
      <c r="C325" s="46"/>
      <c r="D325" s="11"/>
      <c r="E325" s="11"/>
      <c r="F325" s="125"/>
      <c r="G325" s="113"/>
      <c r="H325" s="105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1"/>
      <c r="T325" s="11"/>
      <c r="U325" s="331"/>
      <c r="V325" s="11"/>
      <c r="W325" s="11"/>
      <c r="X325" s="11"/>
      <c r="Y325" s="11"/>
      <c r="Z325" s="11"/>
      <c r="AA325" s="10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</row>
    <row r="326" spans="2:60">
      <c r="B326" s="11"/>
      <c r="C326" s="46"/>
      <c r="D326" s="11"/>
      <c r="E326" s="11"/>
      <c r="F326" s="106"/>
      <c r="G326" s="114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1"/>
      <c r="T326" s="11"/>
      <c r="U326" s="331"/>
      <c r="V326" s="11"/>
      <c r="W326" s="11"/>
      <c r="X326" s="11"/>
      <c r="Y326" s="11"/>
      <c r="Z326" s="11"/>
      <c r="AA326" s="10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</row>
    <row r="327" spans="2:60">
      <c r="B327" s="11"/>
      <c r="C327" s="46"/>
      <c r="D327" s="11"/>
      <c r="E327" s="11"/>
      <c r="F327" s="115"/>
      <c r="G327" s="101"/>
      <c r="H327" s="100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1"/>
      <c r="T327" s="11"/>
      <c r="U327" s="339"/>
      <c r="V327" s="11"/>
      <c r="W327" s="11"/>
      <c r="X327" s="11"/>
      <c r="Y327" s="11"/>
      <c r="Z327" s="11"/>
      <c r="AA327" s="10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</row>
    <row r="328" spans="2:60">
      <c r="B328" s="11"/>
      <c r="C328" s="46"/>
      <c r="D328" s="11"/>
      <c r="E328" s="11"/>
      <c r="F328" s="106"/>
      <c r="G328" s="114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1"/>
      <c r="T328" s="11"/>
      <c r="U328" s="336"/>
      <c r="V328" s="11"/>
      <c r="W328" s="11"/>
      <c r="X328" s="11"/>
      <c r="Y328" s="11"/>
      <c r="Z328" s="11"/>
      <c r="AA328" s="10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</row>
    <row r="329" spans="2:60">
      <c r="B329" s="11"/>
      <c r="C329" s="46"/>
      <c r="D329" s="11"/>
      <c r="E329" s="11"/>
      <c r="F329" s="106"/>
      <c r="G329" s="114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1"/>
      <c r="T329" s="11"/>
      <c r="U329" s="142"/>
      <c r="V329" s="11"/>
      <c r="W329" s="11"/>
      <c r="X329" s="11"/>
      <c r="Y329" s="11"/>
      <c r="Z329" s="11"/>
      <c r="AA329" s="10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</row>
    <row r="330" spans="2:60">
      <c r="B330" s="11"/>
      <c r="C330" s="46"/>
      <c r="D330" s="11"/>
      <c r="E330" s="11"/>
      <c r="F330" s="106"/>
      <c r="G330" s="114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1"/>
      <c r="T330" s="11"/>
      <c r="U330" s="11"/>
      <c r="V330" s="11"/>
      <c r="W330" s="11"/>
      <c r="X330" s="11"/>
      <c r="Y330" s="11"/>
      <c r="Z330" s="11"/>
      <c r="AA330" s="10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</row>
    <row r="331" spans="2:60">
      <c r="B331" s="11"/>
      <c r="C331" s="46"/>
      <c r="D331" s="11"/>
      <c r="E331" s="11"/>
      <c r="F331" s="106"/>
      <c r="G331" s="17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1"/>
      <c r="T331" s="11"/>
      <c r="U331" s="11"/>
      <c r="V331" s="11"/>
      <c r="W331" s="11"/>
      <c r="X331" s="11"/>
      <c r="Y331" s="11"/>
      <c r="Z331" s="11"/>
      <c r="AA331" s="10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</row>
    <row r="332" spans="2:60">
      <c r="B332" s="11"/>
      <c r="C332" s="46"/>
      <c r="D332" s="11"/>
      <c r="E332" s="11"/>
      <c r="F332" s="115"/>
      <c r="G332" s="101"/>
      <c r="H332" s="100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1"/>
      <c r="T332" s="11"/>
      <c r="U332" s="11"/>
      <c r="V332" s="11"/>
      <c r="W332" s="11"/>
      <c r="X332" s="11"/>
      <c r="Y332" s="11"/>
      <c r="Z332" s="11"/>
      <c r="AA332" s="10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</row>
    <row r="333" spans="2:60">
      <c r="B333" s="11"/>
      <c r="C333" s="46"/>
      <c r="D333" s="11"/>
      <c r="E333" s="11"/>
      <c r="F333" s="115"/>
      <c r="G333" s="101"/>
      <c r="H333" s="185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1"/>
      <c r="T333" s="11"/>
      <c r="U333" s="11"/>
      <c r="V333" s="11"/>
      <c r="W333" s="11"/>
      <c r="X333" s="11"/>
      <c r="Y333" s="11"/>
      <c r="Z333" s="11"/>
      <c r="AA333" s="10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</row>
    <row r="334" spans="2:60">
      <c r="B334" s="11"/>
      <c r="C334" s="46"/>
      <c r="D334" s="11"/>
      <c r="E334" s="11"/>
      <c r="F334" s="106"/>
      <c r="G334" s="114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1"/>
      <c r="T334" s="11"/>
      <c r="U334" s="11"/>
      <c r="V334" s="11"/>
      <c r="W334" s="11"/>
      <c r="X334" s="11"/>
      <c r="Y334" s="11"/>
      <c r="Z334" s="11"/>
      <c r="AA334" s="10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</row>
    <row r="335" spans="2:60">
      <c r="B335" s="11"/>
      <c r="C335" s="46"/>
      <c r="D335" s="11"/>
      <c r="E335" s="11"/>
      <c r="F335" s="106"/>
      <c r="G335" s="114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1"/>
      <c r="T335" s="11"/>
      <c r="U335" s="11"/>
      <c r="V335" s="11"/>
      <c r="W335" s="11"/>
      <c r="X335" s="11"/>
      <c r="Y335" s="11"/>
      <c r="Z335" s="11"/>
      <c r="AA335" s="106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</row>
    <row r="336" spans="2:60">
      <c r="B336" s="11"/>
      <c r="C336" s="46"/>
      <c r="D336" s="11"/>
      <c r="E336" s="11"/>
      <c r="F336" s="106"/>
      <c r="G336" s="114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1"/>
      <c r="T336" s="11"/>
      <c r="U336" s="11"/>
      <c r="V336" s="11"/>
      <c r="W336" s="11"/>
      <c r="X336" s="11"/>
      <c r="Y336" s="11"/>
      <c r="Z336" s="11"/>
      <c r="AA336" s="106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</row>
    <row r="337" spans="2:60">
      <c r="B337" s="11"/>
      <c r="C337" s="46"/>
      <c r="D337" s="11"/>
      <c r="E337" s="11"/>
      <c r="F337" s="106"/>
      <c r="G337" s="114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1"/>
      <c r="T337" s="11"/>
      <c r="U337" s="11"/>
      <c r="V337" s="11"/>
      <c r="W337" s="11"/>
      <c r="X337" s="11"/>
      <c r="Y337" s="11"/>
      <c r="Z337" s="11"/>
      <c r="AA337" s="106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</row>
    <row r="338" spans="2:60">
      <c r="B338" s="11"/>
      <c r="C338" s="46"/>
      <c r="D338" s="11"/>
      <c r="E338" s="11"/>
      <c r="F338" s="117"/>
      <c r="G338" s="101"/>
      <c r="H338" s="100"/>
      <c r="I338" s="111"/>
      <c r="J338" s="106"/>
      <c r="K338" s="106"/>
      <c r="L338" s="106"/>
      <c r="M338" s="106"/>
      <c r="N338" s="106"/>
      <c r="O338" s="106"/>
      <c r="P338" s="106"/>
      <c r="Q338" s="106"/>
      <c r="R338" s="106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</row>
    <row r="339" spans="2:60">
      <c r="B339" s="11"/>
      <c r="C339" s="46"/>
      <c r="D339" s="11"/>
      <c r="E339" s="11"/>
      <c r="F339" s="116"/>
      <c r="G339" s="101"/>
      <c r="H339" s="100"/>
      <c r="I339" s="111"/>
      <c r="J339" s="106"/>
      <c r="K339" s="106"/>
      <c r="L339" s="106"/>
      <c r="M339" s="106"/>
      <c r="N339" s="106"/>
      <c r="O339" s="106"/>
      <c r="P339" s="106"/>
      <c r="Q339" s="106"/>
      <c r="R339" s="106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</row>
    <row r="340" spans="2:60">
      <c r="B340" s="11"/>
      <c r="C340" s="46"/>
      <c r="D340" s="11"/>
      <c r="E340" s="11"/>
      <c r="F340" s="116"/>
      <c r="G340" s="101"/>
      <c r="H340" s="100"/>
      <c r="I340" s="111"/>
      <c r="J340" s="106"/>
      <c r="K340" s="106"/>
      <c r="L340" s="106"/>
      <c r="M340" s="106"/>
      <c r="N340" s="106"/>
      <c r="O340" s="106"/>
      <c r="P340" s="106"/>
      <c r="Q340" s="106"/>
      <c r="R340" s="106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</row>
    <row r="341" spans="2:60">
      <c r="B341" s="11"/>
      <c r="C341" s="46"/>
      <c r="D341" s="11"/>
      <c r="E341" s="11"/>
      <c r="F341" s="106"/>
      <c r="G341" s="114"/>
      <c r="H341" s="106"/>
      <c r="I341" s="111"/>
      <c r="J341" s="106"/>
      <c r="K341" s="106"/>
      <c r="L341" s="106"/>
      <c r="M341" s="106"/>
      <c r="N341" s="106"/>
      <c r="O341" s="106"/>
      <c r="P341" s="106"/>
      <c r="Q341" s="106"/>
      <c r="R341" s="106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</row>
    <row r="342" spans="2:60">
      <c r="B342" s="11"/>
      <c r="C342" s="46"/>
      <c r="D342" s="11"/>
      <c r="E342" s="11"/>
      <c r="F342" s="106"/>
      <c r="G342" s="114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</row>
    <row r="343" spans="2:60">
      <c r="B343" s="11"/>
      <c r="C343" s="46"/>
      <c r="D343" s="11"/>
      <c r="E343" s="11"/>
      <c r="F343" s="160"/>
      <c r="G343" s="114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</row>
    <row r="344" spans="2:60">
      <c r="B344" s="11"/>
      <c r="C344" s="46"/>
      <c r="D344" s="11"/>
      <c r="E344" s="11"/>
      <c r="F344" s="106"/>
      <c r="G344" s="114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</row>
    <row r="345" spans="2:60">
      <c r="B345" s="11"/>
      <c r="C345" s="46"/>
      <c r="D345" s="11"/>
      <c r="E345" s="11"/>
      <c r="F345" s="106"/>
      <c r="G345" s="114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</row>
    <row r="346" spans="2:60">
      <c r="B346" s="11"/>
      <c r="C346" s="46"/>
      <c r="D346" s="11"/>
      <c r="E346" s="11"/>
      <c r="F346" s="106"/>
      <c r="G346" s="114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</row>
    <row r="347" spans="2:60">
      <c r="F347" s="106"/>
      <c r="G347" s="114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</row>
    <row r="348" spans="2:60">
      <c r="F348" s="106"/>
      <c r="G348" s="114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</row>
    <row r="349" spans="2:60">
      <c r="F349" s="106"/>
      <c r="G349" s="114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</row>
    <row r="350" spans="2:60">
      <c r="F350" s="106"/>
      <c r="G350" s="114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</row>
    <row r="351" spans="2:60">
      <c r="F351" s="106"/>
      <c r="G351" s="114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</row>
    <row r="352" spans="2:60">
      <c r="F352" s="106"/>
      <c r="G352" s="114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</row>
    <row r="353" spans="6:60">
      <c r="F353" s="106"/>
      <c r="G353" s="114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</row>
    <row r="354" spans="6:60">
      <c r="F354" s="106"/>
      <c r="G354" s="114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</row>
    <row r="355" spans="6:60">
      <c r="G355" s="77"/>
      <c r="I355" s="91"/>
      <c r="J355" s="106"/>
      <c r="K355" s="106"/>
      <c r="L355" s="106"/>
      <c r="M355" s="106"/>
      <c r="N355" s="106"/>
      <c r="O355" s="106"/>
      <c r="P355" s="106"/>
      <c r="Q355" s="106"/>
      <c r="R355" s="106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</row>
    <row r="356" spans="6:60">
      <c r="G356" s="77"/>
      <c r="I356" s="91"/>
      <c r="J356" s="106"/>
      <c r="K356" s="106"/>
      <c r="L356" s="106"/>
      <c r="M356" s="106"/>
      <c r="N356" s="106"/>
      <c r="O356" s="106"/>
      <c r="P356" s="106"/>
      <c r="Q356" s="106"/>
      <c r="R356" s="106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</row>
    <row r="357" spans="6:60">
      <c r="G357" s="77"/>
      <c r="I357" s="91"/>
      <c r="J357" s="106"/>
      <c r="K357" s="106"/>
      <c r="L357" s="106"/>
      <c r="M357" s="106"/>
      <c r="N357" s="106"/>
      <c r="O357" s="106"/>
      <c r="P357" s="106"/>
      <c r="Q357" s="106"/>
      <c r="R357" s="106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</row>
    <row r="358" spans="6:60">
      <c r="G358" s="77"/>
      <c r="I358" s="91"/>
      <c r="J358" s="106"/>
      <c r="K358" s="106"/>
      <c r="L358" s="106"/>
      <c r="M358" s="106"/>
      <c r="N358" s="106"/>
      <c r="O358" s="106"/>
      <c r="P358" s="106"/>
      <c r="Q358" s="106"/>
      <c r="R358" s="106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</row>
    <row r="359" spans="6:60">
      <c r="G359" s="77"/>
      <c r="I359" s="91"/>
      <c r="J359" s="106"/>
      <c r="K359" s="106"/>
      <c r="L359" s="106"/>
      <c r="M359" s="106"/>
      <c r="N359" s="106"/>
      <c r="O359" s="106"/>
      <c r="P359" s="106"/>
      <c r="Q359" s="106"/>
      <c r="R359" s="106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</row>
    <row r="360" spans="6:60">
      <c r="G360" s="77"/>
      <c r="I360" s="91"/>
      <c r="J360" s="106"/>
      <c r="K360" s="106"/>
      <c r="L360" s="106"/>
      <c r="M360" s="106"/>
      <c r="N360" s="106"/>
      <c r="O360" s="106"/>
      <c r="P360" s="106"/>
      <c r="Q360" s="106"/>
      <c r="R360" s="106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</row>
    <row r="361" spans="6:60">
      <c r="G361" s="77"/>
      <c r="I361" s="91"/>
      <c r="J361" s="106"/>
      <c r="K361" s="106"/>
      <c r="L361" s="106"/>
      <c r="M361" s="106"/>
      <c r="N361" s="106"/>
      <c r="O361" s="106"/>
      <c r="P361" s="106"/>
      <c r="Q361" s="106"/>
      <c r="R361" s="106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</row>
    <row r="362" spans="6:60">
      <c r="G362" s="77"/>
      <c r="I362" s="91"/>
      <c r="J362" s="106"/>
      <c r="K362" s="106"/>
      <c r="L362" s="106"/>
      <c r="M362" s="106"/>
      <c r="N362" s="106"/>
      <c r="O362" s="106"/>
      <c r="P362" s="106"/>
      <c r="Q362" s="106"/>
      <c r="R362" s="106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</row>
    <row r="363" spans="6:60">
      <c r="G363" s="77"/>
      <c r="I363" s="91"/>
      <c r="J363" s="106"/>
      <c r="K363" s="106"/>
      <c r="L363" s="106"/>
      <c r="M363" s="106"/>
      <c r="N363" s="106"/>
      <c r="O363" s="106"/>
      <c r="P363" s="106"/>
      <c r="Q363" s="106"/>
      <c r="R363" s="106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</row>
    <row r="364" spans="6:60">
      <c r="G364" s="77"/>
      <c r="I364" s="91"/>
      <c r="J364" s="106"/>
      <c r="K364" s="106"/>
      <c r="L364" s="106"/>
      <c r="M364" s="106"/>
      <c r="N364" s="106"/>
      <c r="O364" s="106"/>
      <c r="P364" s="106"/>
      <c r="Q364" s="106"/>
      <c r="R364" s="106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</row>
    <row r="365" spans="6:60">
      <c r="G365" s="77"/>
      <c r="I365" s="91"/>
      <c r="J365" s="106"/>
      <c r="K365" s="106"/>
      <c r="L365" s="106"/>
      <c r="M365" s="106"/>
      <c r="N365" s="106"/>
      <c r="O365" s="106"/>
      <c r="P365" s="106"/>
      <c r="Q365" s="106"/>
      <c r="R365" s="106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</row>
    <row r="366" spans="6:60">
      <c r="G366" s="77"/>
      <c r="I366" s="91"/>
      <c r="J366" s="106"/>
      <c r="K366" s="106"/>
      <c r="L366" s="106"/>
      <c r="M366" s="106"/>
      <c r="N366" s="106"/>
      <c r="O366" s="106"/>
      <c r="P366" s="106"/>
      <c r="Q366" s="106"/>
      <c r="R366" s="106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</row>
    <row r="367" spans="6:60">
      <c r="G367" s="77"/>
      <c r="I367" s="91"/>
      <c r="J367" s="106"/>
      <c r="K367" s="106"/>
      <c r="L367" s="106"/>
      <c r="M367" s="106"/>
      <c r="N367" s="106"/>
      <c r="O367" s="106"/>
      <c r="P367" s="106"/>
      <c r="Q367" s="106"/>
      <c r="R367" s="106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</row>
    <row r="368" spans="6:60">
      <c r="G368" s="77"/>
      <c r="I368" s="91"/>
      <c r="J368" s="106"/>
      <c r="K368" s="106"/>
      <c r="L368" s="106"/>
      <c r="M368" s="106"/>
      <c r="N368" s="106"/>
      <c r="O368" s="106"/>
      <c r="P368" s="106"/>
      <c r="Q368" s="106"/>
      <c r="R368" s="106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</row>
    <row r="369" spans="6:60">
      <c r="G369" s="77"/>
      <c r="I369" s="91"/>
      <c r="J369" s="106"/>
      <c r="K369" s="106"/>
      <c r="L369" s="106"/>
      <c r="M369" s="106"/>
      <c r="N369" s="106"/>
      <c r="O369" s="106"/>
      <c r="P369" s="106"/>
      <c r="Q369" s="106"/>
      <c r="R369" s="106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</row>
    <row r="370" spans="6:60">
      <c r="G370" s="77"/>
      <c r="I370" s="91"/>
      <c r="J370" s="106"/>
      <c r="K370" s="106"/>
      <c r="L370" s="106"/>
      <c r="M370" s="106"/>
      <c r="N370" s="106"/>
      <c r="O370" s="106"/>
      <c r="P370" s="106"/>
      <c r="Q370" s="106"/>
      <c r="R370" s="106"/>
      <c r="S370" s="46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</row>
    <row r="371" spans="6:60">
      <c r="G371" s="77"/>
      <c r="I371" s="91"/>
      <c r="J371" s="106"/>
      <c r="K371" s="106"/>
      <c r="L371" s="106"/>
      <c r="M371" s="106"/>
      <c r="N371" s="106"/>
      <c r="O371" s="106"/>
      <c r="P371" s="106"/>
      <c r="Q371" s="106"/>
      <c r="R371" s="106"/>
      <c r="S371" s="46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</row>
    <row r="372" spans="6:60">
      <c r="G372" s="77"/>
      <c r="I372" s="91"/>
      <c r="J372" s="106"/>
      <c r="K372" s="106"/>
      <c r="L372" s="106"/>
      <c r="M372" s="106"/>
      <c r="N372" s="106"/>
      <c r="O372" s="106"/>
      <c r="P372" s="106"/>
      <c r="Q372" s="106"/>
      <c r="R372" s="106"/>
      <c r="S372" s="46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</row>
    <row r="373" spans="6:60">
      <c r="G373" s="77"/>
      <c r="I373" s="91"/>
      <c r="J373" s="106"/>
      <c r="K373" s="106"/>
      <c r="L373" s="106"/>
      <c r="M373" s="106"/>
      <c r="N373" s="106"/>
      <c r="O373" s="106"/>
      <c r="P373" s="106"/>
      <c r="Q373" s="106"/>
      <c r="R373" s="106"/>
      <c r="S373" s="46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</row>
    <row r="374" spans="6:60">
      <c r="G374" s="77"/>
      <c r="I374" s="91"/>
      <c r="J374" s="106"/>
      <c r="K374" s="106"/>
      <c r="L374" s="106"/>
      <c r="M374" s="106"/>
      <c r="N374" s="106"/>
      <c r="O374" s="106"/>
      <c r="P374" s="106"/>
      <c r="Q374" s="106"/>
      <c r="R374" s="119"/>
      <c r="S374" s="7"/>
      <c r="T374" s="98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</row>
    <row r="375" spans="6:60">
      <c r="F375" s="106"/>
      <c r="G375" s="114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319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</row>
    <row r="376" spans="6:60">
      <c r="F376" s="106"/>
      <c r="G376" s="114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46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</row>
    <row r="377" spans="6:60">
      <c r="F377" s="106"/>
      <c r="G377" s="114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46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</row>
    <row r="378" spans="6:60">
      <c r="F378" s="106"/>
      <c r="G378" s="114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46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</row>
    <row r="379" spans="6:60">
      <c r="G379" s="77"/>
      <c r="I379" s="91"/>
      <c r="J379" s="106"/>
      <c r="K379" s="106"/>
      <c r="L379" s="106"/>
      <c r="M379" s="106"/>
      <c r="N379" s="106"/>
      <c r="O379" s="106"/>
      <c r="P379" s="106"/>
      <c r="Q379" s="106"/>
      <c r="R379" s="106"/>
      <c r="S379" s="46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</row>
    <row r="380" spans="6:60">
      <c r="G380" s="77"/>
      <c r="I380" s="91"/>
      <c r="J380" s="106"/>
      <c r="K380" s="106"/>
      <c r="L380" s="106"/>
      <c r="M380" s="106"/>
      <c r="N380" s="106"/>
      <c r="O380" s="106"/>
      <c r="P380" s="106"/>
      <c r="Q380" s="106"/>
      <c r="R380" s="106"/>
      <c r="S380" s="46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</row>
    <row r="381" spans="6:60">
      <c r="G381" s="77"/>
      <c r="I381" s="91"/>
      <c r="J381" s="106"/>
      <c r="K381" s="106"/>
      <c r="L381" s="106"/>
      <c r="M381" s="106"/>
      <c r="N381" s="106"/>
      <c r="O381" s="106"/>
      <c r="P381" s="106"/>
      <c r="Q381" s="106"/>
      <c r="R381" s="106"/>
      <c r="S381" s="46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</row>
    <row r="382" spans="6:60">
      <c r="G382" s="77"/>
      <c r="J382" s="106"/>
      <c r="K382" s="106"/>
      <c r="L382" s="106"/>
      <c r="M382" s="106"/>
      <c r="N382" s="106"/>
      <c r="O382" s="106"/>
      <c r="P382" s="106"/>
      <c r="Q382" s="106"/>
      <c r="R382" s="106"/>
      <c r="S382" s="46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</row>
    <row r="383" spans="6:60">
      <c r="G383" s="77"/>
      <c r="J383" s="106"/>
      <c r="K383" s="106"/>
      <c r="L383" s="106"/>
      <c r="M383" s="106"/>
      <c r="N383" s="106"/>
      <c r="O383" s="106"/>
      <c r="P383" s="106"/>
      <c r="Q383" s="106"/>
      <c r="R383" s="106"/>
      <c r="S383" s="46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</row>
    <row r="384" spans="6:60">
      <c r="G384" s="77"/>
      <c r="J384" s="106"/>
      <c r="K384" s="106"/>
      <c r="L384" s="106"/>
      <c r="M384" s="106"/>
      <c r="N384" s="106"/>
      <c r="O384" s="106"/>
      <c r="P384" s="106"/>
      <c r="Q384" s="106"/>
      <c r="R384" s="106"/>
      <c r="S384" s="46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</row>
    <row r="385" spans="7:60">
      <c r="G385" s="77"/>
      <c r="J385" s="106"/>
      <c r="K385" s="106"/>
      <c r="L385" s="106"/>
      <c r="M385" s="106"/>
      <c r="N385" s="106"/>
      <c r="O385" s="106"/>
      <c r="P385" s="106"/>
      <c r="Q385" s="106"/>
      <c r="R385" s="106"/>
      <c r="S385" s="46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</row>
    <row r="386" spans="7:60">
      <c r="G386" s="77"/>
      <c r="J386" s="106"/>
      <c r="K386" s="106"/>
      <c r="L386" s="106"/>
      <c r="M386" s="106"/>
      <c r="N386" s="106"/>
      <c r="O386" s="106"/>
      <c r="P386" s="106"/>
      <c r="Q386" s="106"/>
      <c r="R386" s="106"/>
      <c r="S386" s="46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</row>
    <row r="387" spans="7:60">
      <c r="G387" s="77"/>
      <c r="J387" s="106"/>
      <c r="K387" s="106"/>
      <c r="L387" s="106"/>
      <c r="M387" s="106"/>
      <c r="N387" s="106"/>
      <c r="O387" s="106"/>
      <c r="P387" s="106"/>
      <c r="Q387" s="106"/>
      <c r="R387" s="106"/>
      <c r="S387" s="46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</row>
    <row r="388" spans="7:60">
      <c r="G388" s="77"/>
      <c r="J388" s="106"/>
      <c r="K388" s="106"/>
      <c r="L388" s="106"/>
      <c r="M388" s="106"/>
      <c r="N388" s="106"/>
      <c r="O388" s="106"/>
      <c r="P388" s="106"/>
      <c r="Q388" s="106"/>
      <c r="R388" s="106"/>
      <c r="S388" s="46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</row>
    <row r="389" spans="7:60">
      <c r="G389" s="77"/>
      <c r="J389" s="106"/>
      <c r="K389" s="106"/>
      <c r="L389" s="106"/>
      <c r="M389" s="106"/>
      <c r="N389" s="106"/>
      <c r="O389" s="106"/>
      <c r="P389" s="106"/>
      <c r="Q389" s="106"/>
      <c r="R389" s="106"/>
      <c r="S389" s="46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</row>
    <row r="390" spans="7:60">
      <c r="G390" s="77"/>
      <c r="J390" s="106"/>
      <c r="K390" s="106"/>
      <c r="L390" s="106"/>
      <c r="M390" s="106"/>
      <c r="N390" s="106"/>
      <c r="O390" s="106"/>
      <c r="P390" s="106"/>
      <c r="Q390" s="106"/>
      <c r="R390" s="106"/>
      <c r="S390" s="46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</row>
    <row r="391" spans="7:60">
      <c r="G391" s="77"/>
      <c r="J391" s="106"/>
      <c r="K391" s="106"/>
      <c r="L391" s="106"/>
      <c r="M391" s="106"/>
      <c r="N391" s="106"/>
      <c r="O391" s="106"/>
      <c r="P391" s="106"/>
      <c r="Q391" s="106"/>
      <c r="R391" s="106"/>
      <c r="S391" s="46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</row>
    <row r="392" spans="7:60">
      <c r="G392" s="77"/>
      <c r="J392" s="106"/>
      <c r="K392" s="106"/>
      <c r="L392" s="106"/>
      <c r="M392" s="106"/>
      <c r="N392" s="106"/>
      <c r="O392" s="106"/>
      <c r="P392" s="106"/>
      <c r="Q392" s="106"/>
      <c r="R392" s="106"/>
      <c r="S392" s="46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</row>
    <row r="393" spans="7:60">
      <c r="G393" s="77"/>
      <c r="J393" s="106"/>
      <c r="K393" s="106"/>
      <c r="L393" s="106"/>
      <c r="M393" s="106"/>
      <c r="N393" s="106"/>
      <c r="O393" s="106"/>
      <c r="P393" s="106"/>
      <c r="Q393" s="106"/>
      <c r="R393" s="106"/>
      <c r="S393" s="114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</row>
    <row r="394" spans="7:60">
      <c r="G394" s="77"/>
      <c r="J394" s="106"/>
      <c r="K394" s="106"/>
      <c r="L394" s="106"/>
      <c r="M394" s="106"/>
      <c r="N394" s="106"/>
      <c r="O394" s="106"/>
      <c r="P394" s="106"/>
      <c r="Q394" s="106"/>
      <c r="R394" s="121"/>
      <c r="S394" s="114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</row>
    <row r="395" spans="7:60">
      <c r="G395" s="77"/>
      <c r="J395" s="106"/>
      <c r="K395" s="106"/>
      <c r="L395" s="106"/>
      <c r="M395" s="106"/>
      <c r="N395" s="106"/>
      <c r="O395" s="106"/>
      <c r="P395" s="106"/>
      <c r="Q395" s="106"/>
      <c r="R395" s="115"/>
      <c r="S395" s="114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</row>
    <row r="396" spans="7:60">
      <c r="G396" s="77"/>
      <c r="J396" s="106"/>
      <c r="K396" s="106"/>
      <c r="L396" s="106"/>
      <c r="M396" s="106"/>
      <c r="N396" s="106"/>
      <c r="O396" s="106"/>
      <c r="P396" s="106"/>
      <c r="Q396" s="106"/>
      <c r="R396" s="115"/>
      <c r="S396" s="10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</row>
    <row r="397" spans="7:60">
      <c r="G397" s="77"/>
      <c r="J397" s="106"/>
      <c r="K397" s="106"/>
      <c r="L397" s="106"/>
      <c r="M397" s="106"/>
      <c r="N397" s="106"/>
      <c r="O397" s="106"/>
      <c r="P397" s="106"/>
      <c r="Q397" s="106"/>
      <c r="R397" s="158"/>
      <c r="S397" s="127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</row>
    <row r="398" spans="7:60">
      <c r="G398" s="77"/>
      <c r="J398" s="106"/>
      <c r="K398" s="106"/>
      <c r="L398" s="106"/>
      <c r="M398" s="106"/>
      <c r="N398" s="106"/>
      <c r="O398" s="106"/>
      <c r="P398" s="106"/>
      <c r="Q398" s="106"/>
      <c r="R398" s="106"/>
      <c r="S398" s="176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</row>
    <row r="399" spans="7:60">
      <c r="G399" s="77"/>
      <c r="J399" s="106"/>
      <c r="K399" s="106"/>
      <c r="L399" s="106"/>
      <c r="M399" s="106"/>
      <c r="N399" s="106"/>
      <c r="O399" s="106"/>
      <c r="P399" s="106"/>
      <c r="Q399" s="106"/>
      <c r="R399" s="125"/>
      <c r="S399" s="113"/>
      <c r="T399" s="113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</row>
    <row r="400" spans="7:60">
      <c r="G400" s="77"/>
      <c r="J400" s="106"/>
      <c r="K400" s="106"/>
      <c r="L400" s="106"/>
      <c r="M400" s="106"/>
      <c r="N400" s="106"/>
      <c r="O400" s="106"/>
      <c r="P400" s="106"/>
      <c r="Q400" s="106"/>
      <c r="R400" s="115"/>
      <c r="S400" s="101"/>
      <c r="T400" s="100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</row>
    <row r="401" spans="6:60">
      <c r="G401" s="77"/>
      <c r="J401" s="106"/>
      <c r="K401" s="106"/>
      <c r="L401" s="106"/>
      <c r="M401" s="106"/>
      <c r="N401" s="106"/>
      <c r="O401" s="106"/>
      <c r="P401" s="106"/>
      <c r="Q401" s="106"/>
      <c r="R401" s="115"/>
      <c r="S401" s="101"/>
      <c r="T401" s="100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</row>
    <row r="402" spans="6:60">
      <c r="G402" s="77"/>
      <c r="J402" s="106"/>
      <c r="K402" s="106"/>
      <c r="L402" s="106"/>
      <c r="M402" s="106"/>
      <c r="N402" s="106"/>
      <c r="O402" s="106"/>
      <c r="P402" s="106"/>
      <c r="Q402" s="106"/>
      <c r="R402" s="116"/>
      <c r="S402" s="101"/>
      <c r="T402" s="100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</row>
    <row r="403" spans="6:60">
      <c r="G403" s="77"/>
      <c r="J403" s="106"/>
      <c r="K403" s="106"/>
      <c r="L403" s="106"/>
      <c r="M403" s="106"/>
      <c r="N403" s="106"/>
      <c r="O403" s="106"/>
      <c r="P403" s="106"/>
      <c r="Q403" s="106"/>
      <c r="R403" s="116"/>
      <c r="S403" s="101"/>
      <c r="T403" s="100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</row>
    <row r="404" spans="6:60">
      <c r="G404" s="77"/>
      <c r="J404" s="106"/>
      <c r="K404" s="106"/>
      <c r="L404" s="106"/>
      <c r="M404" s="106"/>
      <c r="N404" s="106"/>
      <c r="O404" s="106"/>
      <c r="P404" s="106"/>
      <c r="Q404" s="106"/>
      <c r="R404" s="106"/>
      <c r="S404" s="114"/>
      <c r="T404" s="106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</row>
    <row r="405" spans="6:60">
      <c r="G405" s="77"/>
      <c r="J405" s="106"/>
      <c r="K405" s="106"/>
      <c r="L405" s="106"/>
      <c r="M405" s="106"/>
      <c r="N405" s="106"/>
      <c r="O405" s="106"/>
      <c r="P405" s="106"/>
      <c r="Q405" s="106"/>
      <c r="R405" s="106"/>
      <c r="S405" s="176"/>
      <c r="T405" s="106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</row>
    <row r="406" spans="6:60">
      <c r="G406" s="77"/>
      <c r="J406" s="106"/>
      <c r="K406" s="106"/>
      <c r="L406" s="106"/>
      <c r="M406" s="106"/>
      <c r="N406" s="106"/>
      <c r="O406" s="106"/>
      <c r="P406" s="106"/>
      <c r="Q406" s="106"/>
      <c r="R406" s="115"/>
      <c r="S406" s="101"/>
      <c r="T406" s="96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</row>
    <row r="407" spans="6:60">
      <c r="G407" s="77"/>
      <c r="J407" s="106"/>
      <c r="K407" s="106"/>
      <c r="L407" s="106"/>
      <c r="M407" s="106"/>
      <c r="N407" s="106"/>
      <c r="O407" s="106"/>
      <c r="P407" s="106"/>
      <c r="Q407" s="106"/>
      <c r="R407" s="175"/>
      <c r="S407" s="105"/>
      <c r="T407" s="96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</row>
    <row r="408" spans="6:60">
      <c r="G408" s="77"/>
      <c r="J408" s="106"/>
      <c r="K408" s="106"/>
      <c r="L408" s="106"/>
      <c r="M408" s="106"/>
      <c r="N408" s="106"/>
      <c r="O408" s="106"/>
      <c r="P408" s="106"/>
      <c r="Q408" s="106"/>
      <c r="R408" s="119"/>
      <c r="S408" s="101"/>
      <c r="T408" s="98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</row>
    <row r="409" spans="6:60">
      <c r="G409" s="77"/>
      <c r="J409" s="106"/>
      <c r="K409" s="106"/>
      <c r="L409" s="106"/>
      <c r="M409" s="106"/>
      <c r="N409" s="106"/>
      <c r="O409" s="106"/>
      <c r="P409" s="106"/>
      <c r="Q409" s="106"/>
      <c r="R409" s="106"/>
      <c r="S409" s="114"/>
      <c r="T409" s="106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</row>
    <row r="410" spans="6:60">
      <c r="G410" s="77"/>
      <c r="J410" s="106"/>
      <c r="K410" s="106"/>
      <c r="L410" s="106"/>
      <c r="M410" s="106"/>
      <c r="N410" s="106"/>
      <c r="O410" s="106"/>
      <c r="P410" s="106"/>
      <c r="Q410" s="106"/>
      <c r="R410" s="106"/>
      <c r="S410" s="114"/>
      <c r="T410" s="106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</row>
    <row r="411" spans="6:60">
      <c r="F411" s="106"/>
      <c r="G411" s="114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14"/>
      <c r="T411" s="106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</row>
    <row r="412" spans="6:60">
      <c r="F412" s="106"/>
      <c r="G412" s="114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99"/>
      <c r="T412" s="106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</row>
    <row r="413" spans="6:60">
      <c r="F413" s="106"/>
      <c r="G413" s="114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14"/>
      <c r="T413" s="106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</row>
    <row r="414" spans="6:60">
      <c r="F414" s="106"/>
      <c r="G414" s="114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60"/>
      <c r="S414" s="114"/>
      <c r="T414" s="106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</row>
    <row r="415" spans="6:60">
      <c r="F415" s="100"/>
      <c r="G415" s="143"/>
      <c r="H415" s="104"/>
      <c r="I415" s="283"/>
      <c r="J415" s="106"/>
      <c r="K415" s="106"/>
      <c r="L415" s="106"/>
      <c r="M415" s="106"/>
      <c r="N415" s="106"/>
      <c r="O415" s="106"/>
      <c r="P415" s="106"/>
      <c r="Q415" s="106"/>
      <c r="R415" s="115"/>
      <c r="S415" s="114"/>
      <c r="T415" s="100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</row>
    <row r="416" spans="6:60">
      <c r="F416" s="100"/>
      <c r="G416" s="143"/>
      <c r="H416" s="101"/>
      <c r="I416" s="100"/>
      <c r="J416" s="106"/>
      <c r="K416" s="106"/>
      <c r="L416" s="106"/>
      <c r="M416" s="106"/>
      <c r="N416" s="106"/>
      <c r="O416" s="106"/>
      <c r="P416" s="106"/>
      <c r="Q416" s="106"/>
      <c r="R416" s="115"/>
      <c r="S416" s="101"/>
      <c r="T416" s="100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</row>
    <row r="417" spans="6:60">
      <c r="F417" s="100"/>
      <c r="G417" s="143"/>
      <c r="H417" s="104"/>
      <c r="I417" s="105"/>
      <c r="J417" s="106"/>
      <c r="K417" s="106"/>
      <c r="L417" s="106"/>
      <c r="M417" s="106"/>
      <c r="N417" s="106"/>
      <c r="O417" s="106"/>
      <c r="P417" s="106"/>
      <c r="Q417" s="106"/>
      <c r="R417" s="106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</row>
    <row r="418" spans="6:60">
      <c r="F418" s="100"/>
      <c r="G418" s="143"/>
      <c r="H418" s="107"/>
      <c r="I418" s="108"/>
      <c r="J418" s="106"/>
      <c r="K418" s="106"/>
      <c r="L418" s="106"/>
      <c r="M418" s="106"/>
      <c r="N418" s="106"/>
      <c r="O418" s="106"/>
      <c r="P418" s="106"/>
      <c r="Q418" s="106"/>
      <c r="R418" s="106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</row>
    <row r="419" spans="6:60">
      <c r="F419" s="108"/>
      <c r="G419" s="141"/>
      <c r="H419" s="127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</row>
    <row r="420" spans="6:60">
      <c r="F420" s="108"/>
      <c r="G420" s="141"/>
      <c r="H420" s="162"/>
      <c r="I420" s="195"/>
      <c r="J420" s="106"/>
      <c r="K420" s="106"/>
      <c r="L420" s="106"/>
      <c r="M420" s="106"/>
      <c r="N420" s="106"/>
      <c r="O420" s="106"/>
      <c r="P420" s="106"/>
      <c r="Q420" s="106"/>
      <c r="R420" s="106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</row>
    <row r="421" spans="6:60">
      <c r="F421" s="105"/>
      <c r="G421" s="132"/>
      <c r="H421" s="101"/>
      <c r="I421" s="105"/>
      <c r="J421" s="106"/>
      <c r="K421" s="106"/>
      <c r="L421" s="106"/>
      <c r="M421" s="106"/>
      <c r="N421" s="106"/>
      <c r="O421" s="106"/>
      <c r="P421" s="106"/>
      <c r="Q421" s="106"/>
      <c r="R421" s="106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</row>
    <row r="422" spans="6:60">
      <c r="F422" s="106"/>
      <c r="G422" s="21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</row>
    <row r="423" spans="6:60">
      <c r="F423" s="100"/>
      <c r="G423" s="143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</row>
    <row r="424" spans="6:60">
      <c r="F424" s="124"/>
      <c r="G424" s="132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</row>
    <row r="425" spans="6:60">
      <c r="F425" s="100"/>
      <c r="G425" s="143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</row>
    <row r="426" spans="6:60">
      <c r="F426" s="105"/>
      <c r="G426" s="132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</row>
    <row r="427" spans="6:60">
      <c r="F427" s="105"/>
      <c r="G427" s="132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</row>
    <row r="428" spans="6:60"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</row>
    <row r="429" spans="6:60">
      <c r="F429" s="113"/>
      <c r="G429" s="140"/>
      <c r="H429" s="101"/>
      <c r="I429" s="203"/>
      <c r="J429" s="106"/>
      <c r="K429" s="106"/>
      <c r="L429" s="106"/>
      <c r="M429" s="106"/>
      <c r="N429" s="106"/>
      <c r="O429" s="106"/>
      <c r="P429" s="106"/>
      <c r="Q429" s="106"/>
      <c r="R429" s="106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</row>
    <row r="430" spans="6:60">
      <c r="F430" s="267"/>
      <c r="G430" s="267"/>
      <c r="H430" s="101"/>
      <c r="I430" s="106"/>
      <c r="J430" s="121"/>
      <c r="K430" s="121"/>
      <c r="L430" s="121"/>
      <c r="M430" s="106"/>
      <c r="N430" s="106"/>
      <c r="O430" s="106"/>
      <c r="P430" s="106"/>
      <c r="Q430" s="106"/>
      <c r="R430" s="106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</row>
    <row r="431" spans="6:60">
      <c r="F431" s="266"/>
      <c r="G431" s="106"/>
      <c r="H431" s="106"/>
      <c r="I431" s="272"/>
      <c r="J431" s="121"/>
      <c r="K431" s="121"/>
      <c r="L431" s="121"/>
      <c r="M431" s="106"/>
      <c r="N431" s="106"/>
      <c r="O431" s="106"/>
      <c r="P431" s="106"/>
      <c r="Q431" s="106"/>
      <c r="R431" s="106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</row>
    <row r="432" spans="6:60">
      <c r="F432" s="106"/>
      <c r="G432" s="106"/>
      <c r="H432" s="106"/>
      <c r="I432" s="106"/>
      <c r="J432" s="121"/>
      <c r="K432" s="121"/>
      <c r="L432" s="121"/>
      <c r="M432" s="106"/>
      <c r="N432" s="106"/>
      <c r="O432" s="106"/>
      <c r="P432" s="106"/>
      <c r="Q432" s="106"/>
      <c r="R432" s="106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</row>
    <row r="433" spans="6:60">
      <c r="F433" s="106"/>
      <c r="G433" s="106"/>
      <c r="H433" s="256"/>
      <c r="I433" s="106"/>
      <c r="J433" s="121"/>
      <c r="K433" s="121"/>
      <c r="L433" s="121"/>
      <c r="M433" s="106"/>
      <c r="N433" s="106"/>
      <c r="O433" s="106"/>
      <c r="P433" s="106"/>
      <c r="Q433" s="106"/>
      <c r="R433" s="106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</row>
    <row r="434" spans="6:60">
      <c r="F434" s="106"/>
      <c r="G434" s="106"/>
      <c r="H434" s="162"/>
      <c r="I434" s="195"/>
      <c r="J434" s="121"/>
      <c r="K434" s="121"/>
      <c r="L434" s="121"/>
      <c r="M434" s="106"/>
      <c r="N434" s="106"/>
      <c r="O434" s="106"/>
      <c r="P434" s="106"/>
      <c r="Q434" s="106"/>
      <c r="R434" s="106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</row>
    <row r="435" spans="6:60">
      <c r="F435" s="106"/>
      <c r="G435" s="106"/>
      <c r="H435" s="101"/>
      <c r="I435" s="203"/>
      <c r="J435" s="121"/>
      <c r="K435" s="121"/>
      <c r="L435" s="121"/>
      <c r="M435" s="106"/>
      <c r="N435" s="106"/>
      <c r="O435" s="106"/>
      <c r="P435" s="106"/>
      <c r="Q435" s="106"/>
      <c r="R435" s="106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</row>
    <row r="436" spans="6:60">
      <c r="F436" s="106"/>
      <c r="G436" s="106"/>
      <c r="H436" s="257"/>
      <c r="I436" s="113"/>
      <c r="J436" s="121"/>
      <c r="K436" s="121"/>
      <c r="L436" s="121"/>
      <c r="M436" s="106"/>
      <c r="N436" s="106"/>
      <c r="O436" s="106"/>
      <c r="P436" s="106"/>
      <c r="Q436" s="106"/>
      <c r="R436" s="106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</row>
    <row r="437" spans="6:60">
      <c r="F437" s="106"/>
      <c r="G437" s="106"/>
      <c r="H437" s="101"/>
      <c r="I437" s="100"/>
      <c r="J437" s="121"/>
      <c r="K437" s="121"/>
      <c r="L437" s="121"/>
      <c r="M437" s="106"/>
      <c r="N437" s="106"/>
      <c r="O437" s="106"/>
      <c r="P437" s="106"/>
      <c r="Q437" s="106"/>
      <c r="R437" s="106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</row>
    <row r="438" spans="6:60">
      <c r="F438" s="106"/>
      <c r="G438" s="106"/>
      <c r="H438" s="107"/>
      <c r="I438" s="110"/>
      <c r="J438" s="121"/>
      <c r="K438" s="121"/>
      <c r="L438" s="121"/>
      <c r="M438" s="106"/>
      <c r="N438" s="106"/>
      <c r="O438" s="106"/>
      <c r="P438" s="106"/>
      <c r="Q438" s="106"/>
      <c r="R438" s="106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</row>
    <row r="439" spans="6:60">
      <c r="F439" s="106"/>
      <c r="G439" s="106"/>
      <c r="H439" s="101"/>
      <c r="I439" s="100"/>
      <c r="J439" s="121"/>
      <c r="K439" s="121"/>
      <c r="L439" s="121"/>
      <c r="M439" s="106"/>
      <c r="N439" s="106"/>
      <c r="O439" s="106"/>
      <c r="P439" s="106"/>
      <c r="Q439" s="106"/>
      <c r="R439" s="106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</row>
    <row r="440" spans="6:60">
      <c r="F440" s="106"/>
      <c r="G440" s="106"/>
      <c r="H440" s="257"/>
      <c r="I440" s="113"/>
      <c r="J440" s="121"/>
      <c r="K440" s="121"/>
      <c r="L440" s="121"/>
      <c r="M440" s="106"/>
      <c r="N440" s="106"/>
      <c r="O440" s="106"/>
      <c r="P440" s="106"/>
      <c r="Q440" s="106"/>
      <c r="R440" s="106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</row>
    <row r="441" spans="6:60">
      <c r="F441" s="106"/>
      <c r="G441" s="106"/>
      <c r="H441" s="106"/>
      <c r="I441" s="106"/>
      <c r="J441" s="121"/>
      <c r="K441" s="121"/>
      <c r="L441" s="121"/>
      <c r="M441" s="106"/>
      <c r="N441" s="106"/>
      <c r="O441" s="106"/>
      <c r="P441" s="106"/>
      <c r="Q441" s="106"/>
      <c r="R441" s="106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</row>
    <row r="442" spans="6:60">
      <c r="F442" s="106"/>
      <c r="G442" s="106"/>
      <c r="H442" s="106"/>
      <c r="I442" s="106"/>
      <c r="J442" s="121"/>
      <c r="K442" s="121"/>
      <c r="L442" s="121"/>
      <c r="M442" s="106"/>
      <c r="N442" s="106"/>
      <c r="O442" s="106"/>
      <c r="P442" s="106"/>
      <c r="Q442" s="106"/>
      <c r="R442" s="106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</row>
    <row r="443" spans="6:60">
      <c r="F443" s="106"/>
      <c r="G443" s="106"/>
      <c r="H443" s="264"/>
      <c r="I443" s="106"/>
      <c r="J443" s="121"/>
      <c r="K443" s="121"/>
      <c r="L443" s="121"/>
      <c r="M443" s="106"/>
      <c r="N443" s="106"/>
      <c r="O443" s="106"/>
      <c r="P443" s="106"/>
      <c r="Q443" s="106"/>
      <c r="R443" s="106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</row>
    <row r="444" spans="6:60">
      <c r="F444" s="106"/>
      <c r="G444" s="106"/>
      <c r="H444" s="162"/>
      <c r="I444" s="195"/>
      <c r="J444" s="121"/>
      <c r="K444" s="121"/>
      <c r="L444" s="121"/>
      <c r="M444" s="106"/>
      <c r="N444" s="106"/>
      <c r="O444" s="106"/>
      <c r="P444" s="106"/>
      <c r="Q444" s="106"/>
      <c r="R444" s="106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</row>
    <row r="445" spans="6:60">
      <c r="F445" s="106"/>
      <c r="G445" s="106"/>
      <c r="H445" s="104"/>
      <c r="I445" s="100"/>
      <c r="J445" s="121"/>
      <c r="K445" s="121"/>
      <c r="L445" s="121"/>
      <c r="M445" s="106"/>
      <c r="N445" s="106"/>
      <c r="O445" s="106"/>
      <c r="P445" s="106"/>
      <c r="Q445" s="106"/>
      <c r="R445" s="106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</row>
    <row r="446" spans="6:60">
      <c r="F446" s="106"/>
      <c r="G446" s="106"/>
      <c r="H446" s="106"/>
      <c r="I446" s="106"/>
      <c r="J446" s="121"/>
      <c r="K446" s="121"/>
      <c r="L446" s="121"/>
      <c r="M446" s="106"/>
      <c r="N446" s="106"/>
      <c r="O446" s="106"/>
      <c r="P446" s="106"/>
      <c r="Q446" s="106"/>
      <c r="R446" s="106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</row>
    <row r="447" spans="6:60">
      <c r="F447" s="106"/>
      <c r="G447" s="106"/>
      <c r="H447" s="106"/>
      <c r="I447" s="106"/>
      <c r="J447" s="121"/>
      <c r="K447" s="121"/>
      <c r="L447" s="121"/>
      <c r="M447" s="106"/>
      <c r="N447" s="106"/>
      <c r="O447" s="106"/>
      <c r="P447" s="106"/>
      <c r="Q447" s="106"/>
      <c r="R447" s="106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</row>
    <row r="448" spans="6:60">
      <c r="F448" s="106"/>
      <c r="G448" s="106"/>
      <c r="H448" s="106"/>
      <c r="I448" s="106"/>
      <c r="J448" s="121"/>
      <c r="K448" s="121"/>
      <c r="L448" s="121"/>
      <c r="M448" s="106"/>
      <c r="N448" s="106"/>
      <c r="O448" s="106"/>
      <c r="P448" s="106"/>
      <c r="Q448" s="106"/>
      <c r="R448" s="106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</row>
    <row r="449" spans="6:60">
      <c r="F449" s="113"/>
      <c r="G449" s="140"/>
      <c r="H449" s="104"/>
      <c r="I449" s="105"/>
      <c r="J449" s="121"/>
      <c r="K449" s="121"/>
      <c r="L449" s="121"/>
      <c r="M449" s="106"/>
      <c r="N449" s="106"/>
      <c r="O449" s="106"/>
      <c r="P449" s="106"/>
      <c r="Q449" s="106"/>
      <c r="R449" s="106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</row>
    <row r="450" spans="6:60">
      <c r="F450" s="113"/>
      <c r="G450" s="140"/>
      <c r="H450" s="104"/>
      <c r="I450" s="105"/>
      <c r="J450" s="121"/>
      <c r="K450" s="121"/>
      <c r="L450" s="121"/>
      <c r="M450" s="106"/>
      <c r="N450" s="106"/>
      <c r="O450" s="106"/>
      <c r="P450" s="106"/>
      <c r="Q450" s="106"/>
      <c r="R450" s="106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</row>
    <row r="451" spans="6:60">
      <c r="F451" s="113"/>
      <c r="G451" s="140"/>
      <c r="H451" s="104"/>
      <c r="I451" s="105"/>
      <c r="J451" s="121"/>
      <c r="K451" s="121"/>
      <c r="L451" s="121"/>
      <c r="M451" s="106"/>
      <c r="N451" s="106"/>
      <c r="O451" s="106"/>
      <c r="P451" s="106"/>
      <c r="Q451" s="106"/>
      <c r="R451" s="106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</row>
    <row r="452" spans="6:60">
      <c r="F452" s="113"/>
      <c r="G452" s="140"/>
      <c r="H452" s="145"/>
      <c r="I452" s="106"/>
      <c r="J452" s="121"/>
      <c r="K452" s="121"/>
      <c r="L452" s="121"/>
      <c r="M452" s="106"/>
      <c r="N452" s="106"/>
      <c r="O452" s="106"/>
      <c r="P452" s="106"/>
      <c r="Q452" s="106"/>
      <c r="R452" s="106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</row>
    <row r="453" spans="6:60">
      <c r="F453" s="267"/>
      <c r="G453" s="106"/>
      <c r="H453" s="106"/>
      <c r="I453" s="106"/>
      <c r="J453" s="121"/>
      <c r="K453" s="121"/>
      <c r="L453" s="121"/>
      <c r="M453" s="106"/>
      <c r="N453" s="106"/>
      <c r="O453" s="106"/>
      <c r="P453" s="106"/>
      <c r="Q453" s="106"/>
      <c r="R453" s="106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</row>
    <row r="454" spans="6:60" ht="15.75">
      <c r="F454" s="279"/>
      <c r="G454" s="106"/>
      <c r="H454" s="106"/>
      <c r="I454" s="106"/>
      <c r="J454" s="121"/>
      <c r="K454" s="121"/>
      <c r="L454" s="121"/>
      <c r="M454" s="106"/>
      <c r="N454" s="106"/>
      <c r="O454" s="106"/>
      <c r="P454" s="106"/>
      <c r="Q454" s="106"/>
      <c r="R454" s="106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</row>
    <row r="455" spans="6:60">
      <c r="F455" s="106"/>
      <c r="G455" s="106"/>
      <c r="H455" s="106"/>
      <c r="I455" s="106"/>
      <c r="J455" s="121"/>
      <c r="K455" s="121"/>
      <c r="L455" s="121"/>
      <c r="M455" s="106"/>
      <c r="N455" s="106"/>
      <c r="O455" s="106"/>
      <c r="P455" s="106"/>
      <c r="Q455" s="106"/>
      <c r="R455" s="106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</row>
    <row r="456" spans="6:60">
      <c r="F456" s="106"/>
      <c r="G456" s="106"/>
      <c r="H456" s="106"/>
      <c r="I456" s="106"/>
      <c r="J456" s="121"/>
      <c r="K456" s="121"/>
      <c r="L456" s="121"/>
      <c r="M456" s="106"/>
      <c r="N456" s="106"/>
      <c r="O456" s="106"/>
      <c r="P456" s="106"/>
      <c r="Q456" s="106"/>
      <c r="R456" s="106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</row>
    <row r="457" spans="6:60">
      <c r="F457" s="106"/>
      <c r="G457" s="106"/>
      <c r="H457" s="106"/>
      <c r="I457" s="106"/>
      <c r="J457" s="121"/>
      <c r="K457" s="121"/>
      <c r="L457" s="121"/>
      <c r="M457" s="106"/>
      <c r="N457" s="106"/>
      <c r="O457" s="106"/>
      <c r="P457" s="106"/>
      <c r="Q457" s="106"/>
      <c r="R457" s="106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</row>
    <row r="458" spans="6:60">
      <c r="F458" s="106"/>
      <c r="G458" s="106"/>
      <c r="H458" s="106"/>
      <c r="I458" s="106"/>
      <c r="J458" s="121"/>
      <c r="K458" s="121"/>
      <c r="L458" s="121"/>
      <c r="M458" s="106"/>
      <c r="N458" s="106"/>
      <c r="O458" s="106"/>
      <c r="P458" s="106"/>
      <c r="Q458" s="106"/>
      <c r="R458" s="106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</row>
    <row r="459" spans="6:60">
      <c r="F459" s="106"/>
      <c r="G459" s="106"/>
      <c r="H459" s="106"/>
      <c r="I459" s="106"/>
      <c r="J459" s="121"/>
      <c r="K459" s="121"/>
      <c r="L459" s="121"/>
      <c r="M459" s="106"/>
      <c r="N459" s="106"/>
      <c r="O459" s="106"/>
      <c r="P459" s="106"/>
      <c r="Q459" s="106"/>
      <c r="R459" s="106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</row>
    <row r="460" spans="6:60">
      <c r="F460" s="106"/>
      <c r="G460" s="106"/>
      <c r="H460" s="106"/>
      <c r="I460" s="106"/>
      <c r="J460" s="121"/>
      <c r="K460" s="121"/>
      <c r="L460" s="121"/>
      <c r="M460" s="106"/>
      <c r="N460" s="106"/>
      <c r="O460" s="106"/>
      <c r="P460" s="106"/>
      <c r="Q460" s="106"/>
      <c r="R460" s="106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</row>
    <row r="461" spans="6:60">
      <c r="F461" s="106"/>
      <c r="G461" s="106"/>
      <c r="H461" s="106"/>
      <c r="I461" s="106"/>
      <c r="J461" s="121"/>
      <c r="K461" s="121"/>
      <c r="L461" s="121"/>
      <c r="M461" s="106"/>
      <c r="N461" s="106"/>
      <c r="O461" s="106"/>
      <c r="P461" s="106"/>
      <c r="Q461" s="106"/>
      <c r="R461" s="106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</row>
    <row r="462" spans="6:60">
      <c r="F462" s="106"/>
      <c r="G462" s="106"/>
      <c r="H462" s="106"/>
      <c r="I462" s="106"/>
      <c r="J462" s="121"/>
      <c r="K462" s="121"/>
      <c r="L462" s="121"/>
      <c r="M462" s="106"/>
      <c r="N462" s="106"/>
      <c r="O462" s="106"/>
      <c r="P462" s="106"/>
      <c r="Q462" s="106"/>
      <c r="R462" s="106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</row>
    <row r="463" spans="6:60">
      <c r="F463" s="106"/>
      <c r="G463" s="106"/>
      <c r="H463" s="106"/>
      <c r="I463" s="106"/>
      <c r="J463" s="121"/>
      <c r="K463" s="121"/>
      <c r="L463" s="121"/>
      <c r="M463" s="106"/>
      <c r="N463" s="106"/>
      <c r="O463" s="106"/>
      <c r="P463" s="106"/>
      <c r="Q463" s="106"/>
      <c r="R463" s="106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</row>
    <row r="464" spans="6:60">
      <c r="F464" s="106"/>
      <c r="G464" s="106"/>
      <c r="H464" s="106"/>
      <c r="I464" s="106"/>
      <c r="J464" s="121"/>
      <c r="K464" s="121"/>
      <c r="L464" s="121"/>
      <c r="M464" s="106"/>
      <c r="N464" s="106"/>
      <c r="O464" s="106"/>
      <c r="P464" s="106"/>
      <c r="Q464" s="106"/>
      <c r="R464" s="106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</row>
    <row r="465" spans="6:60">
      <c r="F465" s="106"/>
      <c r="G465" s="106"/>
      <c r="H465" s="106"/>
      <c r="I465" s="106"/>
      <c r="J465" s="121"/>
      <c r="K465" s="121"/>
      <c r="L465" s="121"/>
      <c r="M465" s="106"/>
      <c r="N465" s="106"/>
      <c r="O465" s="106"/>
      <c r="P465" s="106"/>
      <c r="Q465" s="106"/>
      <c r="R465" s="106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</row>
    <row r="466" spans="6:60">
      <c r="J466" s="121"/>
      <c r="K466" s="121"/>
      <c r="L466" s="121"/>
      <c r="M466" s="106"/>
      <c r="N466" s="106"/>
      <c r="O466" s="106"/>
      <c r="P466" s="106"/>
      <c r="Q466" s="106"/>
      <c r="R466" s="106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</row>
    <row r="467" spans="6:60">
      <c r="J467" s="121"/>
      <c r="K467" s="121"/>
      <c r="L467" s="121"/>
      <c r="M467" s="106"/>
      <c r="N467" s="106"/>
      <c r="O467" s="106"/>
      <c r="P467" s="106"/>
      <c r="Q467" s="106"/>
      <c r="R467" s="106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</row>
    <row r="468" spans="6:60">
      <c r="J468" s="121"/>
      <c r="K468" s="121"/>
      <c r="L468" s="121"/>
      <c r="M468" s="106"/>
      <c r="N468" s="106"/>
      <c r="O468" s="106"/>
      <c r="P468" s="106"/>
      <c r="Q468" s="106"/>
      <c r="R468" s="106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</row>
    <row r="469" spans="6:60">
      <c r="J469" s="121"/>
      <c r="K469" s="121"/>
      <c r="L469" s="121"/>
      <c r="M469" s="106"/>
      <c r="N469" s="106"/>
      <c r="O469" s="106"/>
      <c r="P469" s="106"/>
      <c r="Q469" s="106"/>
      <c r="R469" s="106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</row>
    <row r="470" spans="6:60">
      <c r="J470" s="121"/>
      <c r="K470" s="121"/>
      <c r="L470" s="121"/>
      <c r="M470" s="106"/>
      <c r="N470" s="106"/>
      <c r="O470" s="106"/>
      <c r="P470" s="106"/>
      <c r="Q470" s="106"/>
      <c r="R470" s="106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</row>
    <row r="471" spans="6:60">
      <c r="J471" s="121"/>
      <c r="K471" s="121"/>
      <c r="L471" s="121"/>
      <c r="M471" s="106"/>
      <c r="N471" s="106"/>
      <c r="O471" s="106"/>
      <c r="P471" s="106"/>
      <c r="Q471" s="106"/>
      <c r="R471" s="106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</row>
    <row r="472" spans="6:60">
      <c r="J472" s="121"/>
      <c r="K472" s="121"/>
      <c r="L472" s="121"/>
      <c r="M472" s="106"/>
      <c r="N472" s="106"/>
      <c r="O472" s="106"/>
      <c r="P472" s="106"/>
      <c r="Q472" s="106"/>
      <c r="R472" s="106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</row>
    <row r="473" spans="6:60">
      <c r="J473" s="121"/>
      <c r="K473" s="121"/>
      <c r="L473" s="121"/>
      <c r="M473" s="106"/>
      <c r="N473" s="106"/>
      <c r="O473" s="106"/>
      <c r="P473" s="106"/>
      <c r="Q473" s="106"/>
      <c r="R473" s="106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</row>
    <row r="474" spans="6:60">
      <c r="J474" s="121"/>
      <c r="K474" s="121"/>
      <c r="L474" s="121"/>
      <c r="M474" s="106"/>
      <c r="N474" s="106"/>
      <c r="O474" s="106"/>
      <c r="P474" s="106"/>
      <c r="Q474" s="106"/>
      <c r="R474" s="106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</row>
    <row r="475" spans="6:60">
      <c r="J475" s="121"/>
      <c r="K475" s="121"/>
      <c r="L475" s="121"/>
      <c r="M475" s="106"/>
      <c r="N475" s="106"/>
      <c r="O475" s="106"/>
      <c r="P475" s="106"/>
      <c r="Q475" s="106"/>
      <c r="R475" s="106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</row>
    <row r="476" spans="6:60">
      <c r="J476" s="121"/>
      <c r="K476" s="121"/>
      <c r="L476" s="121"/>
      <c r="M476" s="106"/>
      <c r="N476" s="106"/>
      <c r="O476" s="106"/>
      <c r="P476" s="106"/>
      <c r="Q476" s="106"/>
      <c r="R476" s="106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</row>
    <row r="477" spans="6:60">
      <c r="J477" s="121"/>
      <c r="K477" s="121"/>
      <c r="L477" s="121"/>
      <c r="M477" s="106"/>
      <c r="N477" s="106"/>
      <c r="O477" s="106"/>
      <c r="P477" s="106"/>
      <c r="Q477" s="106"/>
      <c r="R477" s="106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</row>
    <row r="478" spans="6:60">
      <c r="J478" s="121"/>
      <c r="K478" s="121"/>
      <c r="L478" s="121"/>
      <c r="M478" s="106"/>
      <c r="N478" s="106"/>
      <c r="O478" s="106"/>
      <c r="P478" s="106"/>
      <c r="Q478" s="106"/>
      <c r="R478" s="106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</row>
    <row r="479" spans="6:60">
      <c r="J479" s="121"/>
      <c r="K479" s="121"/>
      <c r="L479" s="121"/>
      <c r="M479" s="106"/>
      <c r="N479" s="106"/>
      <c r="O479" s="106"/>
      <c r="P479" s="106"/>
      <c r="Q479" s="106"/>
      <c r="R479" s="106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</row>
    <row r="480" spans="6:60">
      <c r="J480" s="121"/>
      <c r="K480" s="121"/>
      <c r="L480" s="121"/>
      <c r="M480" s="106"/>
      <c r="N480" s="106"/>
      <c r="O480" s="106"/>
      <c r="P480" s="106"/>
      <c r="Q480" s="106"/>
      <c r="R480" s="106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</row>
    <row r="481" spans="6:60">
      <c r="J481" s="121"/>
      <c r="K481" s="121"/>
      <c r="L481" s="121"/>
      <c r="M481" s="106"/>
      <c r="N481" s="106"/>
      <c r="O481" s="106"/>
      <c r="P481" s="106"/>
      <c r="Q481" s="106"/>
      <c r="R481" s="106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</row>
    <row r="482" spans="6:60">
      <c r="J482" s="121"/>
      <c r="K482" s="121"/>
      <c r="L482" s="121"/>
      <c r="M482" s="106"/>
      <c r="N482" s="106"/>
      <c r="O482" s="106"/>
      <c r="P482" s="106"/>
      <c r="Q482" s="106"/>
      <c r="R482" s="106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</row>
    <row r="483" spans="6:60">
      <c r="J483" s="121"/>
      <c r="K483" s="121"/>
      <c r="L483" s="121"/>
      <c r="M483" s="106"/>
      <c r="N483" s="106"/>
      <c r="O483" s="106"/>
      <c r="P483" s="106"/>
      <c r="Q483" s="106"/>
      <c r="R483" s="106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</row>
    <row r="484" spans="6:60">
      <c r="J484" s="121"/>
      <c r="K484" s="121"/>
      <c r="L484" s="121"/>
      <c r="M484" s="106"/>
      <c r="N484" s="106"/>
      <c r="O484" s="106"/>
      <c r="P484" s="106"/>
      <c r="Q484" s="106"/>
      <c r="R484" s="106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</row>
    <row r="485" spans="6:60">
      <c r="J485" s="121"/>
      <c r="K485" s="121"/>
      <c r="L485" s="121"/>
      <c r="M485" s="106"/>
      <c r="N485" s="106"/>
      <c r="O485" s="106"/>
      <c r="P485" s="106"/>
      <c r="Q485" s="106"/>
      <c r="R485" s="106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</row>
    <row r="486" spans="6:60">
      <c r="F486" s="106"/>
      <c r="G486" s="106"/>
      <c r="H486" s="106"/>
      <c r="I486" s="106"/>
      <c r="J486" s="121"/>
      <c r="K486" s="121"/>
      <c r="L486" s="121"/>
      <c r="M486" s="106"/>
      <c r="N486" s="106"/>
      <c r="O486" s="106"/>
      <c r="P486" s="106"/>
      <c r="Q486" s="106"/>
      <c r="R486" s="106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</row>
    <row r="487" spans="6:60">
      <c r="F487" s="106"/>
      <c r="G487" s="106"/>
      <c r="H487" s="106"/>
      <c r="I487" s="106"/>
      <c r="J487" s="121"/>
      <c r="K487" s="121"/>
      <c r="L487" s="121"/>
      <c r="M487" s="106"/>
      <c r="N487" s="106"/>
      <c r="O487" s="106"/>
      <c r="P487" s="106"/>
      <c r="Q487" s="106"/>
      <c r="R487" s="106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</row>
    <row r="488" spans="6:60">
      <c r="F488" s="106"/>
      <c r="G488" s="106"/>
      <c r="H488" s="106"/>
      <c r="I488" s="106"/>
      <c r="J488" s="121"/>
      <c r="K488" s="121"/>
      <c r="L488" s="121"/>
      <c r="M488" s="106"/>
      <c r="N488" s="106"/>
      <c r="O488" s="106"/>
      <c r="P488" s="106"/>
      <c r="Q488" s="106"/>
      <c r="R488" s="106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</row>
    <row r="489" spans="6:60">
      <c r="F489" s="106"/>
      <c r="G489" s="106"/>
      <c r="H489" s="106"/>
      <c r="I489" s="106"/>
      <c r="J489" s="121"/>
      <c r="K489" s="121"/>
      <c r="L489" s="121"/>
      <c r="M489" s="106"/>
      <c r="N489" s="106"/>
      <c r="O489" s="106"/>
      <c r="P489" s="106"/>
      <c r="Q489" s="106"/>
      <c r="R489" s="106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</row>
    <row r="490" spans="6:60">
      <c r="J490" s="121"/>
      <c r="K490" s="121"/>
      <c r="L490" s="121"/>
      <c r="M490" s="106"/>
      <c r="N490" s="106"/>
      <c r="O490" s="106"/>
      <c r="P490" s="106"/>
      <c r="Q490" s="106"/>
      <c r="R490" s="106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</row>
    <row r="491" spans="6:60">
      <c r="J491" s="121"/>
      <c r="K491" s="121"/>
      <c r="L491" s="121"/>
      <c r="M491" s="106"/>
      <c r="N491" s="106"/>
      <c r="O491" s="106"/>
      <c r="P491" s="106"/>
      <c r="Q491" s="106"/>
      <c r="R491" s="106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</row>
    <row r="492" spans="6:60">
      <c r="J492" s="121"/>
      <c r="K492" s="121"/>
      <c r="L492" s="121"/>
      <c r="M492" s="106"/>
      <c r="N492" s="106"/>
      <c r="O492" s="106"/>
      <c r="P492" s="106"/>
      <c r="Q492" s="106"/>
      <c r="R492" s="106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</row>
    <row r="493" spans="6:60">
      <c r="J493" s="121"/>
      <c r="K493" s="121"/>
      <c r="L493" s="121"/>
      <c r="M493" s="106"/>
      <c r="N493" s="106"/>
      <c r="O493" s="106"/>
      <c r="P493" s="106"/>
      <c r="Q493" s="106"/>
      <c r="R493" s="106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</row>
    <row r="494" spans="6:60">
      <c r="J494" s="121"/>
      <c r="K494" s="121"/>
      <c r="L494" s="121"/>
      <c r="M494" s="106"/>
      <c r="N494" s="106"/>
      <c r="O494" s="106"/>
      <c r="P494" s="106"/>
      <c r="Q494" s="106"/>
      <c r="R494" s="106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</row>
    <row r="495" spans="6:60">
      <c r="J495" s="121"/>
      <c r="K495" s="121"/>
      <c r="L495" s="121"/>
      <c r="M495" s="106"/>
      <c r="N495" s="106"/>
      <c r="O495" s="106"/>
      <c r="P495" s="106"/>
      <c r="Q495" s="106"/>
      <c r="R495" s="106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</row>
    <row r="496" spans="6:60">
      <c r="J496" s="121"/>
      <c r="K496" s="121"/>
      <c r="L496" s="121"/>
      <c r="M496" s="106"/>
      <c r="N496" s="106"/>
      <c r="O496" s="106"/>
      <c r="P496" s="106"/>
      <c r="Q496" s="106"/>
      <c r="R496" s="106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</row>
    <row r="497" spans="10:60">
      <c r="J497" s="121"/>
      <c r="K497" s="121"/>
      <c r="L497" s="121"/>
      <c r="M497" s="106"/>
      <c r="N497" s="106"/>
      <c r="O497" s="106"/>
      <c r="P497" s="106"/>
      <c r="Q497" s="106"/>
      <c r="R497" s="106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</row>
    <row r="498" spans="10:60">
      <c r="J498" s="121"/>
      <c r="K498" s="121"/>
      <c r="L498" s="121"/>
      <c r="M498" s="106"/>
      <c r="N498" s="106"/>
      <c r="O498" s="106"/>
      <c r="P498" s="106"/>
      <c r="Q498" s="106"/>
      <c r="R498" s="106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</row>
    <row r="499" spans="10:60">
      <c r="J499" s="121"/>
      <c r="K499" s="121"/>
      <c r="L499" s="121"/>
      <c r="M499" s="106"/>
      <c r="N499" s="106"/>
      <c r="O499" s="106"/>
      <c r="P499" s="106"/>
      <c r="Q499" s="106"/>
      <c r="R499" s="106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</row>
    <row r="500" spans="10:60">
      <c r="J500" s="121"/>
      <c r="K500" s="121"/>
      <c r="L500" s="121"/>
      <c r="M500" s="106"/>
      <c r="N500" s="106"/>
      <c r="O500" s="106"/>
      <c r="P500" s="106"/>
      <c r="Q500" s="106"/>
      <c r="R500" s="106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</row>
    <row r="501" spans="10:60">
      <c r="J501" s="121"/>
      <c r="K501" s="121"/>
      <c r="L501" s="121"/>
      <c r="M501" s="106"/>
      <c r="N501" s="106"/>
      <c r="O501" s="106"/>
      <c r="P501" s="106"/>
      <c r="Q501" s="106"/>
      <c r="R501" s="106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</row>
    <row r="502" spans="10:60">
      <c r="J502" s="121"/>
      <c r="K502" s="121"/>
      <c r="L502" s="121"/>
      <c r="M502" s="106"/>
      <c r="N502" s="106"/>
      <c r="O502" s="106"/>
      <c r="P502" s="106"/>
      <c r="Q502" s="106"/>
      <c r="R502" s="106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</row>
    <row r="503" spans="10:60">
      <c r="J503" s="121"/>
      <c r="K503" s="121"/>
      <c r="L503" s="121"/>
      <c r="M503" s="106"/>
      <c r="N503" s="106"/>
      <c r="O503" s="106"/>
      <c r="P503" s="106"/>
      <c r="Q503" s="106"/>
      <c r="R503" s="106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</row>
    <row r="504" spans="10:60">
      <c r="J504" s="121"/>
      <c r="K504" s="121"/>
      <c r="L504" s="121"/>
      <c r="M504" s="106"/>
      <c r="N504" s="106"/>
      <c r="O504" s="106"/>
      <c r="P504" s="106"/>
      <c r="Q504" s="106"/>
      <c r="R504" s="106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</row>
    <row r="505" spans="10:60">
      <c r="J505" s="121"/>
      <c r="K505" s="121"/>
      <c r="L505" s="121"/>
      <c r="M505" s="106"/>
      <c r="N505" s="106"/>
      <c r="O505" s="106"/>
      <c r="P505" s="106"/>
      <c r="Q505" s="106"/>
      <c r="R505" s="106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</row>
    <row r="506" spans="10:60">
      <c r="J506" s="121"/>
      <c r="K506" s="121"/>
      <c r="L506" s="121"/>
      <c r="M506" s="106"/>
      <c r="N506" s="106"/>
      <c r="O506" s="106"/>
      <c r="P506" s="106"/>
      <c r="Q506" s="106"/>
      <c r="R506" s="106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</row>
    <row r="507" spans="10:60">
      <c r="J507" s="121"/>
      <c r="K507" s="121"/>
      <c r="L507" s="121"/>
      <c r="M507" s="106"/>
      <c r="N507" s="106"/>
      <c r="O507" s="106"/>
      <c r="P507" s="106"/>
      <c r="Q507" s="106"/>
      <c r="R507" s="106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</row>
    <row r="508" spans="10:60">
      <c r="J508" s="121"/>
      <c r="K508" s="121"/>
      <c r="L508" s="121"/>
      <c r="M508" s="106"/>
      <c r="N508" s="106"/>
      <c r="O508" s="106"/>
      <c r="P508" s="106"/>
      <c r="Q508" s="106"/>
      <c r="R508" s="106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</row>
    <row r="509" spans="10:60">
      <c r="J509" s="121"/>
      <c r="K509" s="121"/>
      <c r="L509" s="121"/>
      <c r="M509" s="106"/>
      <c r="N509" s="106"/>
      <c r="O509" s="106"/>
      <c r="P509" s="106"/>
      <c r="Q509" s="106"/>
      <c r="R509" s="106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</row>
    <row r="510" spans="10:60">
      <c r="J510" s="121"/>
      <c r="K510" s="121"/>
      <c r="L510" s="121"/>
      <c r="M510" s="106"/>
      <c r="N510" s="106"/>
      <c r="O510" s="106"/>
      <c r="P510" s="106"/>
      <c r="Q510" s="106"/>
      <c r="R510" s="106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</row>
    <row r="511" spans="10:60">
      <c r="J511" s="121"/>
      <c r="K511" s="121"/>
      <c r="L511" s="121"/>
      <c r="M511" s="106"/>
      <c r="N511" s="106"/>
      <c r="O511" s="106"/>
      <c r="P511" s="106"/>
      <c r="Q511" s="106"/>
      <c r="R511" s="106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</row>
    <row r="512" spans="10:60">
      <c r="J512" s="5"/>
      <c r="K512" s="5"/>
      <c r="L512" s="5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</row>
    <row r="513" spans="2:60">
      <c r="J513" s="5"/>
      <c r="K513" s="5"/>
      <c r="L513" s="5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</row>
    <row r="514" spans="2:60">
      <c r="J514" s="5"/>
      <c r="K514" s="5"/>
      <c r="L514" s="5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</row>
    <row r="515" spans="2:60">
      <c r="J515" s="5"/>
      <c r="K515" s="5"/>
      <c r="L515" s="5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</row>
    <row r="516" spans="2:60">
      <c r="J516" s="5"/>
      <c r="K516" s="5"/>
      <c r="L516" s="5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</row>
    <row r="517" spans="2:60">
      <c r="J517" s="5"/>
      <c r="K517" s="5"/>
      <c r="L517" s="5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</row>
    <row r="518" spans="2:60">
      <c r="J518" s="5"/>
      <c r="K518" s="5"/>
      <c r="L518" s="5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</row>
    <row r="519" spans="2:60">
      <c r="J519" s="5"/>
      <c r="K519" s="5"/>
      <c r="L519" s="5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</row>
    <row r="520" spans="2:60">
      <c r="J520" s="5"/>
      <c r="K520" s="5"/>
      <c r="L520" s="5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</row>
    <row r="521" spans="2:60">
      <c r="J521" s="5"/>
      <c r="K521" s="5"/>
      <c r="L521" s="5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</row>
    <row r="522" spans="2:60">
      <c r="F522" s="106"/>
      <c r="G522" s="106"/>
      <c r="H522" s="106"/>
      <c r="I522" s="106"/>
      <c r="J522" s="5"/>
      <c r="K522" s="5"/>
      <c r="L522" s="5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</row>
    <row r="523" spans="2:60">
      <c r="F523" s="106"/>
      <c r="G523" s="106"/>
      <c r="H523" s="106"/>
      <c r="I523" s="106"/>
      <c r="J523" s="5"/>
      <c r="K523" s="5"/>
      <c r="L523" s="5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</row>
    <row r="524" spans="2:60">
      <c r="F524" s="106"/>
      <c r="G524" s="106"/>
      <c r="H524" s="106"/>
      <c r="I524" s="106"/>
      <c r="J524" s="5"/>
      <c r="K524" s="5"/>
      <c r="L524" s="5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</row>
    <row r="525" spans="2:60">
      <c r="F525" s="106"/>
      <c r="G525" s="106"/>
      <c r="H525" s="106"/>
      <c r="I525" s="106"/>
      <c r="J525" s="5"/>
      <c r="K525" s="5"/>
      <c r="L525" s="5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</row>
    <row r="526" spans="2:60">
      <c r="B526" s="106"/>
      <c r="C526" s="114"/>
      <c r="D526" s="106"/>
      <c r="E526" s="106"/>
      <c r="F526" s="106"/>
      <c r="G526" s="106"/>
      <c r="H526" s="106"/>
      <c r="I526" s="106"/>
      <c r="J526" s="5"/>
      <c r="K526" s="5"/>
      <c r="L526" s="5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</row>
    <row r="527" spans="2:60">
      <c r="B527" s="106"/>
      <c r="C527" s="114"/>
      <c r="D527" s="106"/>
      <c r="E527" s="106"/>
      <c r="F527" s="106"/>
      <c r="G527" s="106"/>
      <c r="H527" s="106"/>
      <c r="I527" s="106"/>
      <c r="J527" s="5"/>
      <c r="K527" s="5"/>
      <c r="L527" s="5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</row>
    <row r="528" spans="2:60">
      <c r="J528" s="5"/>
      <c r="K528" s="5"/>
      <c r="L528" s="5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</row>
    <row r="529" spans="10:60">
      <c r="J529" s="5"/>
      <c r="K529" s="5"/>
      <c r="L529" s="5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</row>
    <row r="530" spans="10:60">
      <c r="J530" s="5"/>
      <c r="K530" s="5"/>
      <c r="L530" s="5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</row>
    <row r="531" spans="10:60">
      <c r="J531" s="5"/>
      <c r="K531" s="5"/>
      <c r="L531" s="5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</row>
    <row r="532" spans="10:60">
      <c r="J532" s="5"/>
      <c r="K532" s="5"/>
      <c r="L532" s="5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</row>
    <row r="533" spans="10:60">
      <c r="J533" s="5"/>
      <c r="K533" s="5"/>
      <c r="L533" s="5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</row>
    <row r="534" spans="10:60">
      <c r="J534" s="5"/>
      <c r="K534" s="5"/>
      <c r="L534" s="5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</row>
    <row r="535" spans="10:60">
      <c r="J535" s="5"/>
      <c r="K535" s="5"/>
      <c r="L535" s="5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</row>
    <row r="536" spans="10:60">
      <c r="J536" s="5"/>
      <c r="K536" s="5"/>
      <c r="L536" s="5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</row>
    <row r="537" spans="10:60">
      <c r="J537" s="5"/>
      <c r="K537" s="5"/>
      <c r="L537" s="5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</row>
    <row r="538" spans="10:60">
      <c r="J538" s="5"/>
      <c r="K538" s="5"/>
      <c r="L538" s="5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</row>
    <row r="539" spans="10:60">
      <c r="J539" s="5"/>
      <c r="K539" s="5"/>
      <c r="L539" s="5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</row>
    <row r="540" spans="10:60">
      <c r="J540" s="5"/>
      <c r="K540" s="5"/>
      <c r="L540" s="5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</row>
    <row r="541" spans="10:60">
      <c r="J541" s="5"/>
      <c r="K541" s="5"/>
      <c r="L541" s="5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</row>
    <row r="542" spans="10:60">
      <c r="J542" s="5"/>
      <c r="K542" s="5"/>
      <c r="L542" s="5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</row>
    <row r="543" spans="10:60">
      <c r="J543" s="5"/>
      <c r="K543" s="5"/>
      <c r="L543" s="5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</row>
    <row r="544" spans="10:60">
      <c r="J544" s="5"/>
      <c r="K544" s="5"/>
      <c r="L544" s="5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</row>
    <row r="545" spans="10:60">
      <c r="J545" s="5"/>
      <c r="K545" s="5"/>
      <c r="L545" s="5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</row>
    <row r="546" spans="10:60">
      <c r="J546" s="5"/>
      <c r="K546" s="5"/>
      <c r="L546" s="5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</row>
    <row r="547" spans="10:60">
      <c r="J547" s="5"/>
      <c r="K547" s="5"/>
      <c r="L547" s="5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</row>
    <row r="548" spans="10:60">
      <c r="J548" s="5"/>
      <c r="K548" s="5"/>
      <c r="L548" s="5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</row>
    <row r="549" spans="10:60">
      <c r="J549" s="5"/>
      <c r="K549" s="5"/>
      <c r="L549" s="5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</row>
    <row r="550" spans="10:60">
      <c r="J550" s="5"/>
      <c r="K550" s="5"/>
      <c r="L550" s="5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</row>
    <row r="551" spans="10:60">
      <c r="J551" s="5"/>
      <c r="K551" s="5"/>
      <c r="L551" s="5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</row>
    <row r="552" spans="10:60">
      <c r="J552" s="5"/>
      <c r="K552" s="5"/>
      <c r="L552" s="5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</row>
    <row r="553" spans="10:60">
      <c r="J553" s="5"/>
      <c r="K553" s="5"/>
      <c r="L553" s="5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</row>
    <row r="554" spans="10:60">
      <c r="J554" s="5"/>
      <c r="K554" s="5"/>
      <c r="L554" s="5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</row>
    <row r="555" spans="10:60">
      <c r="J555" s="5"/>
      <c r="K555" s="5"/>
      <c r="L555" s="5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</row>
    <row r="556" spans="10:60">
      <c r="J556" s="5"/>
      <c r="K556" s="5"/>
      <c r="L556" s="5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</row>
    <row r="557" spans="10:60">
      <c r="J557" s="5"/>
      <c r="K557" s="5"/>
      <c r="L557" s="5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</row>
    <row r="558" spans="10:60">
      <c r="J558" s="5"/>
      <c r="K558" s="5"/>
      <c r="L558" s="5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</row>
    <row r="559" spans="10:60">
      <c r="J559" s="5"/>
      <c r="K559" s="5"/>
      <c r="L559" s="5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</row>
    <row r="560" spans="10:60">
      <c r="J560" s="5"/>
      <c r="K560" s="5"/>
      <c r="L560" s="5"/>
    </row>
    <row r="561" spans="10:12">
      <c r="J561" s="5"/>
      <c r="K561" s="5"/>
      <c r="L561" s="5"/>
    </row>
    <row r="562" spans="10:12">
      <c r="J562" s="5"/>
      <c r="K562" s="5"/>
      <c r="L562" s="5"/>
    </row>
    <row r="563" spans="10:12">
      <c r="J563" s="5"/>
      <c r="K563" s="5"/>
      <c r="L563" s="5"/>
    </row>
    <row r="564" spans="10:12">
      <c r="J564" s="5"/>
      <c r="K564" s="5"/>
      <c r="L564" s="5"/>
    </row>
    <row r="565" spans="10:12">
      <c r="J565" s="5"/>
      <c r="K565" s="5"/>
      <c r="L565" s="5"/>
    </row>
    <row r="566" spans="10:12">
      <c r="J566" s="5"/>
      <c r="K566" s="5"/>
      <c r="L566" s="5"/>
    </row>
    <row r="567" spans="10:12">
      <c r="J567" s="5"/>
      <c r="K567" s="5"/>
      <c r="L567" s="5"/>
    </row>
    <row r="568" spans="10:12">
      <c r="J568" s="5"/>
      <c r="K568" s="5"/>
      <c r="L568" s="5"/>
    </row>
    <row r="569" spans="10:12">
      <c r="J569" s="5"/>
      <c r="K569" s="5"/>
      <c r="L569" s="5"/>
    </row>
    <row r="570" spans="10:12">
      <c r="J570" s="5"/>
      <c r="K570" s="5"/>
      <c r="L570" s="5"/>
    </row>
    <row r="571" spans="10:12">
      <c r="J571" s="5"/>
      <c r="K571" s="5"/>
      <c r="L571" s="5"/>
    </row>
    <row r="572" spans="10:12">
      <c r="J572" s="5"/>
      <c r="K572" s="5"/>
      <c r="L572" s="5"/>
    </row>
    <row r="573" spans="10:12">
      <c r="J573" s="5"/>
      <c r="K573" s="5"/>
      <c r="L573" s="5"/>
    </row>
    <row r="574" spans="10:12">
      <c r="J574" s="5"/>
      <c r="K574" s="5"/>
      <c r="L574" s="5"/>
    </row>
    <row r="575" spans="10:12">
      <c r="J575" s="5"/>
      <c r="K575" s="5"/>
      <c r="L575" s="5"/>
    </row>
    <row r="576" spans="10:12">
      <c r="J576" s="5"/>
      <c r="K576" s="5"/>
      <c r="L576" s="5"/>
    </row>
    <row r="577" spans="10:12">
      <c r="J577" s="5"/>
      <c r="K577" s="5"/>
      <c r="L577" s="5"/>
    </row>
    <row r="578" spans="10:12">
      <c r="J578" s="5"/>
      <c r="K578" s="5"/>
      <c r="L578" s="5"/>
    </row>
    <row r="579" spans="10:12">
      <c r="J579" s="5"/>
      <c r="K579" s="5"/>
      <c r="L579" s="5"/>
    </row>
    <row r="580" spans="10:12">
      <c r="J580" s="5"/>
      <c r="K580" s="5"/>
      <c r="L580" s="5"/>
    </row>
    <row r="581" spans="10:12">
      <c r="J581" s="5"/>
      <c r="K581" s="5"/>
      <c r="L581" s="5"/>
    </row>
    <row r="582" spans="10:12">
      <c r="J582" s="5"/>
      <c r="K582" s="5"/>
      <c r="L582" s="5"/>
    </row>
    <row r="583" spans="10:12">
      <c r="J583" s="5"/>
      <c r="K583" s="5"/>
      <c r="L583" s="5"/>
    </row>
    <row r="584" spans="10:12">
      <c r="J584" s="5"/>
      <c r="K584" s="5"/>
      <c r="L584" s="5"/>
    </row>
    <row r="585" spans="10:12">
      <c r="J585" s="5"/>
      <c r="K585" s="5"/>
      <c r="L585" s="5"/>
    </row>
    <row r="586" spans="10:12">
      <c r="J586" s="5"/>
      <c r="K586" s="5"/>
      <c r="L586" s="5"/>
    </row>
    <row r="587" spans="10:12">
      <c r="J587" s="5"/>
      <c r="K587" s="5"/>
      <c r="L587" s="5"/>
    </row>
    <row r="588" spans="10:12">
      <c r="J588" s="5"/>
      <c r="K588" s="5"/>
      <c r="L588" s="5"/>
    </row>
    <row r="589" spans="10:12">
      <c r="J589" s="5"/>
      <c r="K589" s="5"/>
      <c r="L589" s="5"/>
    </row>
    <row r="590" spans="10:12">
      <c r="J590" s="5"/>
      <c r="K590" s="5"/>
      <c r="L590" s="5"/>
    </row>
    <row r="591" spans="10:12">
      <c r="J591" s="5"/>
      <c r="K591" s="5"/>
      <c r="L591" s="5"/>
    </row>
    <row r="592" spans="10:12">
      <c r="J592" s="5"/>
      <c r="K592" s="5"/>
      <c r="L592" s="5"/>
    </row>
    <row r="593" spans="10:12">
      <c r="J593" s="5"/>
      <c r="K593" s="5"/>
      <c r="L593" s="5"/>
    </row>
    <row r="594" spans="10:12">
      <c r="J594" s="5"/>
      <c r="K594" s="5"/>
      <c r="L594" s="5"/>
    </row>
    <row r="595" spans="10:12">
      <c r="J595" s="5"/>
      <c r="K595" s="5"/>
      <c r="L595" s="5"/>
    </row>
    <row r="596" spans="10:12">
      <c r="J596" s="5"/>
      <c r="K596" s="5"/>
      <c r="L596" s="5"/>
    </row>
    <row r="597" spans="10:12">
      <c r="J597" s="5"/>
      <c r="K597" s="5"/>
      <c r="L597" s="5"/>
    </row>
    <row r="598" spans="10:12">
      <c r="J598" s="5"/>
      <c r="K598" s="5"/>
      <c r="L598" s="5"/>
    </row>
    <row r="599" spans="10:12">
      <c r="J599" s="5"/>
      <c r="K599" s="5"/>
      <c r="L599" s="5"/>
    </row>
    <row r="600" spans="10:12">
      <c r="J600" s="5"/>
      <c r="K600" s="5"/>
      <c r="L600" s="5"/>
    </row>
    <row r="601" spans="10:12">
      <c r="J601" s="5"/>
      <c r="K601" s="5"/>
      <c r="L601" s="5"/>
    </row>
    <row r="602" spans="10:12">
      <c r="J602" s="5"/>
      <c r="K602" s="5"/>
      <c r="L602" s="5"/>
    </row>
    <row r="603" spans="10:12">
      <c r="J603" s="5"/>
      <c r="K603" s="5"/>
      <c r="L603" s="5"/>
    </row>
    <row r="604" spans="10:12">
      <c r="J604" s="5"/>
      <c r="K604" s="5"/>
      <c r="L604" s="5"/>
    </row>
    <row r="605" spans="10:12">
      <c r="J605" s="5"/>
      <c r="K605" s="5"/>
      <c r="L605" s="5"/>
    </row>
    <row r="606" spans="10:12">
      <c r="J606" s="5"/>
      <c r="K606" s="5"/>
      <c r="L606" s="5"/>
    </row>
    <row r="607" spans="10:12">
      <c r="J607" s="5"/>
      <c r="K607" s="5"/>
      <c r="L607" s="5"/>
    </row>
    <row r="608" spans="10:12">
      <c r="J608" s="5"/>
      <c r="K608" s="5"/>
      <c r="L608" s="5"/>
    </row>
    <row r="609" spans="10:12">
      <c r="J609" s="5"/>
      <c r="K609" s="5"/>
      <c r="L609" s="5"/>
    </row>
    <row r="610" spans="10:12">
      <c r="J610" s="5"/>
      <c r="K610" s="5"/>
      <c r="L610" s="5"/>
    </row>
    <row r="611" spans="10:12">
      <c r="J611" s="5"/>
      <c r="K611" s="5"/>
      <c r="L611" s="5"/>
    </row>
    <row r="612" spans="10:12">
      <c r="J612" s="5"/>
      <c r="K612" s="5"/>
      <c r="L612" s="5"/>
    </row>
    <row r="613" spans="10:12">
      <c r="J613" s="5"/>
      <c r="K613" s="5"/>
      <c r="L613" s="5"/>
    </row>
    <row r="614" spans="10:12">
      <c r="J614" s="5"/>
      <c r="K614" s="5"/>
      <c r="L614" s="5"/>
    </row>
    <row r="615" spans="10:12">
      <c r="J615" s="5"/>
      <c r="K615" s="5"/>
      <c r="L615" s="5"/>
    </row>
    <row r="616" spans="10:12">
      <c r="J616" s="5"/>
      <c r="K616" s="5"/>
      <c r="L616" s="5"/>
    </row>
    <row r="617" spans="10:12">
      <c r="J617" s="5"/>
      <c r="K617" s="5"/>
      <c r="L617" s="5"/>
    </row>
    <row r="618" spans="10:12">
      <c r="J618" s="5"/>
      <c r="K618" s="5"/>
      <c r="L618" s="5"/>
    </row>
    <row r="619" spans="10:12">
      <c r="J619" s="5"/>
      <c r="K619" s="5"/>
      <c r="L619" s="5"/>
    </row>
    <row r="620" spans="10:12">
      <c r="J620" s="5"/>
      <c r="K620" s="5"/>
      <c r="L620" s="5"/>
    </row>
    <row r="621" spans="10:12">
      <c r="J621" s="5"/>
      <c r="K621" s="5"/>
      <c r="L621" s="5"/>
    </row>
    <row r="622" spans="10:12">
      <c r="J622" s="5"/>
      <c r="K622" s="5"/>
      <c r="L622" s="5"/>
    </row>
    <row r="623" spans="10:12">
      <c r="J623" s="5"/>
      <c r="K623" s="5"/>
      <c r="L623" s="5"/>
    </row>
    <row r="624" spans="10:12">
      <c r="J624" s="5"/>
      <c r="K624" s="5"/>
      <c r="L624" s="5"/>
    </row>
    <row r="625" spans="10:12">
      <c r="J625" s="5"/>
      <c r="K625" s="5"/>
      <c r="L625" s="5"/>
    </row>
    <row r="626" spans="10:12">
      <c r="J626" s="5"/>
      <c r="K626" s="5"/>
      <c r="L626" s="5"/>
    </row>
    <row r="627" spans="10:12">
      <c r="J627" s="5"/>
      <c r="K627" s="5"/>
      <c r="L627" s="5"/>
    </row>
    <row r="628" spans="10:12">
      <c r="J628" s="5"/>
      <c r="K628" s="5"/>
      <c r="L628" s="5"/>
    </row>
    <row r="629" spans="10:12">
      <c r="J629" s="5"/>
      <c r="K629" s="5"/>
      <c r="L629" s="5"/>
    </row>
    <row r="630" spans="10:12">
      <c r="J630" s="5"/>
      <c r="K630" s="5"/>
      <c r="L630" s="5"/>
    </row>
    <row r="631" spans="10:12">
      <c r="J631" s="5"/>
      <c r="K631" s="5"/>
      <c r="L631" s="5"/>
    </row>
    <row r="632" spans="10:12">
      <c r="J632" s="5"/>
      <c r="K632" s="5"/>
      <c r="L632" s="5"/>
    </row>
    <row r="633" spans="10:12">
      <c r="J633" s="5"/>
      <c r="K633" s="5"/>
      <c r="L633" s="5"/>
    </row>
    <row r="634" spans="10:12">
      <c r="J634" s="5"/>
      <c r="K634" s="5"/>
      <c r="L634" s="5"/>
    </row>
    <row r="635" spans="10:12">
      <c r="J635" s="5"/>
      <c r="K635" s="5"/>
      <c r="L635" s="5"/>
    </row>
    <row r="636" spans="10:12">
      <c r="J636" s="5"/>
      <c r="K636" s="5"/>
      <c r="L636" s="5"/>
    </row>
    <row r="637" spans="10:12">
      <c r="J637" s="5"/>
      <c r="K637" s="5"/>
      <c r="L637" s="5"/>
    </row>
    <row r="638" spans="10:12">
      <c r="J638" s="5"/>
      <c r="K638" s="5"/>
      <c r="L638" s="5"/>
    </row>
    <row r="639" spans="10:12">
      <c r="J639" s="5"/>
      <c r="K639" s="5"/>
      <c r="L639" s="5"/>
    </row>
    <row r="640" spans="10:12">
      <c r="J640" s="5"/>
      <c r="K640" s="5"/>
      <c r="L640" s="5"/>
    </row>
    <row r="641" spans="10:12">
      <c r="J641" s="5"/>
      <c r="K641" s="5"/>
      <c r="L641" s="5"/>
    </row>
    <row r="642" spans="10:12">
      <c r="J642" s="5"/>
      <c r="K642" s="5"/>
      <c r="L642" s="5"/>
    </row>
    <row r="643" spans="10:12">
      <c r="J643" s="5"/>
      <c r="K643" s="5"/>
      <c r="L643" s="5"/>
    </row>
    <row r="644" spans="10:12">
      <c r="J644" s="5"/>
      <c r="K644" s="5"/>
      <c r="L644" s="5"/>
    </row>
    <row r="645" spans="10:12">
      <c r="J645" s="5"/>
      <c r="K645" s="5"/>
      <c r="L645" s="5"/>
    </row>
    <row r="646" spans="10:12">
      <c r="J646" s="5"/>
      <c r="K646" s="5"/>
      <c r="L646" s="5"/>
    </row>
    <row r="647" spans="10:12">
      <c r="J647" s="5"/>
      <c r="K647" s="5"/>
      <c r="L647" s="5"/>
    </row>
    <row r="648" spans="10:12">
      <c r="J648" s="5"/>
      <c r="K648" s="5"/>
      <c r="L648" s="5"/>
    </row>
    <row r="649" spans="10:12">
      <c r="J649" s="5"/>
      <c r="K649" s="5"/>
      <c r="L649" s="5"/>
    </row>
    <row r="650" spans="10:12">
      <c r="J650" s="5"/>
      <c r="K650" s="5"/>
      <c r="L650" s="5"/>
    </row>
    <row r="651" spans="10:12">
      <c r="J651" s="5"/>
      <c r="K651" s="5"/>
      <c r="L651" s="5"/>
    </row>
    <row r="652" spans="10:12">
      <c r="J652" s="5"/>
      <c r="K652" s="5"/>
      <c r="L652" s="5"/>
    </row>
    <row r="653" spans="10:12">
      <c r="J653" s="5"/>
      <c r="K653" s="5"/>
      <c r="L653" s="5"/>
    </row>
    <row r="654" spans="10:12">
      <c r="J654" s="5"/>
      <c r="K654" s="5"/>
      <c r="L654" s="5"/>
    </row>
    <row r="655" spans="10:12">
      <c r="J655" s="5"/>
      <c r="K655" s="5"/>
      <c r="L655" s="5"/>
    </row>
    <row r="656" spans="10:12">
      <c r="J656" s="5"/>
      <c r="K656" s="5"/>
      <c r="L656" s="5"/>
    </row>
    <row r="657" spans="10:12">
      <c r="J657" s="5"/>
      <c r="K657" s="5"/>
      <c r="L657" s="5"/>
    </row>
    <row r="658" spans="10:12">
      <c r="J658" s="5"/>
      <c r="K658" s="5"/>
      <c r="L658" s="5"/>
    </row>
    <row r="659" spans="10:12">
      <c r="J659" s="5"/>
      <c r="K659" s="5"/>
      <c r="L659" s="5"/>
    </row>
    <row r="660" spans="10:12">
      <c r="J660" s="5"/>
      <c r="K660" s="5"/>
      <c r="L660" s="5"/>
    </row>
    <row r="661" spans="10:12">
      <c r="J661" s="5"/>
      <c r="K661" s="5"/>
      <c r="L661" s="5"/>
    </row>
    <row r="662" spans="10:12">
      <c r="J662" s="5"/>
      <c r="K662" s="5"/>
      <c r="L662" s="5"/>
    </row>
    <row r="663" spans="10:12">
      <c r="J663" s="5"/>
      <c r="K663" s="5"/>
      <c r="L663" s="5"/>
    </row>
    <row r="664" spans="10:12">
      <c r="J664" s="5"/>
      <c r="K664" s="5"/>
      <c r="L664" s="5"/>
    </row>
    <row r="665" spans="10:12">
      <c r="J665" s="5"/>
      <c r="K665" s="5"/>
      <c r="L665" s="5"/>
    </row>
    <row r="666" spans="10:12">
      <c r="J666" s="5"/>
      <c r="K666" s="5"/>
      <c r="L666" s="5"/>
    </row>
    <row r="667" spans="10:12">
      <c r="J667" s="5"/>
      <c r="K667" s="5"/>
      <c r="L667" s="5"/>
    </row>
    <row r="668" spans="10:12">
      <c r="J668" s="5"/>
      <c r="K668" s="5"/>
      <c r="L668" s="5"/>
    </row>
    <row r="669" spans="10:12">
      <c r="J669" s="5"/>
      <c r="K669" s="5"/>
      <c r="L669" s="5"/>
    </row>
    <row r="670" spans="10:12">
      <c r="J670" s="5"/>
      <c r="K670" s="5"/>
      <c r="L670" s="5"/>
    </row>
    <row r="671" spans="10:12">
      <c r="J671" s="5"/>
      <c r="K671" s="5"/>
      <c r="L671" s="5"/>
    </row>
    <row r="672" spans="10:12">
      <c r="J672" s="5"/>
      <c r="K672" s="5"/>
      <c r="L672" s="5"/>
    </row>
    <row r="673" spans="10:12">
      <c r="J673" s="5"/>
      <c r="K673" s="5"/>
      <c r="L673" s="5"/>
    </row>
    <row r="674" spans="10:12">
      <c r="J674" s="5"/>
      <c r="K674" s="5"/>
      <c r="L674" s="5"/>
    </row>
    <row r="675" spans="10:12">
      <c r="J675" s="5"/>
      <c r="K675" s="5"/>
      <c r="L675" s="5"/>
    </row>
    <row r="676" spans="10:12">
      <c r="J676" s="5"/>
      <c r="K676" s="5"/>
      <c r="L676" s="5"/>
    </row>
    <row r="677" spans="10:12">
      <c r="J677" s="5"/>
      <c r="K677" s="5"/>
      <c r="L677" s="5"/>
    </row>
    <row r="678" spans="10:12">
      <c r="J678" s="5"/>
      <c r="K678" s="5"/>
      <c r="L678" s="5"/>
    </row>
    <row r="679" spans="10:12">
      <c r="J679" s="5"/>
      <c r="K679" s="5"/>
      <c r="L679" s="5"/>
    </row>
    <row r="680" spans="10:12">
      <c r="J680" s="5"/>
      <c r="K680" s="5"/>
      <c r="L680" s="5"/>
    </row>
    <row r="681" spans="10:12">
      <c r="J681" s="5"/>
      <c r="K681" s="5"/>
      <c r="L681" s="5"/>
    </row>
    <row r="682" spans="10:12">
      <c r="J682" s="5"/>
      <c r="K682" s="5"/>
      <c r="L682" s="5"/>
    </row>
    <row r="683" spans="10:12">
      <c r="J683" s="5"/>
      <c r="K683" s="5"/>
      <c r="L683" s="5"/>
    </row>
    <row r="684" spans="10:12">
      <c r="J684" s="5"/>
      <c r="K684" s="5"/>
      <c r="L684" s="5"/>
    </row>
    <row r="685" spans="10:12">
      <c r="J685" s="5"/>
      <c r="K685" s="5"/>
      <c r="L685" s="5"/>
    </row>
    <row r="686" spans="10:12">
      <c r="J686" s="5"/>
      <c r="K686" s="5"/>
      <c r="L686" s="5"/>
    </row>
    <row r="687" spans="10:12">
      <c r="J687" s="5"/>
      <c r="K687" s="5"/>
      <c r="L687" s="5"/>
    </row>
    <row r="688" spans="10:12">
      <c r="J688" s="5"/>
      <c r="K688" s="5"/>
      <c r="L688" s="5"/>
    </row>
    <row r="689" spans="10:12">
      <c r="J689" s="5"/>
      <c r="K689" s="5"/>
      <c r="L689" s="5"/>
    </row>
    <row r="690" spans="10:12">
      <c r="J690" s="5"/>
      <c r="K690" s="5"/>
      <c r="L690" s="5"/>
    </row>
    <row r="691" spans="10:12">
      <c r="J691" s="5"/>
      <c r="K691" s="5"/>
      <c r="L691" s="5"/>
    </row>
    <row r="692" spans="10:12">
      <c r="J692" s="5"/>
      <c r="K692" s="5"/>
      <c r="L692" s="5"/>
    </row>
    <row r="693" spans="10:12">
      <c r="J693" s="5"/>
      <c r="K693" s="5"/>
      <c r="L693" s="5"/>
    </row>
    <row r="694" spans="10:12">
      <c r="J694" s="5"/>
      <c r="K694" s="5"/>
      <c r="L694" s="5"/>
    </row>
    <row r="695" spans="10:12">
      <c r="J695" s="5"/>
      <c r="K695" s="5"/>
      <c r="L695" s="5"/>
    </row>
    <row r="696" spans="10:12">
      <c r="J696" s="5"/>
      <c r="K696" s="5"/>
      <c r="L696" s="5"/>
    </row>
    <row r="697" spans="10:12">
      <c r="J697" s="5"/>
      <c r="K697" s="5"/>
      <c r="L697" s="5"/>
    </row>
    <row r="698" spans="10:12">
      <c r="J698" s="5"/>
      <c r="K698" s="5"/>
      <c r="L698" s="5"/>
    </row>
    <row r="699" spans="10:12">
      <c r="J699" s="5"/>
      <c r="K699" s="5"/>
      <c r="L699" s="5"/>
    </row>
    <row r="700" spans="10:12">
      <c r="J700" s="5"/>
      <c r="K700" s="5"/>
      <c r="L700" s="5"/>
    </row>
    <row r="701" spans="10:12">
      <c r="J701" s="5"/>
      <c r="K701" s="5"/>
      <c r="L701" s="5"/>
    </row>
    <row r="702" spans="10:12">
      <c r="J702" s="5"/>
      <c r="K702" s="5"/>
      <c r="L702" s="5"/>
    </row>
    <row r="703" spans="10:12">
      <c r="J703" s="5"/>
      <c r="K703" s="5"/>
      <c r="L703" s="5"/>
    </row>
    <row r="704" spans="10:12">
      <c r="J704" s="5"/>
      <c r="K704" s="5"/>
      <c r="L704" s="5"/>
    </row>
    <row r="705" spans="10:12">
      <c r="J705" s="5"/>
      <c r="K705" s="5"/>
      <c r="L705" s="5"/>
    </row>
    <row r="706" spans="10:12">
      <c r="J706" s="5"/>
      <c r="K706" s="5"/>
      <c r="L706" s="5"/>
    </row>
    <row r="707" spans="10:12">
      <c r="J707" s="5"/>
      <c r="K707" s="5"/>
      <c r="L707" s="5"/>
    </row>
    <row r="708" spans="10:12">
      <c r="J708" s="5"/>
      <c r="K708" s="5"/>
      <c r="L708" s="5"/>
    </row>
    <row r="709" spans="10:12">
      <c r="J709" s="5"/>
      <c r="K709" s="5"/>
      <c r="L709" s="5"/>
    </row>
    <row r="710" spans="10:12">
      <c r="J710" s="5"/>
      <c r="K710" s="5"/>
      <c r="L710" s="5"/>
    </row>
    <row r="711" spans="10:12">
      <c r="J711" s="5"/>
      <c r="K711" s="5"/>
      <c r="L711" s="5"/>
    </row>
    <row r="712" spans="10:12">
      <c r="J712" s="5"/>
      <c r="K712" s="5"/>
      <c r="L712" s="5"/>
    </row>
    <row r="713" spans="10:12">
      <c r="J713" s="5"/>
      <c r="K713" s="5"/>
      <c r="L713" s="5"/>
    </row>
    <row r="714" spans="10:12">
      <c r="J714" s="5"/>
      <c r="K714" s="5"/>
      <c r="L714" s="5"/>
    </row>
    <row r="715" spans="10:12">
      <c r="J715" s="5"/>
      <c r="K715" s="5"/>
      <c r="L715" s="5"/>
    </row>
    <row r="716" spans="10:12">
      <c r="J716" s="5"/>
      <c r="K716" s="5"/>
      <c r="L716" s="5"/>
    </row>
    <row r="717" spans="10:12">
      <c r="J717" s="5"/>
      <c r="K717" s="5"/>
      <c r="L717" s="5"/>
    </row>
    <row r="718" spans="10:12">
      <c r="J718" s="5"/>
      <c r="K718" s="5"/>
      <c r="L718" s="5"/>
    </row>
    <row r="719" spans="10:12">
      <c r="J719" s="5"/>
      <c r="K719" s="5"/>
      <c r="L719" s="5"/>
    </row>
    <row r="720" spans="10:12">
      <c r="J720" s="5"/>
      <c r="K720" s="5"/>
      <c r="L720" s="5"/>
    </row>
    <row r="721" spans="10:12">
      <c r="J721" s="5"/>
      <c r="K721" s="5"/>
      <c r="L721" s="5"/>
    </row>
    <row r="722" spans="10:12">
      <c r="J722" s="5"/>
      <c r="K722" s="5"/>
      <c r="L722" s="5"/>
    </row>
    <row r="723" spans="10:12">
      <c r="J723" s="5"/>
      <c r="K723" s="5"/>
      <c r="L723" s="5"/>
    </row>
    <row r="724" spans="10:12">
      <c r="J724" s="5"/>
      <c r="K724" s="5"/>
      <c r="L724" s="5"/>
    </row>
    <row r="725" spans="10:12">
      <c r="J725" s="5"/>
      <c r="K725" s="5"/>
      <c r="L725" s="5"/>
    </row>
    <row r="726" spans="10:12">
      <c r="J726" s="5"/>
      <c r="K726" s="5"/>
      <c r="L726" s="5"/>
    </row>
    <row r="727" spans="10:12">
      <c r="J727" s="5"/>
      <c r="K727" s="5"/>
      <c r="L727" s="5"/>
    </row>
    <row r="728" spans="10:12">
      <c r="J728" s="5"/>
      <c r="K728" s="5"/>
      <c r="L728" s="5"/>
    </row>
    <row r="729" spans="10:12">
      <c r="J729" s="5"/>
      <c r="K729" s="5"/>
      <c r="L729" s="5"/>
    </row>
    <row r="730" spans="10:12">
      <c r="J730" s="5"/>
      <c r="K730" s="5"/>
      <c r="L730" s="5"/>
    </row>
    <row r="731" spans="10:12">
      <c r="J731" s="5"/>
      <c r="K731" s="5"/>
      <c r="L731" s="5"/>
    </row>
    <row r="732" spans="10:12">
      <c r="J732" s="5"/>
      <c r="K732" s="5"/>
      <c r="L732" s="5"/>
    </row>
    <row r="733" spans="10:12">
      <c r="J733" s="5"/>
      <c r="K733" s="5"/>
      <c r="L733" s="5"/>
    </row>
    <row r="734" spans="10:12">
      <c r="J734" s="5"/>
      <c r="K734" s="5"/>
      <c r="L734" s="5"/>
    </row>
    <row r="735" spans="10:12">
      <c r="J735" s="5"/>
      <c r="K735" s="5"/>
      <c r="L735" s="5"/>
    </row>
    <row r="736" spans="10:12">
      <c r="J736" s="5"/>
      <c r="K736" s="5"/>
      <c r="L736" s="5"/>
    </row>
    <row r="737" spans="10:12">
      <c r="J737" s="5"/>
      <c r="K737" s="5"/>
      <c r="L737" s="5"/>
    </row>
    <row r="738" spans="10:12">
      <c r="J738" s="5"/>
      <c r="K738" s="5"/>
      <c r="L738" s="5"/>
    </row>
    <row r="739" spans="10:12">
      <c r="J739" s="5"/>
      <c r="K739" s="5"/>
      <c r="L739" s="5"/>
    </row>
    <row r="740" spans="10:12">
      <c r="J740" s="5"/>
      <c r="K740" s="5"/>
      <c r="L740" s="5"/>
    </row>
    <row r="958" spans="10:12">
      <c r="J958" s="5"/>
      <c r="K958" s="5"/>
      <c r="L958" s="5"/>
    </row>
    <row r="959" spans="10:12">
      <c r="J959" s="5"/>
      <c r="K959" s="5"/>
      <c r="L959" s="5"/>
    </row>
  </sheetData>
  <phoneticPr fontId="53" type="noConversion"/>
  <pageMargins left="0.196527777777778" right="0.118055555555556" top="0.15763888888888899" bottom="0.15763888888888899" header="0.51180555555555496" footer="0.51180555555555496"/>
  <pageSetup paperSize="9" firstPageNumber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62"/>
  <sheetViews>
    <sheetView view="pageBreakPreview" topLeftCell="A196" zoomScale="106" zoomScaleSheetLayoutView="106" workbookViewId="0">
      <selection activeCell="H17" sqref="H17"/>
    </sheetView>
  </sheetViews>
  <sheetFormatPr defaultRowHeight="15"/>
  <cols>
    <col min="1" max="1" width="1" customWidth="1"/>
    <col min="2" max="2" width="8.7109375" customWidth="1"/>
    <col min="3" max="3" width="34" customWidth="1"/>
    <col min="4" max="4" width="8.5703125" style="1" customWidth="1"/>
    <col min="5" max="5" width="7.42578125" style="1" customWidth="1"/>
    <col min="6" max="6" width="7.85546875" style="1" customWidth="1"/>
    <col min="7" max="7" width="9.140625" style="1" customWidth="1"/>
    <col min="8" max="8" width="9" style="1" customWidth="1"/>
    <col min="9" max="9" width="7.28515625" style="1" customWidth="1"/>
    <col min="10" max="10" width="7.5703125" style="1" customWidth="1"/>
  </cols>
  <sheetData>
    <row r="1" spans="2:10" ht="7.5" customHeight="1"/>
    <row r="3" spans="2:10" ht="12.75" customHeight="1"/>
    <row r="6" spans="2:10">
      <c r="F6"/>
      <c r="G6" s="2"/>
      <c r="J6"/>
    </row>
    <row r="7" spans="2:10">
      <c r="G7"/>
      <c r="J7"/>
    </row>
    <row r="8" spans="2:10">
      <c r="F8"/>
      <c r="G8"/>
      <c r="H8"/>
      <c r="I8"/>
      <c r="J8"/>
    </row>
    <row r="9" spans="2:10">
      <c r="F9"/>
      <c r="G9"/>
      <c r="I9" s="12"/>
    </row>
    <row r="10" spans="2:10">
      <c r="F10"/>
      <c r="G10"/>
      <c r="H10"/>
      <c r="I10"/>
      <c r="J10"/>
    </row>
    <row r="11" spans="2:10">
      <c r="I11" s="2"/>
      <c r="J11" s="2"/>
    </row>
    <row r="12" spans="2:10">
      <c r="F12"/>
      <c r="G12"/>
      <c r="H12"/>
      <c r="I12" s="2"/>
      <c r="J12" s="2"/>
    </row>
    <row r="13" spans="2:10">
      <c r="I13"/>
      <c r="J13"/>
    </row>
    <row r="14" spans="2:10">
      <c r="B14" s="11"/>
      <c r="F14" s="17"/>
      <c r="G14" s="17"/>
      <c r="H14" s="17"/>
      <c r="I14"/>
    </row>
    <row r="15" spans="2:10" ht="18.75" customHeight="1">
      <c r="D15"/>
      <c r="E15"/>
      <c r="F15"/>
      <c r="G15" s="287"/>
      <c r="H15" s="287"/>
      <c r="I15" s="287"/>
      <c r="J15" s="287"/>
    </row>
    <row r="16" spans="2:10" ht="16.5" customHeight="1">
      <c r="B16" s="78"/>
      <c r="C16" s="148"/>
      <c r="D16"/>
      <c r="E16"/>
      <c r="F16"/>
      <c r="G16"/>
      <c r="H16"/>
      <c r="I16"/>
      <c r="J16" s="286"/>
    </row>
    <row r="17" spans="2:10">
      <c r="B17" s="78"/>
      <c r="C17" s="148"/>
      <c r="D17" s="2"/>
      <c r="E17" s="287"/>
      <c r="F17" s="6"/>
      <c r="G17" s="6"/>
      <c r="H17" s="9"/>
      <c r="I17"/>
      <c r="J17" s="148"/>
    </row>
    <row r="18" spans="2:10">
      <c r="B18" s="78"/>
      <c r="C18" s="290"/>
      <c r="D18" s="2"/>
      <c r="E18" s="2"/>
      <c r="F18" s="9"/>
      <c r="G18"/>
      <c r="H18" s="9"/>
      <c r="I18"/>
      <c r="J18" s="148"/>
    </row>
    <row r="19" spans="2:10" ht="15.75" customHeight="1">
      <c r="B19" s="78"/>
      <c r="C19" s="12" t="s">
        <v>198</v>
      </c>
      <c r="F19" s="287"/>
      <c r="H19"/>
      <c r="I19" s="26"/>
      <c r="J19" s="26"/>
    </row>
    <row r="20" spans="2:10" ht="15.75" customHeight="1">
      <c r="B20" s="78"/>
      <c r="C20" s="148"/>
      <c r="D20"/>
      <c r="E20" s="290"/>
      <c r="F20"/>
      <c r="G20" s="287"/>
      <c r="H20" s="287"/>
      <c r="I20" s="287"/>
      <c r="J20" s="287"/>
    </row>
    <row r="21" spans="2:10" ht="20.25" customHeight="1">
      <c r="C21" s="13" t="s">
        <v>140</v>
      </c>
      <c r="D21" s="148"/>
      <c r="E21" s="2"/>
      <c r="F21" s="6"/>
      <c r="G21" s="6"/>
      <c r="H21" s="99"/>
      <c r="J21" s="147"/>
    </row>
    <row r="22" spans="2:10" ht="15.75" customHeight="1">
      <c r="B22" s="294"/>
      <c r="C22" s="78"/>
      <c r="E22"/>
      <c r="F22"/>
      <c r="G22" s="9"/>
      <c r="H22" s="9"/>
      <c r="I22"/>
      <c r="J22" s="147"/>
    </row>
    <row r="23" spans="2:10" ht="13.5" customHeight="1">
      <c r="B23" s="296"/>
      <c r="C23" s="387" t="s">
        <v>203</v>
      </c>
    </row>
    <row r="24" spans="2:10" ht="13.5" customHeight="1">
      <c r="B24" s="298"/>
    </row>
    <row r="25" spans="2:10" ht="12.75" customHeight="1">
      <c r="C25" s="25" t="s">
        <v>141</v>
      </c>
      <c r="E25"/>
      <c r="G25" s="9"/>
      <c r="H25" s="2"/>
      <c r="I25"/>
      <c r="J25" s="147"/>
    </row>
    <row r="26" spans="2:10" ht="13.5" customHeight="1">
      <c r="B26" s="290"/>
      <c r="C26" s="297"/>
      <c r="D26" s="297"/>
      <c r="E26" s="147"/>
      <c r="F26" s="147"/>
      <c r="G26" s="147"/>
      <c r="H26" s="290"/>
      <c r="I26" s="78"/>
      <c r="J26" s="147"/>
    </row>
    <row r="27" spans="2:10" ht="15.75" customHeight="1">
      <c r="B27" s="299"/>
      <c r="C27" s="297"/>
      <c r="D27"/>
      <c r="E27"/>
      <c r="F27"/>
      <c r="G27"/>
      <c r="H27" s="299"/>
      <c r="I27" s="78"/>
      <c r="J27" s="147"/>
    </row>
    <row r="28" spans="2:10" ht="17.25" customHeight="1">
      <c r="C28" s="78"/>
      <c r="D28" s="99" t="s">
        <v>856</v>
      </c>
      <c r="F28"/>
      <c r="H28"/>
      <c r="I28" s="12" t="s">
        <v>506</v>
      </c>
    </row>
    <row r="29" spans="2:10" ht="13.5" customHeight="1">
      <c r="C29" s="78"/>
      <c r="D29" s="148"/>
      <c r="E29"/>
      <c r="F29"/>
      <c r="G29"/>
      <c r="H29"/>
      <c r="I29"/>
      <c r="J29"/>
    </row>
    <row r="30" spans="2:10" ht="15.75" customHeight="1">
      <c r="C30" s="77"/>
      <c r="D30"/>
      <c r="E30"/>
      <c r="F30"/>
      <c r="G30"/>
      <c r="H30"/>
      <c r="I30"/>
      <c r="J30" s="148"/>
    </row>
    <row r="31" spans="2:10" ht="15" customHeight="1">
      <c r="C31" s="302" t="s">
        <v>456</v>
      </c>
      <c r="D31"/>
      <c r="E31"/>
      <c r="F31" s="28"/>
      <c r="G31" s="301"/>
      <c r="H31"/>
      <c r="I31" s="28"/>
      <c r="J31" s="28"/>
    </row>
    <row r="32" spans="2:10" ht="13.5" customHeight="1">
      <c r="C32" s="1"/>
      <c r="E32"/>
      <c r="G32"/>
      <c r="H32"/>
      <c r="I32"/>
      <c r="J32"/>
    </row>
    <row r="33" spans="2:10" ht="14.25" customHeight="1">
      <c r="D33"/>
      <c r="E33"/>
      <c r="F33"/>
      <c r="G33"/>
      <c r="H33"/>
      <c r="I33"/>
      <c r="J33"/>
    </row>
    <row r="34" spans="2:10" ht="12.75" customHeight="1">
      <c r="B34" s="305"/>
      <c r="C34" s="306"/>
      <c r="D34" s="307"/>
      <c r="E34" s="308"/>
      <c r="F34" s="47"/>
      <c r="G34" s="47"/>
      <c r="H34" s="47"/>
      <c r="I34" s="47"/>
      <c r="J34" s="47"/>
    </row>
    <row r="35" spans="2:10" ht="16.5" customHeight="1">
      <c r="B35" s="309"/>
      <c r="C35" s="309"/>
      <c r="D35" s="309"/>
      <c r="E35" s="310"/>
      <c r="F35" s="309"/>
      <c r="G35" s="309"/>
      <c r="H35" s="309"/>
      <c r="I35" s="309"/>
      <c r="J35" s="309"/>
    </row>
    <row r="36" spans="2:10" ht="15" customHeight="1">
      <c r="B36" s="300"/>
      <c r="C36" s="300"/>
      <c r="D36" s="303"/>
      <c r="E36" s="311"/>
      <c r="F36" s="300"/>
      <c r="G36" s="292"/>
      <c r="H36" s="292"/>
      <c r="I36" s="292"/>
      <c r="J36" s="292"/>
    </row>
    <row r="37" spans="2:10" ht="16.5" customHeight="1">
      <c r="B37" s="312"/>
      <c r="C37" s="312"/>
      <c r="D37" s="312"/>
      <c r="E37" s="313"/>
      <c r="F37" s="312"/>
      <c r="G37" s="312"/>
      <c r="H37" s="314"/>
      <c r="I37" s="312"/>
      <c r="J37" s="314"/>
    </row>
    <row r="38" spans="2:10" ht="13.5" customHeight="1">
      <c r="D38"/>
      <c r="E38"/>
      <c r="F38"/>
      <c r="G38"/>
      <c r="H38"/>
      <c r="I38"/>
      <c r="J38"/>
    </row>
    <row r="39" spans="2:10" ht="17.25" customHeight="1">
      <c r="D39"/>
      <c r="E39"/>
      <c r="F39"/>
      <c r="G39"/>
      <c r="H39"/>
      <c r="I39"/>
      <c r="J39"/>
    </row>
    <row r="40" spans="2:10" ht="13.5" customHeight="1">
      <c r="D40"/>
      <c r="E40" s="149"/>
      <c r="F40"/>
      <c r="G40"/>
      <c r="H40"/>
      <c r="I40"/>
      <c r="J40"/>
    </row>
    <row r="41" spans="2:10" ht="15" customHeight="1">
      <c r="B41" s="304"/>
      <c r="D41"/>
      <c r="E41"/>
      <c r="F41"/>
      <c r="G41"/>
      <c r="H41"/>
      <c r="I41"/>
      <c r="J41"/>
    </row>
    <row r="42" spans="2:10" ht="12" customHeight="1">
      <c r="D42" s="315"/>
      <c r="E42"/>
      <c r="F42"/>
      <c r="G42"/>
      <c r="H42"/>
      <c r="I42"/>
      <c r="J42"/>
    </row>
    <row r="43" spans="2:10" ht="12" customHeight="1">
      <c r="B43" s="316"/>
      <c r="C43" s="78"/>
      <c r="D43" s="148"/>
      <c r="E43"/>
      <c r="F43"/>
      <c r="G43" s="148"/>
      <c r="H43" s="148"/>
      <c r="I43" s="148"/>
      <c r="J43" s="148"/>
    </row>
    <row r="44" spans="2:10" ht="15" customHeight="1">
      <c r="B44" s="290"/>
      <c r="C44" s="78"/>
      <c r="D44" s="148"/>
      <c r="E44"/>
      <c r="F44"/>
      <c r="G44" s="148"/>
      <c r="H44" s="148"/>
      <c r="I44" s="148"/>
      <c r="J44" s="148"/>
    </row>
    <row r="45" spans="2:10" ht="16.5" customHeight="1">
      <c r="B45" s="290"/>
    </row>
    <row r="46" spans="2:10" ht="16.5" customHeight="1"/>
    <row r="47" spans="2:10" ht="15.75" customHeight="1"/>
    <row r="48" spans="2:10" ht="12.75" customHeight="1">
      <c r="B48" s="11"/>
      <c r="C48" s="11"/>
      <c r="D48" s="5"/>
      <c r="E48" s="5"/>
      <c r="F48" s="5"/>
      <c r="G48" s="5"/>
      <c r="H48" s="5"/>
      <c r="I48" s="5"/>
      <c r="J48" s="5"/>
    </row>
    <row r="49" spans="1:10" ht="15" customHeight="1"/>
    <row r="50" spans="1:10" ht="16.5" customHeight="1">
      <c r="C50" s="1" t="s">
        <v>142</v>
      </c>
      <c r="D50"/>
      <c r="E50"/>
      <c r="F50"/>
      <c r="G50" t="s">
        <v>105</v>
      </c>
      <c r="H50"/>
      <c r="I50"/>
    </row>
    <row r="51" spans="1:10" ht="15" customHeight="1"/>
    <row r="52" spans="1:10" ht="15.75" customHeight="1">
      <c r="E52" t="s">
        <v>507</v>
      </c>
    </row>
    <row r="53" spans="1:10" ht="14.25" customHeight="1"/>
    <row r="54" spans="1:10" ht="15" customHeight="1">
      <c r="C54" t="s">
        <v>1022</v>
      </c>
    </row>
    <row r="55" spans="1:10" ht="15" customHeight="1"/>
    <row r="56" spans="1:10" ht="12.75" customHeight="1">
      <c r="D56" s="12" t="s">
        <v>174</v>
      </c>
    </row>
    <row r="57" spans="1:10" ht="15.75" customHeight="1">
      <c r="A57" s="3740" t="s">
        <v>347</v>
      </c>
      <c r="B57" s="3740"/>
      <c r="C57" s="3740"/>
      <c r="D57" s="3740"/>
      <c r="E57" s="3740"/>
      <c r="F57" s="3740"/>
      <c r="G57" s="3740"/>
      <c r="H57" s="3740"/>
      <c r="I57" s="3740"/>
      <c r="J57" s="3740"/>
    </row>
    <row r="58" spans="1:10" ht="14.25" customHeight="1">
      <c r="C58" s="25" t="s">
        <v>171</v>
      </c>
      <c r="E58"/>
      <c r="F58"/>
      <c r="G58" s="25"/>
      <c r="H58" s="25"/>
      <c r="I58" s="26"/>
      <c r="J58" s="26"/>
    </row>
    <row r="59" spans="1:10" ht="15" customHeight="1">
      <c r="B59" s="28" t="s">
        <v>444</v>
      </c>
      <c r="C59" s="26"/>
      <c r="D59"/>
      <c r="E59" s="28" t="s">
        <v>0</v>
      </c>
      <c r="F59"/>
      <c r="G59" s="2" t="s">
        <v>857</v>
      </c>
      <c r="H59" s="26"/>
      <c r="I59" s="26"/>
      <c r="J59" s="33"/>
    </row>
    <row r="60" spans="1:10" ht="18" customHeight="1" thickBot="1">
      <c r="A60" s="63"/>
      <c r="D60" s="32" t="s">
        <v>1</v>
      </c>
    </row>
    <row r="61" spans="1:10" ht="15.75" thickBot="1">
      <c r="B61" s="388" t="s">
        <v>143</v>
      </c>
      <c r="C61" s="86"/>
      <c r="D61" s="389" t="s">
        <v>144</v>
      </c>
      <c r="E61" s="332" t="s">
        <v>145</v>
      </c>
      <c r="F61" s="332"/>
      <c r="G61" s="332"/>
      <c r="H61" s="390" t="s">
        <v>146</v>
      </c>
      <c r="I61" s="391" t="s">
        <v>147</v>
      </c>
      <c r="J61" s="392" t="s">
        <v>148</v>
      </c>
    </row>
    <row r="62" spans="1:10" ht="15" customHeight="1">
      <c r="B62" s="393" t="s">
        <v>149</v>
      </c>
      <c r="C62" s="394" t="s">
        <v>150</v>
      </c>
      <c r="D62" s="395" t="s">
        <v>151</v>
      </c>
      <c r="E62" s="396" t="s">
        <v>152</v>
      </c>
      <c r="F62" s="396" t="s">
        <v>55</v>
      </c>
      <c r="G62" s="396" t="s">
        <v>56</v>
      </c>
      <c r="H62" s="397" t="s">
        <v>153</v>
      </c>
      <c r="I62" s="398" t="s">
        <v>154</v>
      </c>
      <c r="J62" s="399" t="s">
        <v>272</v>
      </c>
    </row>
    <row r="63" spans="1:10" ht="14.25" customHeight="1" thickBot="1">
      <c r="B63" s="400"/>
      <c r="C63" s="431"/>
      <c r="D63" s="401"/>
      <c r="E63" s="402" t="s">
        <v>6</v>
      </c>
      <c r="F63" s="402" t="s">
        <v>7</v>
      </c>
      <c r="G63" s="402" t="s">
        <v>8</v>
      </c>
      <c r="H63" s="403" t="s">
        <v>155</v>
      </c>
      <c r="I63" s="404" t="s">
        <v>345</v>
      </c>
      <c r="J63" s="405" t="s">
        <v>271</v>
      </c>
    </row>
    <row r="64" spans="1:10" ht="12.75" customHeight="1">
      <c r="B64" s="86"/>
      <c r="C64" s="168" t="s">
        <v>131</v>
      </c>
      <c r="D64" s="2727"/>
      <c r="E64" s="407"/>
      <c r="F64" s="408"/>
      <c r="G64" s="408"/>
      <c r="H64" s="409"/>
      <c r="I64" s="410"/>
      <c r="J64" s="411"/>
    </row>
    <row r="65" spans="2:10" ht="15.75" customHeight="1">
      <c r="B65" s="412" t="s">
        <v>157</v>
      </c>
      <c r="C65" s="2720" t="s">
        <v>925</v>
      </c>
      <c r="D65" s="2728">
        <v>100</v>
      </c>
      <c r="E65" s="1294">
        <v>1.167</v>
      </c>
      <c r="F65" s="1158">
        <v>0.16700000000000001</v>
      </c>
      <c r="G65" s="1158">
        <v>3.8330000000000002</v>
      </c>
      <c r="H65" s="680">
        <v>21.332999999999998</v>
      </c>
      <c r="I65" s="416">
        <v>2</v>
      </c>
      <c r="J65" s="2741" t="s">
        <v>516</v>
      </c>
    </row>
    <row r="66" spans="2:10" ht="16.5" customHeight="1">
      <c r="B66" s="83"/>
      <c r="C66" s="3437" t="s">
        <v>387</v>
      </c>
      <c r="D66" s="2729">
        <v>200</v>
      </c>
      <c r="E66" s="1410">
        <v>15.327</v>
      </c>
      <c r="F66" s="1411">
        <v>13.58</v>
      </c>
      <c r="G66" s="1411">
        <v>37.61</v>
      </c>
      <c r="H66" s="1271">
        <v>320.66800000000001</v>
      </c>
      <c r="I66" s="418">
        <v>57</v>
      </c>
      <c r="J66" s="2735" t="s">
        <v>386</v>
      </c>
    </row>
    <row r="67" spans="2:10" ht="13.5" customHeight="1">
      <c r="B67" s="413" t="s">
        <v>158</v>
      </c>
      <c r="C67" s="241" t="s">
        <v>911</v>
      </c>
      <c r="D67" s="2730">
        <v>200</v>
      </c>
      <c r="E67" s="1221">
        <v>0.50700000000000001</v>
      </c>
      <c r="F67" s="323">
        <v>0</v>
      </c>
      <c r="G67" s="323">
        <v>6.8140000000000001</v>
      </c>
      <c r="H67" s="680">
        <v>29.379000000000001</v>
      </c>
      <c r="I67" s="426">
        <v>69</v>
      </c>
      <c r="J67" s="2742" t="s">
        <v>1012</v>
      </c>
    </row>
    <row r="68" spans="2:10" ht="15.75">
      <c r="B68" s="414" t="s">
        <v>12</v>
      </c>
      <c r="C68" s="3437" t="s">
        <v>10</v>
      </c>
      <c r="D68" s="321">
        <v>60</v>
      </c>
      <c r="E68" s="1233">
        <v>1.2036</v>
      </c>
      <c r="F68" s="323">
        <v>0.78</v>
      </c>
      <c r="G68" s="318">
        <v>32.520000000000003</v>
      </c>
      <c r="H68" s="685">
        <v>141.9144</v>
      </c>
      <c r="I68" s="418">
        <v>16</v>
      </c>
      <c r="J68" s="2744" t="s">
        <v>9</v>
      </c>
    </row>
    <row r="69" spans="2:10" ht="15.75" thickBot="1">
      <c r="B69" s="661" t="s">
        <v>159</v>
      </c>
      <c r="C69" s="3437" t="s">
        <v>319</v>
      </c>
      <c r="D69" s="2730">
        <v>30</v>
      </c>
      <c r="E69" s="1221">
        <v>1.4</v>
      </c>
      <c r="F69" s="323">
        <v>0.495</v>
      </c>
      <c r="G69" s="323">
        <v>13.031000000000001</v>
      </c>
      <c r="H69" s="680">
        <v>62.174999999999997</v>
      </c>
      <c r="I69" s="418">
        <v>17</v>
      </c>
      <c r="J69" s="2745" t="s">
        <v>9</v>
      </c>
    </row>
    <row r="70" spans="2:10">
      <c r="B70" s="420" t="s">
        <v>172</v>
      </c>
      <c r="C70" s="112"/>
      <c r="D70" s="2716">
        <f>SUM(D65:D69)</f>
        <v>590</v>
      </c>
      <c r="E70" s="2018">
        <f>SUM(E65:E69)</f>
        <v>19.604600000000001</v>
      </c>
      <c r="F70" s="2019">
        <f>SUM(F65:F69)</f>
        <v>15.021999999999998</v>
      </c>
      <c r="G70" s="2020">
        <f>SUM(G65:G69)</f>
        <v>93.808000000000007</v>
      </c>
      <c r="H70" s="2021">
        <f>SUM(H65:H69)</f>
        <v>575.46939999999995</v>
      </c>
      <c r="I70" s="3108"/>
      <c r="J70" s="1770"/>
    </row>
    <row r="71" spans="2:10">
      <c r="B71" s="712"/>
      <c r="C71" s="1807" t="s">
        <v>11</v>
      </c>
      <c r="D71" s="2023">
        <v>0.25</v>
      </c>
      <c r="E71" s="2024">
        <f>E615</f>
        <v>22.5</v>
      </c>
      <c r="F71" s="2025">
        <f>F615</f>
        <v>23</v>
      </c>
      <c r="G71" s="2025">
        <f>G615</f>
        <v>95.75</v>
      </c>
      <c r="H71" s="2026">
        <f>H615</f>
        <v>680</v>
      </c>
      <c r="I71" s="569"/>
      <c r="J71" s="635"/>
    </row>
    <row r="72" spans="2:10" ht="15.75" thickBot="1">
      <c r="B72" s="1121"/>
      <c r="C72" s="3438" t="s">
        <v>346</v>
      </c>
      <c r="D72" s="356"/>
      <c r="E72" s="1945">
        <f>(E70*100/E613)-25</f>
        <v>-3.2171111111111124</v>
      </c>
      <c r="F72" s="1942">
        <f>(F70*100/F613)-25</f>
        <v>-8.6717391304347835</v>
      </c>
      <c r="G72" s="1942">
        <f>(G70*100/G613)-25</f>
        <v>-0.50704960835508928</v>
      </c>
      <c r="H72" s="1943">
        <f>(H70*100/H613)-25</f>
        <v>-3.8430367647058858</v>
      </c>
      <c r="I72" s="3109"/>
      <c r="J72" s="430"/>
    </row>
    <row r="73" spans="2:10" ht="12.75" customHeight="1">
      <c r="B73" s="86"/>
      <c r="C73" s="1661" t="s">
        <v>109</v>
      </c>
      <c r="D73" s="3269"/>
      <c r="E73" s="3268"/>
      <c r="F73" s="2085"/>
      <c r="G73" s="2085"/>
      <c r="H73" s="2085"/>
      <c r="I73" s="1407"/>
      <c r="J73" s="425"/>
    </row>
    <row r="74" spans="2:10" ht="13.5" customHeight="1">
      <c r="B74" s="412" t="s">
        <v>157</v>
      </c>
      <c r="C74" s="2930" t="s">
        <v>1023</v>
      </c>
      <c r="D74" s="340">
        <v>100</v>
      </c>
      <c r="E74" s="1294">
        <v>2.8333300000000001</v>
      </c>
      <c r="F74" s="1158">
        <v>0.16667000000000001</v>
      </c>
      <c r="G74" s="1158">
        <v>5.8333300000000001</v>
      </c>
      <c r="H74" s="685">
        <v>36.833329999999997</v>
      </c>
      <c r="I74" s="437">
        <v>5</v>
      </c>
      <c r="J74" s="2741" t="s">
        <v>884</v>
      </c>
    </row>
    <row r="75" spans="2:10" ht="13.5" customHeight="1">
      <c r="B75" s="83"/>
      <c r="C75" s="3439" t="s">
        <v>978</v>
      </c>
      <c r="D75" s="2728">
        <v>250</v>
      </c>
      <c r="E75" s="1400">
        <v>2.8290000000000002</v>
      </c>
      <c r="F75" s="1153">
        <v>6.2220000000000004</v>
      </c>
      <c r="G75" s="728">
        <v>13.522</v>
      </c>
      <c r="H75" s="1156">
        <v>121.536</v>
      </c>
      <c r="I75" s="432">
        <v>23</v>
      </c>
      <c r="J75" s="2738" t="s">
        <v>644</v>
      </c>
    </row>
    <row r="76" spans="2:10">
      <c r="B76" s="413" t="s">
        <v>158</v>
      </c>
      <c r="C76" s="3440" t="s">
        <v>979</v>
      </c>
      <c r="D76" s="2728">
        <v>220</v>
      </c>
      <c r="E76" s="1153">
        <v>23.209</v>
      </c>
      <c r="F76" s="728">
        <v>34.308</v>
      </c>
      <c r="G76" s="1153">
        <v>4.1130000000000004</v>
      </c>
      <c r="H76" s="686">
        <v>418.06</v>
      </c>
      <c r="I76" s="1131">
        <v>43</v>
      </c>
      <c r="J76" s="2737" t="s">
        <v>646</v>
      </c>
    </row>
    <row r="77" spans="2:10" ht="13.5" customHeight="1">
      <c r="B77" s="83"/>
      <c r="C77" s="3441" t="s">
        <v>859</v>
      </c>
      <c r="D77" s="2731">
        <v>200</v>
      </c>
      <c r="E77" s="1221">
        <v>6.17</v>
      </c>
      <c r="F77" s="323">
        <v>4.8899999999999997</v>
      </c>
      <c r="G77" s="323">
        <v>22.8</v>
      </c>
      <c r="H77" s="685">
        <v>159.53</v>
      </c>
      <c r="I77" s="1131">
        <v>80</v>
      </c>
      <c r="J77" s="3266" t="s">
        <v>376</v>
      </c>
    </row>
    <row r="78" spans="2:10" ht="16.5" customHeight="1">
      <c r="B78" s="414" t="s">
        <v>12</v>
      </c>
      <c r="C78" s="3440" t="s">
        <v>871</v>
      </c>
      <c r="D78" s="2836">
        <v>22.5</v>
      </c>
      <c r="E78" s="1158">
        <v>1.9239999999999999</v>
      </c>
      <c r="F78" s="330">
        <v>0.15075</v>
      </c>
      <c r="G78" s="330">
        <v>29.82375</v>
      </c>
      <c r="H78" s="680">
        <v>111.614</v>
      </c>
      <c r="I78" s="416">
        <v>14</v>
      </c>
      <c r="J78" s="2827" t="s">
        <v>9</v>
      </c>
    </row>
    <row r="79" spans="2:10">
      <c r="B79" s="417" t="s">
        <v>159</v>
      </c>
      <c r="C79" s="3441" t="s">
        <v>10</v>
      </c>
      <c r="D79" s="2718">
        <v>50</v>
      </c>
      <c r="E79" s="1221">
        <v>1.0029999999999999</v>
      </c>
      <c r="F79" s="318">
        <v>0.65</v>
      </c>
      <c r="G79" s="318">
        <v>27.1</v>
      </c>
      <c r="H79" s="685">
        <v>118.262</v>
      </c>
      <c r="I79" s="418">
        <v>16</v>
      </c>
      <c r="J79" s="2744" t="s">
        <v>9</v>
      </c>
    </row>
    <row r="80" spans="2:10">
      <c r="B80" s="83"/>
      <c r="C80" s="3441" t="s">
        <v>319</v>
      </c>
      <c r="D80" s="2730">
        <v>30</v>
      </c>
      <c r="E80" s="1221">
        <v>1.4</v>
      </c>
      <c r="F80" s="323">
        <v>0.495</v>
      </c>
      <c r="G80" s="323">
        <v>13.031000000000001</v>
      </c>
      <c r="H80" s="680">
        <v>62.174999999999997</v>
      </c>
      <c r="I80" s="418">
        <v>17</v>
      </c>
      <c r="J80" s="2739" t="s">
        <v>9</v>
      </c>
    </row>
    <row r="81" spans="2:10" ht="15.75" thickBot="1">
      <c r="B81" s="663"/>
      <c r="C81" s="3442" t="s">
        <v>589</v>
      </c>
      <c r="D81" s="1951">
        <v>105</v>
      </c>
      <c r="E81" s="434">
        <v>0.42</v>
      </c>
      <c r="F81" s="435">
        <v>0.42</v>
      </c>
      <c r="G81" s="2222">
        <v>10.29</v>
      </c>
      <c r="H81" s="1182">
        <v>49.35</v>
      </c>
      <c r="I81" s="2015">
        <v>85</v>
      </c>
      <c r="J81" s="2740" t="s">
        <v>384</v>
      </c>
    </row>
    <row r="82" spans="2:10" ht="17.25" customHeight="1">
      <c r="B82" s="420" t="s">
        <v>160</v>
      </c>
      <c r="C82" s="1813"/>
      <c r="D82" s="1814">
        <f>SUM(D74:D81)</f>
        <v>977.5</v>
      </c>
      <c r="E82" s="2034">
        <f>SUM(E74:E81)</f>
        <v>39.788330000000002</v>
      </c>
      <c r="F82" s="2019">
        <f>SUM(F74:F81)</f>
        <v>47.302419999999998</v>
      </c>
      <c r="G82" s="2019">
        <f>SUM(G74:G81)</f>
        <v>126.51308</v>
      </c>
      <c r="H82" s="2038">
        <f>SUM(H74:H81)</f>
        <v>1077.3603299999997</v>
      </c>
      <c r="I82" s="2022"/>
      <c r="J82" s="1770"/>
    </row>
    <row r="83" spans="2:10" ht="16.5" customHeight="1">
      <c r="B83" s="386"/>
      <c r="C83" s="660" t="s">
        <v>11</v>
      </c>
      <c r="D83" s="2035">
        <v>0.35</v>
      </c>
      <c r="E83" s="2024">
        <f>E619</f>
        <v>31.5</v>
      </c>
      <c r="F83" s="2025">
        <f>F619</f>
        <v>32.200000000000003</v>
      </c>
      <c r="G83" s="2025">
        <f>G619</f>
        <v>134.05000000000001</v>
      </c>
      <c r="H83" s="1928">
        <f>H619</f>
        <v>952</v>
      </c>
      <c r="I83" s="2027"/>
      <c r="J83" s="635"/>
    </row>
    <row r="84" spans="2:10" ht="15" customHeight="1" thickBot="1">
      <c r="B84" s="229"/>
      <c r="C84" s="1122" t="s">
        <v>346</v>
      </c>
      <c r="D84" s="1828"/>
      <c r="E84" s="1945">
        <f>(E82*100/E613)-35</f>
        <v>9.2092555555555577</v>
      </c>
      <c r="F84" s="1942">
        <f>(F82*100/F613)-35</f>
        <v>16.415673913043477</v>
      </c>
      <c r="G84" s="1942">
        <f>(G82*100/G613)-35</f>
        <v>-1.9678642297650129</v>
      </c>
      <c r="H84" s="2039">
        <f>(H82*100/H613)-35</f>
        <v>4.6088356617647008</v>
      </c>
      <c r="I84" s="2028"/>
      <c r="J84" s="430"/>
    </row>
    <row r="85" spans="2:10" ht="13.5" customHeight="1">
      <c r="B85" s="444" t="s">
        <v>157</v>
      </c>
      <c r="C85" s="664" t="s">
        <v>199</v>
      </c>
      <c r="D85" s="1812"/>
      <c r="E85" s="2029"/>
      <c r="F85" s="1910"/>
      <c r="G85" s="1910"/>
      <c r="H85" s="2036"/>
      <c r="I85" s="1407"/>
      <c r="J85" s="425"/>
    </row>
    <row r="86" spans="2:10" ht="12.75" customHeight="1">
      <c r="B86" s="413" t="s">
        <v>158</v>
      </c>
      <c r="C86" s="2175" t="s">
        <v>761</v>
      </c>
      <c r="D86" s="2506">
        <v>200</v>
      </c>
      <c r="E86" s="1221">
        <v>1</v>
      </c>
      <c r="F86" s="323">
        <v>0</v>
      </c>
      <c r="G86" s="323">
        <v>25.4</v>
      </c>
      <c r="H86" s="1426">
        <v>105.6</v>
      </c>
      <c r="I86" s="2032">
        <v>84</v>
      </c>
      <c r="J86" s="2732" t="s">
        <v>370</v>
      </c>
    </row>
    <row r="87" spans="2:10" ht="16.5" customHeight="1">
      <c r="B87" s="414" t="s">
        <v>12</v>
      </c>
      <c r="C87" s="2175" t="s">
        <v>763</v>
      </c>
      <c r="D87" s="247">
        <v>120</v>
      </c>
      <c r="E87" s="1410">
        <v>5.9269999999999996</v>
      </c>
      <c r="F87" s="1411">
        <v>9.7040000000000006</v>
      </c>
      <c r="G87" s="1411">
        <v>6.0010000000000003</v>
      </c>
      <c r="H87" s="1271">
        <v>105.19199999999999</v>
      </c>
      <c r="I87" s="1408">
        <v>53</v>
      </c>
      <c r="J87" s="2732" t="s">
        <v>762</v>
      </c>
    </row>
    <row r="88" spans="2:10" ht="16.5" customHeight="1" thickBot="1">
      <c r="B88" s="417" t="s">
        <v>159</v>
      </c>
      <c r="C88" s="2382" t="s">
        <v>10</v>
      </c>
      <c r="D88" s="341">
        <v>30</v>
      </c>
      <c r="E88" s="1233">
        <v>0.6018</v>
      </c>
      <c r="F88" s="323">
        <v>0.39</v>
      </c>
      <c r="G88" s="318">
        <v>16.260000000000002</v>
      </c>
      <c r="H88" s="680">
        <v>70.9572</v>
      </c>
      <c r="I88" s="2037">
        <v>16</v>
      </c>
      <c r="J88" s="2745" t="s">
        <v>9</v>
      </c>
    </row>
    <row r="89" spans="2:10" ht="16.5" customHeight="1">
      <c r="B89" s="724" t="s">
        <v>207</v>
      </c>
      <c r="C89" s="558"/>
      <c r="D89" s="2746">
        <f>SUM(D86:D88)</f>
        <v>350</v>
      </c>
      <c r="E89" s="2034">
        <f>SUM(E86:E88)</f>
        <v>7.5287999999999995</v>
      </c>
      <c r="F89" s="2019">
        <f>SUM(F86:F88)</f>
        <v>10.094000000000001</v>
      </c>
      <c r="G89" s="2019">
        <f>SUM(G86:G88)</f>
        <v>47.661000000000001</v>
      </c>
      <c r="H89" s="2021">
        <f>SUM(H86:H88)</f>
        <v>281.74919999999997</v>
      </c>
      <c r="I89" s="3108"/>
      <c r="J89" s="1770"/>
    </row>
    <row r="90" spans="2:10" ht="17.25" customHeight="1">
      <c r="B90" s="712"/>
      <c r="C90" s="713" t="s">
        <v>11</v>
      </c>
      <c r="D90" s="2023">
        <v>0.1</v>
      </c>
      <c r="E90" s="2024">
        <f>E623</f>
        <v>9</v>
      </c>
      <c r="F90" s="2025">
        <f>F623</f>
        <v>9.1999999999999993</v>
      </c>
      <c r="G90" s="2025">
        <f>G623</f>
        <v>38.299999999999997</v>
      </c>
      <c r="H90" s="2026">
        <f>H623</f>
        <v>272</v>
      </c>
      <c r="I90" s="569"/>
      <c r="J90" s="635"/>
    </row>
    <row r="91" spans="2:10" ht="15" customHeight="1" thickBot="1">
      <c r="B91" s="1098"/>
      <c r="C91" s="1122" t="s">
        <v>346</v>
      </c>
      <c r="D91" s="1938"/>
      <c r="E91" s="1945">
        <f>(E89*100/E613)-10</f>
        <v>-1.634666666666666</v>
      </c>
      <c r="F91" s="1942">
        <f>(F89*100/F613)-10</f>
        <v>0.97173913043478422</v>
      </c>
      <c r="G91" s="1942">
        <f>(G89*100/G613)-10</f>
        <v>2.4441253263707576</v>
      </c>
      <c r="H91" s="1943">
        <f>(H89*100/H613)-10</f>
        <v>0.35842647058823474</v>
      </c>
      <c r="I91" s="3109"/>
      <c r="J91" s="430"/>
    </row>
    <row r="92" spans="2:10" ht="15.75" customHeight="1" thickBot="1">
      <c r="B92" s="106"/>
      <c r="C92" s="473"/>
      <c r="D92" s="121"/>
      <c r="E92" s="501"/>
      <c r="F92" s="501"/>
      <c r="G92" s="501"/>
      <c r="H92" s="1909"/>
      <c r="I92" s="121"/>
      <c r="J92" s="121"/>
    </row>
    <row r="93" spans="2:10" ht="16.5" customHeight="1">
      <c r="B93" s="637"/>
      <c r="C93" s="42" t="s">
        <v>239</v>
      </c>
      <c r="D93" s="2041"/>
      <c r="E93" s="2042">
        <f>E70+E82</f>
        <v>59.392930000000007</v>
      </c>
      <c r="F93" s="2043">
        <f>F70+F82</f>
        <v>62.324419999999996</v>
      </c>
      <c r="G93" s="2043">
        <f>G70+G82</f>
        <v>220.32107999999999</v>
      </c>
      <c r="H93" s="2044">
        <f>H70+H82</f>
        <v>1652.8297299999997</v>
      </c>
      <c r="I93" s="213"/>
      <c r="J93" s="31"/>
    </row>
    <row r="94" spans="2:10" ht="17.25" customHeight="1">
      <c r="B94" s="386"/>
      <c r="C94" s="660" t="s">
        <v>11</v>
      </c>
      <c r="D94" s="1808">
        <v>0.6</v>
      </c>
      <c r="E94" s="2024">
        <f>E627</f>
        <v>54</v>
      </c>
      <c r="F94" s="2025">
        <f>F627</f>
        <v>55.2</v>
      </c>
      <c r="G94" s="2025">
        <f>G627</f>
        <v>229.8</v>
      </c>
      <c r="H94" s="2026">
        <f>H627</f>
        <v>1632</v>
      </c>
      <c r="I94" s="365"/>
      <c r="J94" s="5"/>
    </row>
    <row r="95" spans="2:10" ht="14.25" customHeight="1" thickBot="1">
      <c r="B95" s="229"/>
      <c r="C95" s="710" t="s">
        <v>349</v>
      </c>
      <c r="D95" s="1810"/>
      <c r="E95" s="1923">
        <f>(E93*100/E613)-60</f>
        <v>5.9921444444444489</v>
      </c>
      <c r="F95" s="1932">
        <f>(F93*100/F613)-60</f>
        <v>7.7439347826086902</v>
      </c>
      <c r="G95" s="1932">
        <f>(G93*100/G613)-60</f>
        <v>-2.4749138381201021</v>
      </c>
      <c r="H95" s="2045">
        <f>(H93*100/H613)-60</f>
        <v>0.76579889705881499</v>
      </c>
      <c r="I95" s="192"/>
      <c r="J95" s="5"/>
    </row>
    <row r="96" spans="2:10" ht="14.25" customHeight="1" thickBot="1">
      <c r="D96" s="548"/>
      <c r="E96" s="2040"/>
      <c r="F96" s="2040"/>
      <c r="G96" s="2040"/>
      <c r="H96" s="2040"/>
      <c r="I96" s="121"/>
      <c r="J96" s="5"/>
    </row>
    <row r="97" spans="1:10" ht="13.5" customHeight="1">
      <c r="B97" s="637"/>
      <c r="C97" s="42" t="s">
        <v>238</v>
      </c>
      <c r="D97" s="2041"/>
      <c r="E97" s="2042">
        <f>E82+E89</f>
        <v>47.317129999999999</v>
      </c>
      <c r="F97" s="2043">
        <f>F82+F89</f>
        <v>57.396419999999999</v>
      </c>
      <c r="G97" s="2043">
        <f>G82+G89</f>
        <v>174.17408</v>
      </c>
      <c r="H97" s="2044">
        <f>H82+H89</f>
        <v>1359.1095299999997</v>
      </c>
      <c r="I97" s="121"/>
      <c r="J97" s="5"/>
    </row>
    <row r="98" spans="1:10" ht="15" customHeight="1">
      <c r="B98" s="386"/>
      <c r="C98" s="660" t="s">
        <v>11</v>
      </c>
      <c r="D98" s="1808">
        <v>0.45</v>
      </c>
      <c r="E98" s="3106">
        <f>E631</f>
        <v>40.5</v>
      </c>
      <c r="F98" s="2025">
        <f>F631</f>
        <v>41.4</v>
      </c>
      <c r="G98" s="2025">
        <f>G631</f>
        <v>172.35</v>
      </c>
      <c r="H98" s="3107">
        <f>H631</f>
        <v>1224</v>
      </c>
      <c r="I98" s="2046"/>
      <c r="J98" s="31"/>
    </row>
    <row r="99" spans="1:10" ht="15" customHeight="1" thickBot="1">
      <c r="B99" s="229"/>
      <c r="C99" s="710" t="s">
        <v>349</v>
      </c>
      <c r="D99" s="1810"/>
      <c r="E99" s="1923">
        <f>(E97*100/E613)-45</f>
        <v>7.5745888888888828</v>
      </c>
      <c r="F99" s="1932">
        <f>(F97*100/F613)-45</f>
        <v>17.387413043478261</v>
      </c>
      <c r="G99" s="1932">
        <f>(G97*100/G613)-45</f>
        <v>0.47626109660573945</v>
      </c>
      <c r="H99" s="2045">
        <f>(H97*100/H613)-45</f>
        <v>4.9672621323529356</v>
      </c>
      <c r="I99" s="365"/>
      <c r="J99" s="5"/>
    </row>
    <row r="100" spans="1:10" ht="13.5" customHeight="1" thickBot="1">
      <c r="I100" s="121"/>
      <c r="J100" s="5"/>
    </row>
    <row r="101" spans="1:10" ht="17.25" customHeight="1">
      <c r="B101" s="637"/>
      <c r="C101" s="42" t="s">
        <v>208</v>
      </c>
      <c r="D101" s="2041"/>
      <c r="E101" s="2042">
        <f>E70+E82+E89</f>
        <v>66.921730000000011</v>
      </c>
      <c r="F101" s="2043">
        <f>F70+F82+F89</f>
        <v>72.418419999999998</v>
      </c>
      <c r="G101" s="2043">
        <f>G70+G82+G89</f>
        <v>267.98208</v>
      </c>
      <c r="H101" s="2044">
        <f>H70+H82+H89</f>
        <v>1934.5789299999997</v>
      </c>
      <c r="I101" s="121"/>
      <c r="J101" s="5"/>
    </row>
    <row r="102" spans="1:10" ht="17.25" customHeight="1">
      <c r="B102" s="386"/>
      <c r="C102" s="660" t="s">
        <v>11</v>
      </c>
      <c r="D102" s="1808">
        <v>0.7</v>
      </c>
      <c r="E102" s="2024">
        <f>E635</f>
        <v>63</v>
      </c>
      <c r="F102" s="2025">
        <f>F635</f>
        <v>64.400000000000006</v>
      </c>
      <c r="G102" s="2025">
        <f>G635</f>
        <v>268.10000000000002</v>
      </c>
      <c r="H102" s="2026">
        <f>H635</f>
        <v>1904</v>
      </c>
      <c r="I102" s="121"/>
      <c r="J102" s="5"/>
    </row>
    <row r="103" spans="1:10" ht="18" customHeight="1" thickBot="1">
      <c r="B103" s="229"/>
      <c r="C103" s="710" t="s">
        <v>349</v>
      </c>
      <c r="D103" s="1810"/>
      <c r="E103" s="1923">
        <f>(E101*100/E613)-70</f>
        <v>4.3574777777777882</v>
      </c>
      <c r="F103" s="1932">
        <f>(F101*100/F613)-70</f>
        <v>8.7156739130434744</v>
      </c>
      <c r="G103" s="1932">
        <f>(G101*100/G613)-70</f>
        <v>-3.0788511749349823E-2</v>
      </c>
      <c r="H103" s="2045">
        <f>(H101*100/H613)-70</f>
        <v>1.1242253676470568</v>
      </c>
      <c r="I103" s="2046"/>
      <c r="J103" s="31"/>
    </row>
    <row r="104" spans="1:10" ht="14.25" customHeight="1"/>
    <row r="105" spans="1:10" ht="15" customHeight="1"/>
    <row r="106" spans="1:10" ht="15" customHeight="1"/>
    <row r="107" spans="1:10" ht="15" customHeight="1"/>
    <row r="108" spans="1:10" ht="14.25" customHeight="1">
      <c r="C108" s="15"/>
      <c r="D108" s="116"/>
      <c r="E108" s="116"/>
      <c r="F108" s="116"/>
      <c r="G108" s="116"/>
      <c r="H108" s="116"/>
      <c r="I108" s="116"/>
    </row>
    <row r="109" spans="1:10" ht="19.5" customHeight="1">
      <c r="D109" s="2047" t="s">
        <v>174</v>
      </c>
      <c r="E109" s="548"/>
      <c r="F109" s="548"/>
      <c r="G109" s="548"/>
      <c r="H109" s="548"/>
      <c r="I109" s="548"/>
    </row>
    <row r="110" spans="1:10" ht="16.5" customHeight="1">
      <c r="A110" s="3740" t="s">
        <v>347</v>
      </c>
      <c r="B110" s="3740"/>
      <c r="C110" s="3740"/>
      <c r="D110" s="3740"/>
      <c r="E110" s="3740"/>
      <c r="F110" s="3740"/>
      <c r="G110" s="3740"/>
      <c r="H110" s="3740"/>
      <c r="I110" s="3740"/>
      <c r="J110" s="3740"/>
    </row>
    <row r="111" spans="1:10" ht="21.75" customHeight="1">
      <c r="C111" s="25" t="s">
        <v>171</v>
      </c>
      <c r="D111" s="548"/>
      <c r="E111" s="91"/>
      <c r="F111" s="91"/>
      <c r="G111" s="2048"/>
      <c r="H111" s="2048"/>
      <c r="I111" s="1680"/>
      <c r="J111" s="26"/>
    </row>
    <row r="112" spans="1:10" ht="17.25" customHeight="1">
      <c r="B112" s="28" t="s">
        <v>444</v>
      </c>
      <c r="C112" s="26"/>
      <c r="D112" s="91"/>
      <c r="E112" s="2049" t="s">
        <v>0</v>
      </c>
      <c r="F112" s="91"/>
      <c r="G112" s="2" t="s">
        <v>857</v>
      </c>
      <c r="H112" s="1680"/>
      <c r="I112" s="1680"/>
      <c r="J112" s="33"/>
    </row>
    <row r="113" spans="2:10" ht="18.75" customHeight="1" thickBot="1">
      <c r="D113" s="2050" t="s">
        <v>1</v>
      </c>
      <c r="E113" s="548"/>
      <c r="F113" s="548"/>
      <c r="G113" s="548"/>
      <c r="H113" s="548"/>
      <c r="I113" s="548"/>
    </row>
    <row r="114" spans="2:10" ht="13.5" customHeight="1" thickBot="1">
      <c r="B114" s="388" t="s">
        <v>143</v>
      </c>
      <c r="C114" s="86"/>
      <c r="D114" s="2051" t="s">
        <v>144</v>
      </c>
      <c r="E114" s="2052" t="s">
        <v>145</v>
      </c>
      <c r="F114" s="2052"/>
      <c r="G114" s="2052"/>
      <c r="H114" s="2053" t="s">
        <v>146</v>
      </c>
      <c r="I114" s="2054" t="s">
        <v>147</v>
      </c>
      <c r="J114" s="392" t="s">
        <v>148</v>
      </c>
    </row>
    <row r="115" spans="2:10" ht="15" customHeight="1">
      <c r="B115" s="393" t="s">
        <v>149</v>
      </c>
      <c r="C115" s="394" t="s">
        <v>150</v>
      </c>
      <c r="D115" s="2055" t="s">
        <v>151</v>
      </c>
      <c r="E115" s="2056" t="s">
        <v>152</v>
      </c>
      <c r="F115" s="2056" t="s">
        <v>55</v>
      </c>
      <c r="G115" s="2056" t="s">
        <v>56</v>
      </c>
      <c r="H115" s="2057" t="s">
        <v>153</v>
      </c>
      <c r="I115" s="2058" t="s">
        <v>154</v>
      </c>
      <c r="J115" s="399" t="s">
        <v>272</v>
      </c>
    </row>
    <row r="116" spans="2:10" ht="14.25" customHeight="1" thickBot="1">
      <c r="B116" s="400"/>
      <c r="C116" s="431"/>
      <c r="D116" s="2059"/>
      <c r="E116" s="2060" t="s">
        <v>6</v>
      </c>
      <c r="F116" s="2060" t="s">
        <v>7</v>
      </c>
      <c r="G116" s="2060" t="s">
        <v>8</v>
      </c>
      <c r="H116" s="2061" t="s">
        <v>155</v>
      </c>
      <c r="I116" s="2062" t="s">
        <v>156</v>
      </c>
      <c r="J116" s="405" t="s">
        <v>271</v>
      </c>
    </row>
    <row r="117" spans="2:10" ht="14.25" customHeight="1">
      <c r="B117" s="86"/>
      <c r="C117" s="168" t="s">
        <v>131</v>
      </c>
      <c r="D117" s="2215"/>
      <c r="E117" s="2064"/>
      <c r="F117" s="2065"/>
      <c r="G117" s="2065"/>
      <c r="H117" s="2074"/>
      <c r="I117" s="2067"/>
      <c r="J117" s="411"/>
    </row>
    <row r="118" spans="2:10" ht="18" customHeight="1">
      <c r="B118" s="412" t="s">
        <v>157</v>
      </c>
      <c r="C118" s="2724" t="s">
        <v>1024</v>
      </c>
      <c r="D118" s="2765">
        <v>100</v>
      </c>
      <c r="E118" s="1153">
        <v>1.1000000000000001</v>
      </c>
      <c r="F118" s="728">
        <v>6.1849999999999996</v>
      </c>
      <c r="G118" s="728">
        <v>6.6988000000000003</v>
      </c>
      <c r="H118" s="1417">
        <v>67.986699999999999</v>
      </c>
      <c r="I118" s="437">
        <v>8</v>
      </c>
      <c r="J118" s="2743" t="s">
        <v>479</v>
      </c>
    </row>
    <row r="119" spans="2:10" ht="13.5" customHeight="1">
      <c r="B119" s="83"/>
      <c r="C119" s="2977" t="s">
        <v>583</v>
      </c>
      <c r="D119" s="2758">
        <v>100</v>
      </c>
      <c r="E119" s="1406">
        <v>8.2077000000000009</v>
      </c>
      <c r="F119" s="324">
        <v>8.5503999999999998</v>
      </c>
      <c r="G119" s="1222">
        <v>12.178599999999999</v>
      </c>
      <c r="H119" s="2075">
        <v>158.4649</v>
      </c>
      <c r="I119" s="437">
        <v>54</v>
      </c>
      <c r="J119" s="2743" t="s">
        <v>584</v>
      </c>
    </row>
    <row r="120" spans="2:10">
      <c r="B120" s="83"/>
      <c r="C120" s="2977" t="s">
        <v>860</v>
      </c>
      <c r="D120" s="1770">
        <v>180</v>
      </c>
      <c r="E120" s="2712">
        <v>5.3849999999999998</v>
      </c>
      <c r="F120" s="1158">
        <v>13.3156</v>
      </c>
      <c r="G120" s="2713">
        <v>29.186699999999998</v>
      </c>
      <c r="H120" s="2939">
        <v>252.28299999999999</v>
      </c>
      <c r="I120" s="426">
        <v>38</v>
      </c>
      <c r="J120" s="2743" t="s">
        <v>619</v>
      </c>
    </row>
    <row r="121" spans="2:10">
      <c r="B121" s="413" t="s">
        <v>158</v>
      </c>
      <c r="C121" s="3443" t="s">
        <v>406</v>
      </c>
      <c r="D121" s="2251">
        <v>190</v>
      </c>
      <c r="E121" s="1233">
        <v>5.91</v>
      </c>
      <c r="F121" s="323">
        <v>4.7699999999999996</v>
      </c>
      <c r="G121" s="323">
        <v>17.992999999999999</v>
      </c>
      <c r="H121" s="2938">
        <v>137.626</v>
      </c>
      <c r="I121" s="2858">
        <v>77</v>
      </c>
      <c r="J121" s="2742" t="s">
        <v>757</v>
      </c>
    </row>
    <row r="122" spans="2:10" ht="13.5" customHeight="1">
      <c r="B122" s="414" t="s">
        <v>12</v>
      </c>
      <c r="C122" s="3443" t="s">
        <v>10</v>
      </c>
      <c r="D122" s="247">
        <v>40</v>
      </c>
      <c r="E122" s="1233">
        <v>0.8024</v>
      </c>
      <c r="F122" s="323">
        <v>0.52</v>
      </c>
      <c r="G122" s="318">
        <v>21.68</v>
      </c>
      <c r="H122" s="680">
        <v>94.6096</v>
      </c>
      <c r="I122" s="418">
        <v>16</v>
      </c>
      <c r="J122" s="2744" t="s">
        <v>9</v>
      </c>
    </row>
    <row r="123" spans="2:10" ht="13.5" customHeight="1" thickBot="1">
      <c r="B123" s="661" t="s">
        <v>161</v>
      </c>
      <c r="C123" s="3444" t="s">
        <v>319</v>
      </c>
      <c r="D123" s="1951">
        <v>30</v>
      </c>
      <c r="E123" s="1221">
        <v>1.4</v>
      </c>
      <c r="F123" s="323">
        <v>0.495</v>
      </c>
      <c r="G123" s="323">
        <v>13.031000000000001</v>
      </c>
      <c r="H123" s="680">
        <v>62.174999999999997</v>
      </c>
      <c r="I123" s="222">
        <v>17</v>
      </c>
      <c r="J123" s="2744" t="s">
        <v>9</v>
      </c>
    </row>
    <row r="124" spans="2:10" ht="12.75" customHeight="1">
      <c r="B124" s="420" t="s">
        <v>172</v>
      </c>
      <c r="C124" s="91"/>
      <c r="D124" s="2083">
        <f>SUM(D118:D123)</f>
        <v>640</v>
      </c>
      <c r="E124" s="2018">
        <f>SUM(E118:E123)</f>
        <v>22.805099999999996</v>
      </c>
      <c r="F124" s="2019">
        <f>SUM(F118:F123)</f>
        <v>33.835999999999999</v>
      </c>
      <c r="G124" s="2020">
        <f>SUM(G118:G123)</f>
        <v>100.7681</v>
      </c>
      <c r="H124" s="2021">
        <f>SUM(H118:H123)</f>
        <v>773.14519999999993</v>
      </c>
      <c r="I124" s="3108"/>
      <c r="J124" s="1770"/>
    </row>
    <row r="125" spans="2:10" ht="13.5" customHeight="1">
      <c r="B125" s="386"/>
      <c r="C125" s="3445" t="s">
        <v>11</v>
      </c>
      <c r="D125" s="1808">
        <v>0.25</v>
      </c>
      <c r="E125" s="2024">
        <f>E615</f>
        <v>22.5</v>
      </c>
      <c r="F125" s="2025">
        <f>F615</f>
        <v>23</v>
      </c>
      <c r="G125" s="2025">
        <f>G615</f>
        <v>95.75</v>
      </c>
      <c r="H125" s="2026">
        <f>H615</f>
        <v>680</v>
      </c>
      <c r="I125" s="569"/>
      <c r="J125" s="635"/>
    </row>
    <row r="126" spans="2:10" ht="13.5" customHeight="1" thickBot="1">
      <c r="B126" s="386"/>
      <c r="C126" s="1809" t="s">
        <v>349</v>
      </c>
      <c r="D126" s="1810"/>
      <c r="E126" s="1923">
        <f>(E124*100/E613)-25</f>
        <v>0.33899999999999864</v>
      </c>
      <c r="F126" s="1932">
        <f>(F124*100/F613)-25</f>
        <v>11.778260869565216</v>
      </c>
      <c r="G126" s="1932">
        <f>(G124*100/G613)-25</f>
        <v>1.3102088772845981</v>
      </c>
      <c r="H126" s="2045">
        <f>(H124*100/H613)-25</f>
        <v>3.4244558823529374</v>
      </c>
      <c r="I126" s="3109"/>
      <c r="J126" s="430"/>
    </row>
    <row r="127" spans="2:10" ht="12.75" customHeight="1">
      <c r="B127" s="86"/>
      <c r="C127" s="1661" t="s">
        <v>109</v>
      </c>
      <c r="D127" s="1812"/>
      <c r="E127" s="283"/>
      <c r="F127" s="1910"/>
      <c r="G127" s="1910"/>
      <c r="H127" s="1910"/>
      <c r="I127" s="1407"/>
      <c r="J127" s="425"/>
    </row>
    <row r="128" spans="2:10">
      <c r="B128" s="83"/>
      <c r="C128" s="3103" t="s">
        <v>933</v>
      </c>
      <c r="D128" s="2755">
        <v>100</v>
      </c>
      <c r="E128" s="1410">
        <v>0.8</v>
      </c>
      <c r="F128" s="1411">
        <v>0.2</v>
      </c>
      <c r="G128" s="1411">
        <v>2.5</v>
      </c>
      <c r="H128" s="1271">
        <v>14.2</v>
      </c>
      <c r="I128" s="1408">
        <v>1</v>
      </c>
      <c r="J128" s="2741" t="s">
        <v>508</v>
      </c>
    </row>
    <row r="129" spans="2:10" ht="13.5" customHeight="1">
      <c r="B129" s="412" t="s">
        <v>157</v>
      </c>
      <c r="C129" s="3446" t="s">
        <v>653</v>
      </c>
      <c r="D129" s="2755">
        <v>250</v>
      </c>
      <c r="E129" s="1233">
        <v>2.7749999999999999</v>
      </c>
      <c r="F129" s="1411">
        <v>3.5249999999999999</v>
      </c>
      <c r="G129" s="1411">
        <v>9.8000000000000007</v>
      </c>
      <c r="H129" s="1426">
        <v>82</v>
      </c>
      <c r="I129" s="433">
        <v>25</v>
      </c>
      <c r="J129" s="2753" t="s">
        <v>656</v>
      </c>
    </row>
    <row r="130" spans="2:10" ht="12.75" customHeight="1">
      <c r="B130" s="413" t="s">
        <v>158</v>
      </c>
      <c r="C130" s="3446" t="s">
        <v>861</v>
      </c>
      <c r="D130" s="2756">
        <v>200</v>
      </c>
      <c r="E130" s="1732">
        <v>22.107199999999999</v>
      </c>
      <c r="F130" s="1411">
        <v>18.817699999999999</v>
      </c>
      <c r="G130" s="1411">
        <v>19.489799999999999</v>
      </c>
      <c r="H130" s="1271">
        <v>335.24400000000003</v>
      </c>
      <c r="I130" s="1408">
        <v>49</v>
      </c>
      <c r="J130" s="2754" t="s">
        <v>657</v>
      </c>
    </row>
    <row r="131" spans="2:10" ht="13.5" customHeight="1">
      <c r="B131" s="414" t="s">
        <v>12</v>
      </c>
      <c r="C131" s="3447" t="s">
        <v>759</v>
      </c>
      <c r="D131" s="2757">
        <v>200</v>
      </c>
      <c r="E131" s="1233">
        <v>1</v>
      </c>
      <c r="F131" s="323">
        <v>0</v>
      </c>
      <c r="G131" s="323">
        <v>23.4</v>
      </c>
      <c r="H131" s="680">
        <f>G131*4+F131*9+E131*4</f>
        <v>97.6</v>
      </c>
      <c r="I131" s="2033">
        <v>84</v>
      </c>
      <c r="J131" s="2732" t="s">
        <v>370</v>
      </c>
    </row>
    <row r="132" spans="2:10" ht="12.75" customHeight="1">
      <c r="B132" s="417" t="s">
        <v>161</v>
      </c>
      <c r="C132" s="3447" t="s">
        <v>10</v>
      </c>
      <c r="D132" s="2730">
        <v>70</v>
      </c>
      <c r="E132" s="1233">
        <v>1.4041999999999999</v>
      </c>
      <c r="F132" s="323">
        <v>0.91</v>
      </c>
      <c r="G132" s="318">
        <v>37.94</v>
      </c>
      <c r="H132" s="680">
        <v>165.5668</v>
      </c>
      <c r="I132" s="433">
        <v>16</v>
      </c>
      <c r="J132" s="2744" t="s">
        <v>9</v>
      </c>
    </row>
    <row r="133" spans="2:10" ht="12.75" customHeight="1">
      <c r="B133" s="83"/>
      <c r="C133" s="3447" t="s">
        <v>319</v>
      </c>
      <c r="D133" s="2730">
        <v>50</v>
      </c>
      <c r="E133" s="1410">
        <v>2.3330000000000002</v>
      </c>
      <c r="F133" s="1411">
        <v>0.82499999999999996</v>
      </c>
      <c r="G133" s="1411">
        <v>21.718</v>
      </c>
      <c r="H133" s="742">
        <v>103.625</v>
      </c>
      <c r="I133" s="2015">
        <v>17</v>
      </c>
      <c r="J133" s="2745" t="s">
        <v>9</v>
      </c>
    </row>
    <row r="134" spans="2:10" ht="13.5" customHeight="1" thickBot="1">
      <c r="B134" s="663"/>
      <c r="C134" s="3448" t="s">
        <v>1025</v>
      </c>
      <c r="D134" s="1951">
        <v>105</v>
      </c>
      <c r="E134" s="434">
        <v>0.42</v>
      </c>
      <c r="F134" s="435">
        <v>0.42</v>
      </c>
      <c r="G134" s="2222">
        <v>10.29</v>
      </c>
      <c r="H134" s="1182">
        <v>49.35</v>
      </c>
      <c r="I134" s="582">
        <v>85</v>
      </c>
      <c r="J134" s="2735" t="s">
        <v>384</v>
      </c>
    </row>
    <row r="135" spans="2:10" ht="15" customHeight="1">
      <c r="B135" s="420" t="s">
        <v>160</v>
      </c>
      <c r="C135" s="1813"/>
      <c r="D135" s="2069">
        <f>SUM(D128:D134)</f>
        <v>975</v>
      </c>
      <c r="E135" s="2034">
        <f>SUM(E128:E134)</f>
        <v>30.839399999999998</v>
      </c>
      <c r="F135" s="2019">
        <f>SUM(F128:F134)</f>
        <v>24.697700000000001</v>
      </c>
      <c r="G135" s="2019">
        <f>SUM(G128:G134)</f>
        <v>125.1378</v>
      </c>
      <c r="H135" s="2021">
        <f>SUM(H128:H134)</f>
        <v>847.58579999999995</v>
      </c>
      <c r="I135" s="3108"/>
      <c r="J135" s="1770"/>
    </row>
    <row r="136" spans="2:10" ht="14.25" customHeight="1">
      <c r="B136" s="712"/>
      <c r="C136" s="713" t="s">
        <v>11</v>
      </c>
      <c r="D136" s="2070">
        <v>0.35</v>
      </c>
      <c r="E136" s="2024">
        <f>E619</f>
        <v>31.5</v>
      </c>
      <c r="F136" s="2025">
        <f>F619</f>
        <v>32.200000000000003</v>
      </c>
      <c r="G136" s="2025">
        <f>G619</f>
        <v>134.05000000000001</v>
      </c>
      <c r="H136" s="2026">
        <f>H619</f>
        <v>952</v>
      </c>
      <c r="I136" s="569"/>
      <c r="J136" s="635"/>
    </row>
    <row r="137" spans="2:10" ht="13.5" customHeight="1" thickBot="1">
      <c r="B137" s="229"/>
      <c r="C137" s="710" t="s">
        <v>349</v>
      </c>
      <c r="D137" s="1810"/>
      <c r="E137" s="1923">
        <f>(E135*100/E613)-35</f>
        <v>-0.73400000000000176</v>
      </c>
      <c r="F137" s="1932">
        <f>(F135*100/F613)-35</f>
        <v>-8.154673913043478</v>
      </c>
      <c r="G137" s="1932">
        <f>(G135*100/G613)-35</f>
        <v>-2.3269451697127934</v>
      </c>
      <c r="H137" s="2045">
        <f>(H135*100/H613)-35</f>
        <v>-3.838757352941176</v>
      </c>
      <c r="I137" s="3109"/>
      <c r="J137" s="430"/>
    </row>
    <row r="138" spans="2:10" ht="17.25" customHeight="1">
      <c r="B138" s="444" t="s">
        <v>157</v>
      </c>
      <c r="C138" s="167" t="s">
        <v>199</v>
      </c>
      <c r="D138" s="1665"/>
      <c r="E138" s="283"/>
      <c r="F138" s="1910"/>
      <c r="G138" s="1910"/>
      <c r="H138" s="1910"/>
      <c r="I138" s="1407"/>
      <c r="J138" s="425"/>
    </row>
    <row r="139" spans="2:10" ht="12.75" customHeight="1">
      <c r="B139" s="413" t="s">
        <v>158</v>
      </c>
      <c r="C139" s="246" t="s">
        <v>862</v>
      </c>
      <c r="D139" s="344">
        <v>200</v>
      </c>
      <c r="E139" s="2712">
        <v>5.8</v>
      </c>
      <c r="F139" s="1158">
        <v>5</v>
      </c>
      <c r="G139" s="2713">
        <v>8</v>
      </c>
      <c r="H139" s="1373">
        <v>101</v>
      </c>
      <c r="I139" s="2016">
        <v>83</v>
      </c>
      <c r="J139" s="2743" t="s">
        <v>393</v>
      </c>
    </row>
    <row r="140" spans="2:10" ht="12" customHeight="1">
      <c r="B140" s="414" t="s">
        <v>12</v>
      </c>
      <c r="C140" s="2438" t="s">
        <v>398</v>
      </c>
      <c r="D140" s="344">
        <v>110</v>
      </c>
      <c r="E140" s="1992">
        <v>3.5017999999999998</v>
      </c>
      <c r="F140" s="1416">
        <v>8.9819999999999993</v>
      </c>
      <c r="G140" s="1991">
        <v>14.002000000000001</v>
      </c>
      <c r="H140" s="2071">
        <v>141.09299999999999</v>
      </c>
      <c r="I140" s="2032">
        <v>35</v>
      </c>
      <c r="J140" s="2735" t="s">
        <v>399</v>
      </c>
    </row>
    <row r="141" spans="2:10" ht="15" customHeight="1">
      <c r="B141" s="83"/>
      <c r="C141" s="1181" t="s">
        <v>403</v>
      </c>
      <c r="D141" s="1782">
        <v>20</v>
      </c>
      <c r="E141" s="2072">
        <v>0.6472</v>
      </c>
      <c r="F141" s="1413">
        <v>1.0927</v>
      </c>
      <c r="G141" s="2072">
        <v>0.5</v>
      </c>
      <c r="H141" s="1414">
        <v>23.1478</v>
      </c>
      <c r="I141" s="2013">
        <v>35</v>
      </c>
      <c r="J141" s="2759" t="s">
        <v>440</v>
      </c>
    </row>
    <row r="142" spans="2:10" ht="15.75" thickBot="1">
      <c r="B142" s="661" t="s">
        <v>161</v>
      </c>
      <c r="C142" s="232" t="s">
        <v>1026</v>
      </c>
      <c r="D142" s="341">
        <v>20</v>
      </c>
      <c r="E142" s="220">
        <v>0.77</v>
      </c>
      <c r="F142" s="318">
        <v>0.38</v>
      </c>
      <c r="G142" s="318">
        <v>10.28</v>
      </c>
      <c r="H142" s="680">
        <v>45.22</v>
      </c>
      <c r="I142" s="418">
        <v>15</v>
      </c>
      <c r="J142" s="2732" t="s">
        <v>9</v>
      </c>
    </row>
    <row r="143" spans="2:10" ht="15" customHeight="1">
      <c r="B143" s="420" t="s">
        <v>207</v>
      </c>
      <c r="C143" s="42"/>
      <c r="D143" s="2224">
        <f>SUM(D139:D142)</f>
        <v>350</v>
      </c>
      <c r="E143" s="2034">
        <f>SUM(E139:E142)</f>
        <v>10.718999999999999</v>
      </c>
      <c r="F143" s="2019">
        <f>SUM(F139:F142)</f>
        <v>15.454700000000001</v>
      </c>
      <c r="G143" s="2019">
        <f>SUM(G139:G142)</f>
        <v>32.782000000000004</v>
      </c>
      <c r="H143" s="2021">
        <f>SUM(H139:H142)</f>
        <v>310.46079999999995</v>
      </c>
      <c r="I143" s="3108"/>
      <c r="J143" s="1770"/>
    </row>
    <row r="144" spans="2:10" ht="15" customHeight="1">
      <c r="B144" s="712"/>
      <c r="C144" s="713" t="s">
        <v>11</v>
      </c>
      <c r="D144" s="1808">
        <v>0.1</v>
      </c>
      <c r="E144" s="2024">
        <f>E623</f>
        <v>9</v>
      </c>
      <c r="F144" s="2025">
        <f>F623</f>
        <v>9.1999999999999993</v>
      </c>
      <c r="G144" s="2025">
        <f>G623</f>
        <v>38.299999999999997</v>
      </c>
      <c r="H144" s="2026">
        <f>H623</f>
        <v>272</v>
      </c>
      <c r="I144" s="569"/>
      <c r="J144" s="635"/>
    </row>
    <row r="145" spans="2:10" ht="16.5" customHeight="1" thickBot="1">
      <c r="B145" s="229"/>
      <c r="C145" s="710" t="s">
        <v>349</v>
      </c>
      <c r="D145" s="1810"/>
      <c r="E145" s="1923">
        <f>(E143*100/E613)-10</f>
        <v>1.9099999999999984</v>
      </c>
      <c r="F145" s="1932">
        <f>(F143*100/F613)-10</f>
        <v>6.7985869565217385</v>
      </c>
      <c r="G145" s="1932">
        <f>(G143*100/G613)-10</f>
        <v>-1.4407310704960832</v>
      </c>
      <c r="H145" s="2045">
        <f>(H143*100/H613)-10</f>
        <v>1.4139999999999979</v>
      </c>
      <c r="I145" s="3109"/>
      <c r="J145" s="430"/>
    </row>
    <row r="146" spans="2:10" ht="14.25" customHeight="1" thickBot="1"/>
    <row r="147" spans="2:10" ht="12.75" customHeight="1">
      <c r="B147" s="637"/>
      <c r="C147" s="42" t="s">
        <v>239</v>
      </c>
      <c r="D147" s="2041"/>
      <c r="E147" s="2042">
        <f>E124+E135</f>
        <v>53.644499999999994</v>
      </c>
      <c r="F147" s="2043">
        <f>F124+F135</f>
        <v>58.533699999999996</v>
      </c>
      <c r="G147" s="2043">
        <f>G124+G135</f>
        <v>225.9059</v>
      </c>
      <c r="H147" s="2044">
        <f>H124+H135</f>
        <v>1620.7309999999998</v>
      </c>
      <c r="I147" s="121"/>
      <c r="J147" s="121"/>
    </row>
    <row r="148" spans="2:10" ht="13.5" customHeight="1">
      <c r="B148" s="386"/>
      <c r="C148" s="660" t="s">
        <v>11</v>
      </c>
      <c r="D148" s="1808">
        <v>0.6</v>
      </c>
      <c r="E148" s="2024">
        <f>E627</f>
        <v>54</v>
      </c>
      <c r="F148" s="2025">
        <f>F627</f>
        <v>55.2</v>
      </c>
      <c r="G148" s="2025">
        <f>G627</f>
        <v>229.8</v>
      </c>
      <c r="H148" s="2026">
        <f>H627</f>
        <v>1632</v>
      </c>
      <c r="I148" s="2046"/>
      <c r="J148" s="31"/>
    </row>
    <row r="149" spans="2:10" ht="15.75" thickBot="1">
      <c r="B149" s="229"/>
      <c r="C149" s="710" t="s">
        <v>349</v>
      </c>
      <c r="D149" s="1810"/>
      <c r="E149" s="1923">
        <f>(E147*100/E613)-60</f>
        <v>-0.39500000000001023</v>
      </c>
      <c r="F149" s="1932">
        <f>(F147*100/F613)-60</f>
        <v>3.6235869565217413</v>
      </c>
      <c r="G149" s="1932">
        <f>(G147*100/G613)-60</f>
        <v>-1.0167362924281989</v>
      </c>
      <c r="H149" s="2045">
        <f>(H147*100/H613)-60</f>
        <v>-0.41430147058824218</v>
      </c>
      <c r="I149" s="1235"/>
      <c r="J149" s="5"/>
    </row>
    <row r="150" spans="2:10" ht="13.5" customHeight="1" thickBot="1">
      <c r="D150" s="548"/>
      <c r="E150" s="2040"/>
      <c r="F150" s="2040"/>
      <c r="G150" s="2040"/>
      <c r="H150" s="2040"/>
      <c r="I150" s="121"/>
      <c r="J150" s="5"/>
    </row>
    <row r="151" spans="2:10" ht="16.5" customHeight="1">
      <c r="B151" s="637"/>
      <c r="C151" s="42" t="s">
        <v>238</v>
      </c>
      <c r="D151" s="2041"/>
      <c r="E151" s="2042">
        <f>E135+E143</f>
        <v>41.558399999999999</v>
      </c>
      <c r="F151" s="2043">
        <f>F135+F143</f>
        <v>40.1524</v>
      </c>
      <c r="G151" s="2043">
        <f>G135+G143</f>
        <v>157.91980000000001</v>
      </c>
      <c r="H151" s="2044">
        <f>H135+H143</f>
        <v>1158.0465999999999</v>
      </c>
      <c r="I151" s="121"/>
      <c r="J151" s="5"/>
    </row>
    <row r="152" spans="2:10" ht="12.75" customHeight="1">
      <c r="B152" s="386"/>
      <c r="C152" s="660" t="s">
        <v>11</v>
      </c>
      <c r="D152" s="1808">
        <v>0.45</v>
      </c>
      <c r="E152" s="2024">
        <f>E631</f>
        <v>40.5</v>
      </c>
      <c r="F152" s="2025">
        <f>F631</f>
        <v>41.4</v>
      </c>
      <c r="G152" s="2025">
        <f>G631</f>
        <v>172.35</v>
      </c>
      <c r="H152" s="2026">
        <f>H631</f>
        <v>1224</v>
      </c>
      <c r="I152" s="121"/>
      <c r="J152" s="5"/>
    </row>
    <row r="153" spans="2:10" ht="12" customHeight="1" thickBot="1">
      <c r="B153" s="229"/>
      <c r="C153" s="710" t="s">
        <v>349</v>
      </c>
      <c r="D153" s="1810"/>
      <c r="E153" s="1923">
        <f>(E151*100/E613)-45</f>
        <v>1.1760000000000019</v>
      </c>
      <c r="F153" s="1932">
        <f>(F151*100/F613)-45</f>
        <v>-1.356086956521743</v>
      </c>
      <c r="G153" s="1932">
        <f>(G151*100/G613)-45</f>
        <v>-3.7676762402088713</v>
      </c>
      <c r="H153" s="2045">
        <f>(H151*100/H613)-45</f>
        <v>-2.4247573529411781</v>
      </c>
      <c r="I153" s="2046"/>
      <c r="J153" s="31"/>
    </row>
    <row r="154" spans="2:10" ht="13.5" customHeight="1" thickBot="1">
      <c r="I154" s="1235"/>
      <c r="J154" s="5"/>
    </row>
    <row r="155" spans="2:10" ht="15" customHeight="1">
      <c r="B155" s="637"/>
      <c r="C155" s="42" t="s">
        <v>208</v>
      </c>
      <c r="D155" s="2041"/>
      <c r="E155" s="2042">
        <f>E124+E135+E143</f>
        <v>64.363499999999988</v>
      </c>
      <c r="F155" s="2043">
        <f>F124+F135+F143</f>
        <v>73.988399999999999</v>
      </c>
      <c r="G155" s="2043">
        <f>G124+G135+G143</f>
        <v>258.68790000000001</v>
      </c>
      <c r="H155" s="2044">
        <f>H124+H135+H143</f>
        <v>1931.1917999999996</v>
      </c>
      <c r="I155" s="121"/>
      <c r="J155" s="5"/>
    </row>
    <row r="156" spans="2:10">
      <c r="B156" s="386"/>
      <c r="C156" s="660" t="s">
        <v>11</v>
      </c>
      <c r="D156" s="1808">
        <v>0.7</v>
      </c>
      <c r="E156" s="2024">
        <f>E635</f>
        <v>63</v>
      </c>
      <c r="F156" s="2025">
        <f>F635</f>
        <v>64.400000000000006</v>
      </c>
      <c r="G156" s="2025">
        <f>G635</f>
        <v>268.10000000000002</v>
      </c>
      <c r="H156" s="2026">
        <f>H635</f>
        <v>1904</v>
      </c>
      <c r="I156" s="121"/>
      <c r="J156" s="5"/>
    </row>
    <row r="157" spans="2:10" ht="15.75" thickBot="1">
      <c r="B157" s="229"/>
      <c r="C157" s="710" t="s">
        <v>349</v>
      </c>
      <c r="D157" s="1810"/>
      <c r="E157" s="1923">
        <f>(E155*100/E613)-70</f>
        <v>1.5149999999999864</v>
      </c>
      <c r="F157" s="1932">
        <f>(F155*100/F613)-70</f>
        <v>10.42217391304348</v>
      </c>
      <c r="G157" s="1932">
        <f>(G155*100/G613)-70</f>
        <v>-2.4574673629242767</v>
      </c>
      <c r="H157" s="2045">
        <f>(H155*100/H613)-70</f>
        <v>0.99969852941174508</v>
      </c>
      <c r="I157" s="121"/>
      <c r="J157" s="5"/>
    </row>
    <row r="158" spans="2:10">
      <c r="B158" s="99"/>
      <c r="I158" s="2046"/>
      <c r="J158" s="31"/>
    </row>
    <row r="159" spans="2:10">
      <c r="B159" s="741"/>
      <c r="C159" s="77"/>
      <c r="I159" s="1235"/>
      <c r="J159" s="5"/>
    </row>
    <row r="160" spans="2:10">
      <c r="B160" s="1"/>
      <c r="C160" s="77"/>
      <c r="I160" s="121"/>
      <c r="J160" s="5"/>
    </row>
    <row r="161" spans="1:10">
      <c r="B161" s="1"/>
      <c r="C161" s="77"/>
      <c r="D161" s="548"/>
      <c r="E161" s="2040"/>
      <c r="F161" s="2040"/>
      <c r="G161" s="2040"/>
      <c r="H161" s="2040"/>
      <c r="I161" s="121"/>
      <c r="J161" s="5"/>
    </row>
    <row r="162" spans="1:10">
      <c r="C162" s="11"/>
      <c r="D162" s="121"/>
      <c r="E162" s="96"/>
      <c r="F162" s="49"/>
      <c r="G162" s="49"/>
      <c r="H162" s="49"/>
      <c r="I162" s="93"/>
    </row>
    <row r="163" spans="1:10">
      <c r="C163" s="319"/>
      <c r="D163" s="121"/>
      <c r="E163" s="329"/>
      <c r="F163" s="329"/>
      <c r="G163" s="329"/>
      <c r="H163" s="179"/>
      <c r="I163" s="121"/>
    </row>
    <row r="164" spans="1:10" ht="14.25" customHeight="1">
      <c r="D164" s="2047" t="s">
        <v>174</v>
      </c>
      <c r="E164" s="548"/>
      <c r="F164" s="548"/>
      <c r="G164" s="548"/>
      <c r="H164" s="548"/>
      <c r="I164" s="548"/>
    </row>
    <row r="165" spans="1:10" ht="12.75" customHeight="1">
      <c r="A165" s="3740" t="s">
        <v>347</v>
      </c>
      <c r="B165" s="3740"/>
      <c r="C165" s="3740"/>
      <c r="D165" s="3740"/>
      <c r="E165" s="3740"/>
      <c r="F165" s="3740"/>
      <c r="G165" s="3740"/>
      <c r="H165" s="3740"/>
      <c r="I165" s="3740"/>
      <c r="J165" s="3740"/>
    </row>
    <row r="166" spans="1:10" ht="15.75" customHeight="1">
      <c r="C166" s="25" t="s">
        <v>171</v>
      </c>
      <c r="D166" s="548"/>
      <c r="E166" s="91"/>
      <c r="F166" s="91"/>
      <c r="G166" s="2048"/>
      <c r="H166" s="2048"/>
      <c r="I166" s="1680"/>
      <c r="J166" s="26"/>
    </row>
    <row r="167" spans="1:10" ht="18.75" customHeight="1">
      <c r="B167" s="28" t="s">
        <v>444</v>
      </c>
      <c r="C167" s="26"/>
      <c r="D167" s="91"/>
      <c r="E167" s="2049" t="s">
        <v>0</v>
      </c>
      <c r="F167" s="91"/>
      <c r="G167" s="2" t="s">
        <v>857</v>
      </c>
      <c r="H167" s="1680"/>
      <c r="I167" s="1680"/>
      <c r="J167" s="33"/>
    </row>
    <row r="168" spans="1:10" ht="17.25" customHeight="1" thickBot="1">
      <c r="D168" s="2050" t="s">
        <v>1</v>
      </c>
      <c r="E168" s="548"/>
      <c r="F168" s="548"/>
      <c r="G168" s="548"/>
      <c r="H168" s="548"/>
      <c r="I168" s="548"/>
    </row>
    <row r="169" spans="1:10" ht="15" customHeight="1" thickBot="1">
      <c r="B169" s="388" t="s">
        <v>143</v>
      </c>
      <c r="C169" s="86"/>
      <c r="D169" s="2051" t="s">
        <v>144</v>
      </c>
      <c r="E169" s="2052" t="s">
        <v>145</v>
      </c>
      <c r="F169" s="2052"/>
      <c r="G169" s="2052"/>
      <c r="H169" s="2053" t="s">
        <v>146</v>
      </c>
      <c r="I169" s="2054" t="s">
        <v>147</v>
      </c>
      <c r="J169" s="392" t="s">
        <v>148</v>
      </c>
    </row>
    <row r="170" spans="1:10" ht="12" customHeight="1">
      <c r="B170" s="393" t="s">
        <v>149</v>
      </c>
      <c r="C170" s="394" t="s">
        <v>150</v>
      </c>
      <c r="D170" s="2055" t="s">
        <v>151</v>
      </c>
      <c r="E170" s="2056" t="s">
        <v>152</v>
      </c>
      <c r="F170" s="2056" t="s">
        <v>55</v>
      </c>
      <c r="G170" s="2056" t="s">
        <v>56</v>
      </c>
      <c r="H170" s="2057" t="s">
        <v>153</v>
      </c>
      <c r="I170" s="2058" t="s">
        <v>154</v>
      </c>
      <c r="J170" s="399" t="s">
        <v>272</v>
      </c>
    </row>
    <row r="171" spans="1:10" ht="15.75" customHeight="1" thickBot="1">
      <c r="B171" s="400"/>
      <c r="C171" s="431"/>
      <c r="D171" s="2059"/>
      <c r="E171" s="2060" t="s">
        <v>6</v>
      </c>
      <c r="F171" s="2060" t="s">
        <v>7</v>
      </c>
      <c r="G171" s="2060" t="s">
        <v>8</v>
      </c>
      <c r="H171" s="2061" t="s">
        <v>155</v>
      </c>
      <c r="I171" s="2062" t="s">
        <v>156</v>
      </c>
      <c r="J171" s="405" t="s">
        <v>271</v>
      </c>
    </row>
    <row r="172" spans="1:10" ht="15.75" customHeight="1">
      <c r="B172" s="86"/>
      <c r="C172" s="1811" t="s">
        <v>131</v>
      </c>
      <c r="D172" s="2063"/>
      <c r="E172" s="2064"/>
      <c r="F172" s="2065"/>
      <c r="G172" s="2065"/>
      <c r="H172" s="2074"/>
      <c r="I172" s="436"/>
      <c r="J172" s="411"/>
    </row>
    <row r="173" spans="1:10">
      <c r="B173" s="412" t="s">
        <v>157</v>
      </c>
      <c r="C173" s="3449" t="s">
        <v>537</v>
      </c>
      <c r="D173" s="3093">
        <v>180</v>
      </c>
      <c r="E173" s="1992">
        <v>20.417999999999999</v>
      </c>
      <c r="F173" s="1416">
        <v>11.976000000000001</v>
      </c>
      <c r="G173" s="1992">
        <v>39.012</v>
      </c>
      <c r="H173" s="1417">
        <v>331.65</v>
      </c>
      <c r="I173" s="437">
        <v>44</v>
      </c>
      <c r="J173" s="2743" t="s">
        <v>536</v>
      </c>
    </row>
    <row r="174" spans="1:10">
      <c r="B174" s="413" t="s">
        <v>158</v>
      </c>
      <c r="C174" s="3450" t="s">
        <v>635</v>
      </c>
      <c r="D174" s="2232">
        <v>25</v>
      </c>
      <c r="E174" s="3094">
        <v>0.45</v>
      </c>
      <c r="F174" s="1413">
        <v>0</v>
      </c>
      <c r="G174" s="3094">
        <v>7.18</v>
      </c>
      <c r="H174" s="1414">
        <v>30.52</v>
      </c>
      <c r="I174" s="799">
        <v>44</v>
      </c>
      <c r="J174" s="2759" t="s">
        <v>637</v>
      </c>
    </row>
    <row r="175" spans="1:10" ht="14.25" customHeight="1">
      <c r="B175" s="83"/>
      <c r="C175" s="3449" t="s">
        <v>929</v>
      </c>
      <c r="D175" s="3093">
        <v>200</v>
      </c>
      <c r="E175" s="1992">
        <v>0.4</v>
      </c>
      <c r="F175" s="1416">
        <v>0</v>
      </c>
      <c r="G175" s="1992">
        <v>6.6</v>
      </c>
      <c r="H175" s="3095">
        <v>28.2</v>
      </c>
      <c r="I175" s="437">
        <v>68</v>
      </c>
      <c r="J175" s="2735" t="s">
        <v>1013</v>
      </c>
    </row>
    <row r="176" spans="1:10" ht="14.25" customHeight="1">
      <c r="B176" s="417" t="s">
        <v>162</v>
      </c>
      <c r="C176" s="3451" t="s">
        <v>1027</v>
      </c>
      <c r="D176" s="3096">
        <v>37.5</v>
      </c>
      <c r="E176" s="1410">
        <v>3.2075</v>
      </c>
      <c r="F176" s="1411">
        <v>9.2509999999999994</v>
      </c>
      <c r="G176" s="1411">
        <v>28.006</v>
      </c>
      <c r="H176" s="2938">
        <v>218.49299999999999</v>
      </c>
      <c r="I176" s="433">
        <v>13</v>
      </c>
      <c r="J176" s="2743" t="s">
        <v>9</v>
      </c>
    </row>
    <row r="177" spans="2:10" ht="15.75" thickBot="1">
      <c r="B177" s="663"/>
      <c r="C177" s="3097" t="s">
        <v>589</v>
      </c>
      <c r="D177" s="1839">
        <v>140</v>
      </c>
      <c r="E177" s="1410">
        <v>0.56000000000000005</v>
      </c>
      <c r="F177" s="1411">
        <v>0.56000000000000005</v>
      </c>
      <c r="G177" s="1411">
        <v>13.72</v>
      </c>
      <c r="H177" s="685">
        <v>65.8</v>
      </c>
      <c r="I177" s="416">
        <v>85</v>
      </c>
      <c r="J177" s="2735" t="s">
        <v>384</v>
      </c>
    </row>
    <row r="178" spans="2:10">
      <c r="B178" s="420" t="s">
        <v>172</v>
      </c>
      <c r="C178" s="91"/>
      <c r="D178" s="216">
        <f>SUM(D173:D177)</f>
        <v>582.5</v>
      </c>
      <c r="E178" s="2018">
        <f>SUM(E173:E177)</f>
        <v>25.035499999999995</v>
      </c>
      <c r="F178" s="2019">
        <f>SUM(F173:F177)</f>
        <v>21.786999999999999</v>
      </c>
      <c r="G178" s="2020">
        <f>SUM(G173:G177)</f>
        <v>94.518000000000001</v>
      </c>
      <c r="H178" s="2021">
        <f>SUM(H173:H177)</f>
        <v>674.6629999999999</v>
      </c>
      <c r="I178" s="3108"/>
      <c r="J178" s="1770"/>
    </row>
    <row r="179" spans="2:10">
      <c r="B179" s="712"/>
      <c r="C179" s="1807" t="s">
        <v>11</v>
      </c>
      <c r="D179" s="1808">
        <v>0.25</v>
      </c>
      <c r="E179" s="2024">
        <f>E615</f>
        <v>22.5</v>
      </c>
      <c r="F179" s="2025">
        <f>F615</f>
        <v>23</v>
      </c>
      <c r="G179" s="2025">
        <f>G615</f>
        <v>95.75</v>
      </c>
      <c r="H179" s="2026">
        <f>H615</f>
        <v>680</v>
      </c>
      <c r="I179" s="569"/>
      <c r="J179" s="635"/>
    </row>
    <row r="180" spans="2:10" ht="15.75" thickBot="1">
      <c r="B180" s="229"/>
      <c r="C180" s="1809" t="s">
        <v>349</v>
      </c>
      <c r="D180" s="1810"/>
      <c r="E180" s="1923">
        <f>(E178*100/E613)-25</f>
        <v>2.8172222222222203</v>
      </c>
      <c r="F180" s="1932">
        <f>(F178*100/F613)-25</f>
        <v>-1.3184782608695684</v>
      </c>
      <c r="G180" s="1932">
        <f>(G178*100/G613)-25</f>
        <v>-0.32167101827676348</v>
      </c>
      <c r="H180" s="2045">
        <f>(H178*100/H613)-25</f>
        <v>-0.19621323529412038</v>
      </c>
      <c r="I180" s="3109"/>
      <c r="J180" s="430"/>
    </row>
    <row r="181" spans="2:10" ht="18" customHeight="1">
      <c r="B181" s="86"/>
      <c r="C181" s="1811" t="s">
        <v>109</v>
      </c>
      <c r="D181" s="1812"/>
      <c r="E181" s="283"/>
      <c r="F181" s="1910"/>
      <c r="G181" s="1910"/>
      <c r="H181" s="1910"/>
      <c r="I181" s="1407"/>
      <c r="J181" s="425"/>
    </row>
    <row r="182" spans="2:10" ht="16.5" customHeight="1">
      <c r="B182" s="412" t="s">
        <v>157</v>
      </c>
      <c r="C182" s="3098" t="s">
        <v>925</v>
      </c>
      <c r="D182" s="3099">
        <v>100</v>
      </c>
      <c r="E182" s="2110">
        <v>1.1667000000000001</v>
      </c>
      <c r="F182" s="1738">
        <v>0.16667000000000001</v>
      </c>
      <c r="G182" s="1738">
        <v>3.8333400000000002</v>
      </c>
      <c r="H182" s="742">
        <v>21.333400000000001</v>
      </c>
      <c r="I182" s="437">
        <v>2</v>
      </c>
      <c r="J182" s="2741" t="s">
        <v>516</v>
      </c>
    </row>
    <row r="183" spans="2:10">
      <c r="B183" s="413" t="s">
        <v>158</v>
      </c>
      <c r="C183" s="3098" t="s">
        <v>666</v>
      </c>
      <c r="D183" s="3099">
        <v>250</v>
      </c>
      <c r="E183" s="1992">
        <v>1.42</v>
      </c>
      <c r="F183" s="1416">
        <v>5.0350000000000001</v>
      </c>
      <c r="G183" s="1992">
        <v>6.16</v>
      </c>
      <c r="H183" s="1417">
        <v>75.58</v>
      </c>
      <c r="I183" s="437">
        <v>19</v>
      </c>
      <c r="J183" s="2735" t="s">
        <v>668</v>
      </c>
    </row>
    <row r="184" spans="2:10" ht="15.75">
      <c r="B184" s="414" t="s">
        <v>12</v>
      </c>
      <c r="C184" s="3437" t="s">
        <v>667</v>
      </c>
      <c r="D184" s="3101">
        <v>120</v>
      </c>
      <c r="E184" s="1410">
        <v>20.849399999999999</v>
      </c>
      <c r="F184" s="3102">
        <v>15.057700000000001</v>
      </c>
      <c r="G184" s="3102">
        <v>14.168200000000001</v>
      </c>
      <c r="H184" s="742">
        <v>277.19</v>
      </c>
      <c r="I184" s="432">
        <v>62</v>
      </c>
      <c r="J184" s="2753" t="s">
        <v>672</v>
      </c>
    </row>
    <row r="185" spans="2:10">
      <c r="B185" s="417" t="s">
        <v>162</v>
      </c>
      <c r="C185" s="3098" t="s">
        <v>460</v>
      </c>
      <c r="D185" s="3099">
        <v>180</v>
      </c>
      <c r="E185" s="1732">
        <v>3.677</v>
      </c>
      <c r="F185" s="1411">
        <v>5.7619999999999996</v>
      </c>
      <c r="G185" s="1411">
        <v>24.527000000000001</v>
      </c>
      <c r="H185" s="1426">
        <v>164.673</v>
      </c>
      <c r="I185" s="432">
        <v>37</v>
      </c>
      <c r="J185" s="2743" t="s">
        <v>580</v>
      </c>
    </row>
    <row r="186" spans="2:10">
      <c r="B186" s="83"/>
      <c r="C186" s="3452" t="s">
        <v>132</v>
      </c>
      <c r="D186" s="3099">
        <v>200</v>
      </c>
      <c r="E186" s="1410">
        <v>0.5</v>
      </c>
      <c r="F186" s="1411">
        <v>0</v>
      </c>
      <c r="G186" s="1411">
        <v>19.8</v>
      </c>
      <c r="H186" s="680">
        <v>81</v>
      </c>
      <c r="I186" s="418">
        <v>73</v>
      </c>
      <c r="J186" s="2744" t="s">
        <v>287</v>
      </c>
    </row>
    <row r="187" spans="2:10">
      <c r="B187" s="83"/>
      <c r="C187" s="2726" t="s">
        <v>10</v>
      </c>
      <c r="D187" s="2766">
        <v>70</v>
      </c>
      <c r="E187" s="1233">
        <v>1.4041999999999999</v>
      </c>
      <c r="F187" s="323">
        <v>0.91</v>
      </c>
      <c r="G187" s="318">
        <v>37.94</v>
      </c>
      <c r="H187" s="680">
        <v>165.5668</v>
      </c>
      <c r="I187" s="416">
        <v>16</v>
      </c>
      <c r="J187" s="2744" t="s">
        <v>9</v>
      </c>
    </row>
    <row r="188" spans="2:10" ht="15.75" thickBot="1">
      <c r="B188" s="663"/>
      <c r="C188" s="2726" t="s">
        <v>319</v>
      </c>
      <c r="D188" s="2730">
        <v>50</v>
      </c>
      <c r="E188" s="1410">
        <v>2.3330000000000002</v>
      </c>
      <c r="F188" s="1411">
        <v>0.82499999999999996</v>
      </c>
      <c r="G188" s="1411">
        <v>21.718</v>
      </c>
      <c r="H188" s="742">
        <v>103.625</v>
      </c>
      <c r="I188" s="418">
        <v>17</v>
      </c>
      <c r="J188" s="2745" t="s">
        <v>9</v>
      </c>
    </row>
    <row r="189" spans="2:10">
      <c r="B189" s="420" t="s">
        <v>160</v>
      </c>
      <c r="C189" s="1813"/>
      <c r="D189" s="1814">
        <f>SUM(D182:D188)</f>
        <v>970</v>
      </c>
      <c r="E189" s="2034">
        <f>SUM(E182:E188)</f>
        <v>31.350299999999997</v>
      </c>
      <c r="F189" s="2019">
        <f>SUM(F182:F188)</f>
        <v>27.75637</v>
      </c>
      <c r="G189" s="2019">
        <f>SUM(G182:G188)</f>
        <v>128.14653999999999</v>
      </c>
      <c r="H189" s="2021">
        <f>SUM(H182:H188)</f>
        <v>888.96820000000002</v>
      </c>
      <c r="I189" s="3108"/>
      <c r="J189" s="1770"/>
    </row>
    <row r="190" spans="2:10">
      <c r="B190" s="712"/>
      <c r="C190" s="713" t="s">
        <v>11</v>
      </c>
      <c r="D190" s="1808">
        <v>0.35</v>
      </c>
      <c r="E190" s="2024">
        <f>E619</f>
        <v>31.5</v>
      </c>
      <c r="F190" s="2025">
        <f>F619</f>
        <v>32.200000000000003</v>
      </c>
      <c r="G190" s="2025">
        <f>G619</f>
        <v>134.05000000000001</v>
      </c>
      <c r="H190" s="2026">
        <f>H619</f>
        <v>952</v>
      </c>
      <c r="I190" s="569"/>
      <c r="J190" s="635"/>
    </row>
    <row r="191" spans="2:10" ht="15.75" thickBot="1">
      <c r="B191" s="229"/>
      <c r="C191" s="710" t="s">
        <v>349</v>
      </c>
      <c r="D191" s="1810"/>
      <c r="E191" s="1923">
        <f>(E189*100/E613)-35</f>
        <v>-0.16633333333333411</v>
      </c>
      <c r="F191" s="1932">
        <f>(F189*100/F613)-35</f>
        <v>-4.8300326086956495</v>
      </c>
      <c r="G191" s="1932">
        <f>(G189*100/G613)-35</f>
        <v>-1.5413733681462176</v>
      </c>
      <c r="H191" s="2045">
        <f>(H189*100/H613)-35</f>
        <v>-2.3173455882352911</v>
      </c>
      <c r="I191" s="3109"/>
      <c r="J191" s="430"/>
    </row>
    <row r="192" spans="2:10">
      <c r="B192" s="444" t="s">
        <v>157</v>
      </c>
      <c r="C192" s="167" t="s">
        <v>199</v>
      </c>
      <c r="D192" s="1812"/>
      <c r="E192" s="2029"/>
      <c r="F192" s="1910"/>
      <c r="G192" s="1910"/>
      <c r="H192" s="1910"/>
      <c r="I192" s="1407"/>
      <c r="J192" s="438"/>
    </row>
    <row r="193" spans="2:10">
      <c r="B193" s="413" t="s">
        <v>158</v>
      </c>
      <c r="C193" s="2726" t="s">
        <v>627</v>
      </c>
      <c r="D193" s="2765">
        <v>200</v>
      </c>
      <c r="E193" s="1221">
        <v>0.49380000000000002</v>
      </c>
      <c r="F193" s="323">
        <v>0</v>
      </c>
      <c r="G193" s="323">
        <v>7.6313000000000004</v>
      </c>
      <c r="H193" s="686">
        <v>32.700000000000003</v>
      </c>
      <c r="I193" s="416">
        <v>70</v>
      </c>
      <c r="J193" s="2732" t="s">
        <v>629</v>
      </c>
    </row>
    <row r="194" spans="2:10" ht="15.75">
      <c r="B194" s="414" t="s">
        <v>12</v>
      </c>
      <c r="C194" s="2767" t="s">
        <v>776</v>
      </c>
      <c r="D194" s="2755">
        <v>100</v>
      </c>
      <c r="E194" s="1222">
        <v>2.4129999999999998</v>
      </c>
      <c r="F194" s="324">
        <v>6.7770000000000001</v>
      </c>
      <c r="G194" s="1992">
        <v>14.0023</v>
      </c>
      <c r="H194" s="686">
        <v>116.974</v>
      </c>
      <c r="I194" s="437">
        <v>32</v>
      </c>
      <c r="J194" s="2735" t="s">
        <v>775</v>
      </c>
    </row>
    <row r="195" spans="2:10">
      <c r="B195" s="417"/>
      <c r="C195" s="2768" t="s">
        <v>844</v>
      </c>
      <c r="D195" s="2769">
        <v>25</v>
      </c>
      <c r="E195" s="1138">
        <v>1.7729999999999999</v>
      </c>
      <c r="F195" s="1543">
        <v>1.7786</v>
      </c>
      <c r="G195" s="3094">
        <v>10.0002</v>
      </c>
      <c r="H195" s="1733">
        <v>63.335999999999999</v>
      </c>
      <c r="I195" s="1821">
        <v>32</v>
      </c>
      <c r="J195" s="2759" t="s">
        <v>489</v>
      </c>
    </row>
    <row r="196" spans="2:10" ht="15.75" thickBot="1">
      <c r="B196" s="661" t="s">
        <v>162</v>
      </c>
      <c r="C196" s="2770" t="s">
        <v>319</v>
      </c>
      <c r="D196" s="2771">
        <v>30</v>
      </c>
      <c r="E196" s="1221">
        <v>1.4</v>
      </c>
      <c r="F196" s="323">
        <v>0.495</v>
      </c>
      <c r="G196" s="323">
        <v>13.031000000000001</v>
      </c>
      <c r="H196" s="680">
        <v>62.174999999999997</v>
      </c>
      <c r="I196" s="437">
        <v>17</v>
      </c>
      <c r="J196" s="2732" t="s">
        <v>9</v>
      </c>
    </row>
    <row r="197" spans="2:10" ht="14.25" customHeight="1">
      <c r="B197" s="420" t="s">
        <v>207</v>
      </c>
      <c r="C197" s="42"/>
      <c r="D197" s="1814">
        <f>SUM(D193:D196)</f>
        <v>355</v>
      </c>
      <c r="E197" s="2034">
        <f>SUM(E193:E196)</f>
        <v>6.0797999999999988</v>
      </c>
      <c r="F197" s="2019">
        <f>SUM(F193:F196)</f>
        <v>9.0505999999999993</v>
      </c>
      <c r="G197" s="2019">
        <f>SUM(G193:G196)</f>
        <v>44.6648</v>
      </c>
      <c r="H197" s="2021">
        <f>SUM(H193:H196)</f>
        <v>275.185</v>
      </c>
      <c r="I197" s="3108"/>
      <c r="J197" s="1770"/>
    </row>
    <row r="198" spans="2:10" ht="14.25" customHeight="1">
      <c r="B198" s="712"/>
      <c r="C198" s="713" t="s">
        <v>11</v>
      </c>
      <c r="D198" s="1808">
        <v>0.1</v>
      </c>
      <c r="E198" s="2024">
        <f>E623</f>
        <v>9</v>
      </c>
      <c r="F198" s="2025">
        <f>F623</f>
        <v>9.1999999999999993</v>
      </c>
      <c r="G198" s="2025">
        <f>G623</f>
        <v>38.299999999999997</v>
      </c>
      <c r="H198" s="2026">
        <f>H623</f>
        <v>272</v>
      </c>
      <c r="I198" s="569"/>
      <c r="J198" s="635"/>
    </row>
    <row r="199" spans="2:10" ht="14.25" customHeight="1" thickBot="1">
      <c r="B199" s="229"/>
      <c r="C199" s="710" t="s">
        <v>349</v>
      </c>
      <c r="D199" s="1810"/>
      <c r="E199" s="1923">
        <f>(E197*100/E613)-10</f>
        <v>-3.2446666666666681</v>
      </c>
      <c r="F199" s="1932">
        <f>(F197*100/F613)-10</f>
        <v>-0.16239130434782645</v>
      </c>
      <c r="G199" s="1932">
        <f>(G197*100/G613)-10</f>
        <v>1.6618276762402076</v>
      </c>
      <c r="H199" s="2045">
        <f>(H197*100/H613)-10</f>
        <v>0.1170955882352942</v>
      </c>
      <c r="I199" s="3109"/>
      <c r="J199" s="430"/>
    </row>
    <row r="200" spans="2:10" ht="14.25" customHeight="1" thickBot="1"/>
    <row r="201" spans="2:10" ht="15" customHeight="1">
      <c r="B201" s="637"/>
      <c r="C201" s="42" t="s">
        <v>239</v>
      </c>
      <c r="D201" s="2041"/>
      <c r="E201" s="2042">
        <f>E178+E189</f>
        <v>56.385799999999989</v>
      </c>
      <c r="F201" s="2043">
        <f>F178+F189</f>
        <v>49.543369999999996</v>
      </c>
      <c r="G201" s="2043">
        <f>G178+G189</f>
        <v>222.66453999999999</v>
      </c>
      <c r="H201" s="2044">
        <f>H178+H189</f>
        <v>1563.6311999999998</v>
      </c>
      <c r="I201" s="548"/>
    </row>
    <row r="202" spans="2:10">
      <c r="B202" s="386"/>
      <c r="C202" s="660" t="s">
        <v>11</v>
      </c>
      <c r="D202" s="1808">
        <v>0.6</v>
      </c>
      <c r="E202" s="2024">
        <f>E627</f>
        <v>54</v>
      </c>
      <c r="F202" s="2025">
        <f>F627</f>
        <v>55.2</v>
      </c>
      <c r="G202" s="2025">
        <f>G627</f>
        <v>229.8</v>
      </c>
      <c r="H202" s="2026">
        <f>H627</f>
        <v>1632</v>
      </c>
      <c r="I202" s="121"/>
      <c r="J202" s="121"/>
    </row>
    <row r="203" spans="2:10" ht="17.25" customHeight="1" thickBot="1">
      <c r="B203" s="229"/>
      <c r="C203" s="710" t="s">
        <v>349</v>
      </c>
      <c r="D203" s="1810"/>
      <c r="E203" s="1923">
        <f>(E201*100/E613)-60</f>
        <v>2.6508888888888791</v>
      </c>
      <c r="F203" s="1932">
        <f>(F201*100/F613)-60</f>
        <v>-6.1485108695652215</v>
      </c>
      <c r="G203" s="1932">
        <f>(G201*100/G613)-60</f>
        <v>-1.8630443864229846</v>
      </c>
      <c r="H203" s="2045">
        <f>(H201*100/H613)-60</f>
        <v>-2.5135588235294151</v>
      </c>
      <c r="I203" s="213"/>
      <c r="J203" s="31"/>
    </row>
    <row r="204" spans="2:10" ht="15.75" thickBot="1">
      <c r="D204" s="548"/>
      <c r="E204" s="2040"/>
      <c r="F204" s="2040"/>
      <c r="G204" s="2040"/>
      <c r="H204" s="2040"/>
      <c r="I204" s="1235"/>
      <c r="J204" s="5"/>
    </row>
    <row r="205" spans="2:10" ht="11.25" customHeight="1">
      <c r="B205" s="637"/>
      <c r="C205" s="42" t="s">
        <v>238</v>
      </c>
      <c r="D205" s="2041"/>
      <c r="E205" s="2042">
        <f>E189+E197</f>
        <v>37.430099999999996</v>
      </c>
      <c r="F205" s="2043">
        <f>F189+F197</f>
        <v>36.80697</v>
      </c>
      <c r="G205" s="2043">
        <f>G189+G197</f>
        <v>172.81133999999997</v>
      </c>
      <c r="H205" s="2044">
        <f>H189+H197</f>
        <v>1164.1532</v>
      </c>
      <c r="I205" s="121"/>
      <c r="J205" s="5"/>
    </row>
    <row r="206" spans="2:10">
      <c r="B206" s="386"/>
      <c r="C206" s="660" t="s">
        <v>11</v>
      </c>
      <c r="D206" s="1808">
        <v>0.45</v>
      </c>
      <c r="E206" s="2024">
        <f>E631</f>
        <v>40.5</v>
      </c>
      <c r="F206" s="2025">
        <f>F631</f>
        <v>41.4</v>
      </c>
      <c r="G206" s="2025">
        <f>G631</f>
        <v>172.35</v>
      </c>
      <c r="H206" s="2026">
        <f>H631</f>
        <v>1224</v>
      </c>
      <c r="I206" s="121"/>
      <c r="J206" s="5"/>
    </row>
    <row r="207" spans="2:10" ht="15.75" thickBot="1">
      <c r="B207" s="229"/>
      <c r="C207" s="710" t="s">
        <v>349</v>
      </c>
      <c r="D207" s="1810"/>
      <c r="E207" s="1923">
        <f>(E205*100/E613)-45</f>
        <v>-3.4110000000000014</v>
      </c>
      <c r="F207" s="1932">
        <f>(F205*100/F613)-45</f>
        <v>-4.9924239130434742</v>
      </c>
      <c r="G207" s="1932">
        <f>(G205*100/G613)-45</f>
        <v>0.12045430809398994</v>
      </c>
      <c r="H207" s="2045">
        <f>(H205*100/H613)-45</f>
        <v>-2.200250000000004</v>
      </c>
      <c r="I207" s="121"/>
      <c r="J207" s="5"/>
    </row>
    <row r="208" spans="2:10" ht="15.75" customHeight="1" thickBot="1">
      <c r="I208" s="213"/>
      <c r="J208" s="31"/>
    </row>
    <row r="209" spans="1:10" ht="14.25" customHeight="1">
      <c r="B209" s="637"/>
      <c r="C209" s="42" t="s">
        <v>208</v>
      </c>
      <c r="D209" s="2041"/>
      <c r="E209" s="1925">
        <f>E178+E189+E197</f>
        <v>62.465599999999988</v>
      </c>
      <c r="F209" s="1930">
        <f>F178+F189+F197</f>
        <v>58.593969999999999</v>
      </c>
      <c r="G209" s="1930">
        <f>G178+G189+G197</f>
        <v>267.32934</v>
      </c>
      <c r="H209" s="2076">
        <f>H178+H189+H197</f>
        <v>1838.8161999999998</v>
      </c>
      <c r="I209" s="1235"/>
      <c r="J209" s="5"/>
    </row>
    <row r="210" spans="1:10">
      <c r="B210" s="386"/>
      <c r="C210" s="660" t="s">
        <v>11</v>
      </c>
      <c r="D210" s="1808">
        <v>0.7</v>
      </c>
      <c r="E210" s="2024">
        <f>E635</f>
        <v>63</v>
      </c>
      <c r="F210" s="2025">
        <f>F635</f>
        <v>64.400000000000006</v>
      </c>
      <c r="G210" s="2025">
        <f>G635</f>
        <v>268.10000000000002</v>
      </c>
      <c r="H210" s="2026">
        <f>H635</f>
        <v>1904</v>
      </c>
      <c r="I210" s="121"/>
      <c r="J210" s="5"/>
    </row>
    <row r="211" spans="1:10" ht="11.45" customHeight="1" thickBot="1">
      <c r="B211" s="229"/>
      <c r="C211" s="710" t="s">
        <v>349</v>
      </c>
      <c r="D211" s="1810"/>
      <c r="E211" s="1923">
        <f>(E209*100/E613)-70</f>
        <v>-0.59377777777778817</v>
      </c>
      <c r="F211" s="1932">
        <f>(F209*100/F613)-70</f>
        <v>-6.3109021739130426</v>
      </c>
      <c r="G211" s="1932">
        <f>(G209*100/G613)-70</f>
        <v>-0.20121671018276288</v>
      </c>
      <c r="H211" s="2045">
        <f>(H209*100/H613)-70</f>
        <v>-2.3964632352941351</v>
      </c>
      <c r="I211" s="121"/>
      <c r="J211" s="5"/>
    </row>
    <row r="212" spans="1:10" ht="15.75" customHeight="1">
      <c r="B212" s="99"/>
      <c r="I212" s="121"/>
      <c r="J212" s="5"/>
    </row>
    <row r="213" spans="1:10" ht="12.75" customHeight="1">
      <c r="B213" s="741"/>
      <c r="C213" s="77"/>
      <c r="I213" s="213"/>
      <c r="J213" s="31"/>
    </row>
    <row r="214" spans="1:10" ht="15.75" customHeight="1">
      <c r="B214" s="1"/>
      <c r="C214" s="77"/>
      <c r="I214" s="1235"/>
      <c r="J214" s="5"/>
    </row>
    <row r="215" spans="1:10" ht="14.25" customHeight="1">
      <c r="B215" s="3425"/>
      <c r="I215" s="121"/>
      <c r="J215" s="5"/>
    </row>
    <row r="216" spans="1:10" ht="12.75" customHeight="1">
      <c r="B216" s="1"/>
      <c r="C216" s="77"/>
      <c r="D216" s="548"/>
      <c r="E216" s="548"/>
      <c r="F216" s="548"/>
      <c r="G216" s="548"/>
      <c r="H216" s="548"/>
      <c r="I216" s="548"/>
    </row>
    <row r="217" spans="1:10" ht="16.5" customHeight="1"/>
    <row r="218" spans="1:10" ht="15.75" customHeight="1"/>
    <row r="219" spans="1:10" ht="14.25" customHeight="1">
      <c r="D219" s="2047" t="s">
        <v>174</v>
      </c>
      <c r="E219" s="548"/>
      <c r="F219" s="548"/>
      <c r="G219" s="548"/>
      <c r="H219" s="548"/>
      <c r="I219" s="548"/>
    </row>
    <row r="220" spans="1:10" ht="15.75" customHeight="1">
      <c r="A220" s="3740" t="s">
        <v>347</v>
      </c>
      <c r="B220" s="3740"/>
      <c r="C220" s="3740"/>
      <c r="D220" s="3740"/>
      <c r="E220" s="3740"/>
      <c r="F220" s="3740"/>
      <c r="G220" s="3740"/>
      <c r="H220" s="3740"/>
      <c r="I220" s="3740"/>
      <c r="J220" s="3740"/>
    </row>
    <row r="221" spans="1:10">
      <c r="C221" s="25" t="s">
        <v>171</v>
      </c>
      <c r="D221" s="548"/>
      <c r="E221" s="91"/>
      <c r="F221" s="91"/>
      <c r="G221" s="2048"/>
      <c r="H221" s="2048"/>
      <c r="I221" s="1680"/>
      <c r="J221" s="26"/>
    </row>
    <row r="222" spans="1:10" ht="18" customHeight="1">
      <c r="B222" s="28" t="s">
        <v>444</v>
      </c>
      <c r="C222" s="26"/>
      <c r="D222" s="91"/>
      <c r="E222" s="2049" t="s">
        <v>0</v>
      </c>
      <c r="F222" s="91"/>
      <c r="G222" s="2" t="s">
        <v>857</v>
      </c>
      <c r="H222" s="1680"/>
      <c r="I222" s="1680"/>
      <c r="J222" s="33"/>
    </row>
    <row r="223" spans="1:10" ht="21.75" thickBot="1">
      <c r="D223" s="2050" t="s">
        <v>1</v>
      </c>
      <c r="E223" s="2879"/>
      <c r="F223" s="2879"/>
      <c r="G223" s="2879"/>
      <c r="H223" s="2879"/>
      <c r="I223" s="548"/>
    </row>
    <row r="224" spans="1:10" ht="15.75" thickBot="1">
      <c r="B224" s="388" t="s">
        <v>143</v>
      </c>
      <c r="C224" s="86"/>
      <c r="D224" s="2051" t="s">
        <v>144</v>
      </c>
      <c r="E224" s="2052" t="s">
        <v>145</v>
      </c>
      <c r="F224" s="2052"/>
      <c r="G224" s="2052"/>
      <c r="H224" s="2053" t="s">
        <v>146</v>
      </c>
      <c r="I224" s="2054" t="s">
        <v>147</v>
      </c>
      <c r="J224" s="392" t="s">
        <v>148</v>
      </c>
    </row>
    <row r="225" spans="2:10" ht="12.75" customHeight="1">
      <c r="B225" s="393" t="s">
        <v>149</v>
      </c>
      <c r="C225" s="394" t="s">
        <v>150</v>
      </c>
      <c r="D225" s="2055" t="s">
        <v>151</v>
      </c>
      <c r="E225" s="2056" t="s">
        <v>152</v>
      </c>
      <c r="F225" s="2056" t="s">
        <v>55</v>
      </c>
      <c r="G225" s="2056" t="s">
        <v>56</v>
      </c>
      <c r="H225" s="2057" t="s">
        <v>153</v>
      </c>
      <c r="I225" s="2058" t="s">
        <v>154</v>
      </c>
      <c r="J225" s="399" t="s">
        <v>272</v>
      </c>
    </row>
    <row r="226" spans="2:10" ht="15.75" customHeight="1" thickBot="1">
      <c r="B226" s="400"/>
      <c r="C226" s="431"/>
      <c r="D226" s="2059"/>
      <c r="E226" s="2060" t="s">
        <v>6</v>
      </c>
      <c r="F226" s="2060" t="s">
        <v>7</v>
      </c>
      <c r="G226" s="2060" t="s">
        <v>8</v>
      </c>
      <c r="H226" s="2061" t="s">
        <v>155</v>
      </c>
      <c r="I226" s="2062" t="s">
        <v>156</v>
      </c>
      <c r="J226" s="405" t="s">
        <v>271</v>
      </c>
    </row>
    <row r="227" spans="2:10">
      <c r="B227" s="86"/>
      <c r="C227" s="664" t="s">
        <v>131</v>
      </c>
      <c r="D227" s="2215"/>
      <c r="E227" s="2077"/>
      <c r="F227" s="2078"/>
      <c r="G227" s="2078"/>
      <c r="H227" s="2074"/>
      <c r="I227" s="2067"/>
      <c r="J227" s="411"/>
    </row>
    <row r="228" spans="2:10">
      <c r="B228" s="412" t="s">
        <v>157</v>
      </c>
      <c r="C228" s="2894" t="s">
        <v>350</v>
      </c>
      <c r="D228" s="2836">
        <v>110</v>
      </c>
      <c r="E228" s="2713">
        <v>14.011200000000001</v>
      </c>
      <c r="F228" s="1738">
        <v>12.964700000000001</v>
      </c>
      <c r="G228" s="1158">
        <v>7.0086000000000004</v>
      </c>
      <c r="H228" s="2110">
        <v>180.762</v>
      </c>
      <c r="I228" s="457">
        <v>46</v>
      </c>
      <c r="J228" s="2743" t="s">
        <v>549</v>
      </c>
    </row>
    <row r="229" spans="2:10" ht="14.25" customHeight="1">
      <c r="B229" s="413" t="s">
        <v>158</v>
      </c>
      <c r="C229" s="592" t="s">
        <v>905</v>
      </c>
      <c r="D229" s="2806">
        <v>150</v>
      </c>
      <c r="E229" s="1153">
        <v>5.4569999999999999</v>
      </c>
      <c r="F229" s="728">
        <v>5.7859999999999996</v>
      </c>
      <c r="G229" s="1418">
        <v>22.457000000000001</v>
      </c>
      <c r="H229" s="686">
        <v>184.88</v>
      </c>
      <c r="I229" s="437">
        <v>41</v>
      </c>
      <c r="J229" s="2735" t="s">
        <v>902</v>
      </c>
    </row>
    <row r="230" spans="2:10" ht="15.75">
      <c r="B230" s="414" t="s">
        <v>12</v>
      </c>
      <c r="C230" s="2764" t="s">
        <v>901</v>
      </c>
      <c r="D230" s="2769">
        <v>50</v>
      </c>
      <c r="E230" s="1736">
        <v>1</v>
      </c>
      <c r="F230" s="1543">
        <v>0.16700000000000001</v>
      </c>
      <c r="G230" s="1543">
        <v>5.0830000000000002</v>
      </c>
      <c r="H230" s="1733">
        <v>26.082999999999998</v>
      </c>
      <c r="I230" s="2013">
        <v>41</v>
      </c>
      <c r="J230" s="2759" t="s">
        <v>888</v>
      </c>
    </row>
    <row r="231" spans="2:10" ht="15.75">
      <c r="B231" s="414"/>
      <c r="C231" s="2841" t="s">
        <v>108</v>
      </c>
      <c r="D231" s="2835">
        <v>200</v>
      </c>
      <c r="E231" s="1293">
        <v>1</v>
      </c>
      <c r="F231" s="324">
        <v>0.2</v>
      </c>
      <c r="G231" s="324">
        <v>20.2</v>
      </c>
      <c r="H231" s="2223">
        <v>86</v>
      </c>
      <c r="I231" s="416">
        <v>84</v>
      </c>
      <c r="J231" s="2782" t="s">
        <v>370</v>
      </c>
    </row>
    <row r="232" spans="2:10">
      <c r="B232" s="417" t="s">
        <v>163</v>
      </c>
      <c r="C232" s="2724" t="s">
        <v>10</v>
      </c>
      <c r="D232" s="321">
        <v>60</v>
      </c>
      <c r="E232" s="1233">
        <v>1.2036</v>
      </c>
      <c r="F232" s="323">
        <v>0.78</v>
      </c>
      <c r="G232" s="318">
        <v>32.520000000000003</v>
      </c>
      <c r="H232" s="685">
        <v>141.9144</v>
      </c>
      <c r="I232" s="437">
        <v>16</v>
      </c>
      <c r="J232" s="2744" t="s">
        <v>9</v>
      </c>
    </row>
    <row r="233" spans="2:10" ht="14.25" customHeight="1" thickBot="1">
      <c r="B233" s="661"/>
      <c r="C233" s="2725" t="s">
        <v>319</v>
      </c>
      <c r="D233" s="1951">
        <v>30</v>
      </c>
      <c r="E233" s="1221">
        <v>1.4</v>
      </c>
      <c r="F233" s="323">
        <v>0.495</v>
      </c>
      <c r="G233" s="323">
        <v>13.031000000000001</v>
      </c>
      <c r="H233" s="680">
        <v>62.174999999999997</v>
      </c>
      <c r="I233" s="416">
        <v>17</v>
      </c>
      <c r="J233" s="2745" t="s">
        <v>9</v>
      </c>
    </row>
    <row r="234" spans="2:10">
      <c r="B234" s="420" t="s">
        <v>172</v>
      </c>
      <c r="D234" s="216">
        <f>SUM(D228:D233)</f>
        <v>600</v>
      </c>
      <c r="E234" s="2018">
        <f>SUM(E228:E233)</f>
        <v>24.0718</v>
      </c>
      <c r="F234" s="2019">
        <f>SUM(F228:F233)</f>
        <v>20.392700000000005</v>
      </c>
      <c r="G234" s="2020">
        <f>SUM(G228:G233)</f>
        <v>100.2996</v>
      </c>
      <c r="H234" s="2021">
        <f>SUM(H228:H233)</f>
        <v>681.81439999999998</v>
      </c>
      <c r="I234" s="3108"/>
      <c r="J234" s="1770"/>
    </row>
    <row r="235" spans="2:10">
      <c r="B235" s="712"/>
      <c r="C235" s="713" t="s">
        <v>11</v>
      </c>
      <c r="D235" s="1808">
        <v>0.25</v>
      </c>
      <c r="E235" s="2024">
        <f>E615</f>
        <v>22.5</v>
      </c>
      <c r="F235" s="2025">
        <f>F615</f>
        <v>23</v>
      </c>
      <c r="G235" s="2025">
        <f>G615</f>
        <v>95.75</v>
      </c>
      <c r="H235" s="2026">
        <f>H615</f>
        <v>680</v>
      </c>
      <c r="I235" s="569"/>
      <c r="J235" s="635"/>
    </row>
    <row r="236" spans="2:10" ht="15.75" thickBot="1">
      <c r="B236" s="386"/>
      <c r="C236" s="710" t="s">
        <v>349</v>
      </c>
      <c r="D236" s="1810"/>
      <c r="E236" s="1923">
        <f>(E234*100/E613)-25</f>
        <v>1.7464444444444425</v>
      </c>
      <c r="F236" s="1932">
        <f>(F234*100/F613)-25</f>
        <v>-2.8340217391304314</v>
      </c>
      <c r="G236" s="1932">
        <f>(G234*100/G613)-25</f>
        <v>1.1878851174934688</v>
      </c>
      <c r="H236" s="2045">
        <f>(H234*100/H613)-25</f>
        <v>6.6705882352941614E-2</v>
      </c>
      <c r="I236" s="3109"/>
      <c r="J236" s="430"/>
    </row>
    <row r="237" spans="2:10">
      <c r="B237" s="86"/>
      <c r="C237" s="168" t="s">
        <v>109</v>
      </c>
      <c r="D237" s="1812"/>
      <c r="E237" s="283"/>
      <c r="F237" s="1910"/>
      <c r="G237" s="1910"/>
      <c r="H237" s="1910"/>
      <c r="I237" s="1407"/>
      <c r="J237" s="425"/>
    </row>
    <row r="238" spans="2:10">
      <c r="B238" s="412" t="s">
        <v>157</v>
      </c>
      <c r="C238" s="1552" t="s">
        <v>1028</v>
      </c>
      <c r="D238" s="344">
        <v>100</v>
      </c>
      <c r="E238" s="2790">
        <v>1.5</v>
      </c>
      <c r="F238" s="1744">
        <v>3.6</v>
      </c>
      <c r="G238" s="1745">
        <v>8.5</v>
      </c>
      <c r="H238" s="685">
        <v>72</v>
      </c>
      <c r="I238" s="443">
        <v>9</v>
      </c>
      <c r="J238" s="2733" t="s">
        <v>379</v>
      </c>
    </row>
    <row r="239" spans="2:10">
      <c r="B239" s="83"/>
      <c r="C239" s="3451" t="s">
        <v>980</v>
      </c>
      <c r="D239" s="2718">
        <v>250</v>
      </c>
      <c r="E239" s="1221">
        <v>2.12</v>
      </c>
      <c r="F239" s="323">
        <v>5.1849999999999996</v>
      </c>
      <c r="G239" s="323">
        <v>6.4850000000000003</v>
      </c>
      <c r="H239" s="2226">
        <v>81.08</v>
      </c>
      <c r="I239" s="433">
        <v>22</v>
      </c>
      <c r="J239" s="2735" t="s">
        <v>437</v>
      </c>
    </row>
    <row r="240" spans="2:10">
      <c r="B240" s="413" t="s">
        <v>158</v>
      </c>
      <c r="C240" s="3453" t="s">
        <v>683</v>
      </c>
      <c r="D240" s="2251">
        <v>100</v>
      </c>
      <c r="E240" s="1732">
        <v>17.169499999999999</v>
      </c>
      <c r="F240" s="1411">
        <v>13.3141</v>
      </c>
      <c r="G240" s="1411">
        <v>14.678100000000001</v>
      </c>
      <c r="H240" s="2938">
        <v>247.0309</v>
      </c>
      <c r="I240" s="432">
        <v>56</v>
      </c>
      <c r="J240" s="2741" t="s">
        <v>341</v>
      </c>
    </row>
    <row r="241" spans="2:10" ht="15.75">
      <c r="B241" s="414" t="s">
        <v>12</v>
      </c>
      <c r="C241" s="3454" t="s">
        <v>875</v>
      </c>
      <c r="D241" s="1770">
        <v>180</v>
      </c>
      <c r="E241" s="1233">
        <v>0.69599999999999995</v>
      </c>
      <c r="F241" s="323">
        <v>6.008</v>
      </c>
      <c r="G241" s="323">
        <v>22.63</v>
      </c>
      <c r="H241" s="680">
        <v>147.376</v>
      </c>
      <c r="I241" s="222">
        <v>30</v>
      </c>
      <c r="J241" s="2741" t="s">
        <v>380</v>
      </c>
    </row>
    <row r="242" spans="2:10" ht="15.75">
      <c r="B242" s="414"/>
      <c r="C242" s="3291" t="s">
        <v>472</v>
      </c>
      <c r="D242" s="1770">
        <v>200</v>
      </c>
      <c r="E242" s="1221">
        <v>5.8</v>
      </c>
      <c r="F242" s="323">
        <v>5.3</v>
      </c>
      <c r="G242" s="323">
        <v>9.1</v>
      </c>
      <c r="H242" s="680">
        <v>107</v>
      </c>
      <c r="I242" s="418">
        <v>82</v>
      </c>
      <c r="J242" s="2735" t="s">
        <v>989</v>
      </c>
    </row>
    <row r="243" spans="2:10" ht="15.75">
      <c r="B243" s="414"/>
      <c r="C243" s="3451" t="s">
        <v>10</v>
      </c>
      <c r="D243" s="321">
        <v>60</v>
      </c>
      <c r="E243" s="1233">
        <v>1.2036</v>
      </c>
      <c r="F243" s="323">
        <v>0.78</v>
      </c>
      <c r="G243" s="318">
        <v>32.520000000000003</v>
      </c>
      <c r="H243" s="685">
        <v>141.9144</v>
      </c>
      <c r="I243" s="437">
        <v>16</v>
      </c>
      <c r="J243" s="2744" t="s">
        <v>9</v>
      </c>
    </row>
    <row r="244" spans="2:10">
      <c r="B244" s="417" t="s">
        <v>163</v>
      </c>
      <c r="C244" s="3451" t="s">
        <v>319</v>
      </c>
      <c r="D244" s="2730">
        <v>50</v>
      </c>
      <c r="E244" s="1410">
        <v>2.3330000000000002</v>
      </c>
      <c r="F244" s="1411">
        <v>0.82499999999999996</v>
      </c>
      <c r="G244" s="1411">
        <v>21.718</v>
      </c>
      <c r="H244" s="742">
        <v>103.625</v>
      </c>
      <c r="I244" s="416">
        <v>17</v>
      </c>
      <c r="J244" s="2744" t="s">
        <v>9</v>
      </c>
    </row>
    <row r="245" spans="2:10" ht="15.75" thickBot="1">
      <c r="B245" s="663"/>
      <c r="C245" s="3448" t="s">
        <v>1025</v>
      </c>
      <c r="D245" s="1951">
        <v>105</v>
      </c>
      <c r="E245" s="434">
        <v>0.42</v>
      </c>
      <c r="F245" s="435">
        <v>0.42</v>
      </c>
      <c r="G245" s="2222">
        <v>10.29</v>
      </c>
      <c r="H245" s="1182">
        <v>49.35</v>
      </c>
      <c r="I245" s="582">
        <v>85</v>
      </c>
      <c r="J245" s="2735" t="s">
        <v>384</v>
      </c>
    </row>
    <row r="246" spans="2:10">
      <c r="B246" s="420" t="s">
        <v>160</v>
      </c>
      <c r="C246" s="570"/>
      <c r="D246" s="1814">
        <f>SUM(D238:D245)</f>
        <v>1045</v>
      </c>
      <c r="E246" s="2034">
        <f>SUM(E238:E245)</f>
        <v>31.242100000000008</v>
      </c>
      <c r="F246" s="2019">
        <f>SUM(F238:F245)</f>
        <v>35.432100000000005</v>
      </c>
      <c r="G246" s="2019">
        <f>SUM(G238:G245)</f>
        <v>125.9211</v>
      </c>
      <c r="H246" s="2021">
        <f>SUM(H238:H245)</f>
        <v>949.37630000000001</v>
      </c>
      <c r="I246" s="3108"/>
      <c r="J246" s="1770"/>
    </row>
    <row r="247" spans="2:10" ht="18.75" customHeight="1">
      <c r="B247" s="712"/>
      <c r="C247" s="713" t="s">
        <v>11</v>
      </c>
      <c r="D247" s="1808">
        <v>0.35</v>
      </c>
      <c r="E247" s="2024">
        <f>E619</f>
        <v>31.5</v>
      </c>
      <c r="F247" s="2025">
        <f>F619</f>
        <v>32.200000000000003</v>
      </c>
      <c r="G247" s="2025">
        <f>G619</f>
        <v>134.05000000000001</v>
      </c>
      <c r="H247" s="2026">
        <f>H619</f>
        <v>952</v>
      </c>
      <c r="I247" s="569"/>
      <c r="J247" s="635"/>
    </row>
    <row r="248" spans="2:10" ht="15.75" thickBot="1">
      <c r="B248" s="386"/>
      <c r="C248" s="710" t="s">
        <v>349</v>
      </c>
      <c r="D248" s="1810"/>
      <c r="E248" s="1923">
        <f>(E246*100/E613)-35</f>
        <v>-0.28655555555554457</v>
      </c>
      <c r="F248" s="1932">
        <f>(F246*100/F613)-35</f>
        <v>3.5131521739130491</v>
      </c>
      <c r="G248" s="1932">
        <f>(G246*100/G613)-35</f>
        <v>-2.1224281984334255</v>
      </c>
      <c r="H248" s="2045">
        <f>(H246*100/H613)-35</f>
        <v>-9.6459558823525526E-2</v>
      </c>
      <c r="I248" s="3109"/>
      <c r="J248" s="430"/>
    </row>
    <row r="249" spans="2:10" ht="13.5" customHeight="1">
      <c r="B249" s="444" t="s">
        <v>157</v>
      </c>
      <c r="C249" s="664" t="s">
        <v>199</v>
      </c>
      <c r="D249" s="1812"/>
      <c r="E249" s="283"/>
      <c r="F249" s="1910"/>
      <c r="G249" s="1910"/>
      <c r="H249" s="2036"/>
      <c r="I249" s="1407"/>
      <c r="J249" s="425"/>
    </row>
    <row r="250" spans="2:10">
      <c r="B250" s="413" t="s">
        <v>158</v>
      </c>
      <c r="C250" s="2717" t="s">
        <v>850</v>
      </c>
      <c r="D250" s="2251">
        <v>200</v>
      </c>
      <c r="E250" s="1221">
        <v>0.14649999999999999</v>
      </c>
      <c r="F250" s="323">
        <v>4.53E-2</v>
      </c>
      <c r="G250" s="323">
        <v>17.399999999999999</v>
      </c>
      <c r="H250" s="685">
        <v>70.62</v>
      </c>
      <c r="I250" s="426">
        <v>76</v>
      </c>
      <c r="J250" s="2732" t="s">
        <v>849</v>
      </c>
    </row>
    <row r="251" spans="2:10" ht="15.75">
      <c r="B251" s="414" t="s">
        <v>12</v>
      </c>
      <c r="C251" s="592" t="s">
        <v>840</v>
      </c>
      <c r="D251" s="451">
        <v>100</v>
      </c>
      <c r="E251" s="2236">
        <v>7.3630000000000004</v>
      </c>
      <c r="F251" s="324">
        <v>7.0109000000000004</v>
      </c>
      <c r="G251" s="2103">
        <v>7.375</v>
      </c>
      <c r="H251" s="1156">
        <v>114.122</v>
      </c>
      <c r="I251" s="437">
        <v>48</v>
      </c>
      <c r="J251" s="2786" t="s">
        <v>785</v>
      </c>
    </row>
    <row r="252" spans="2:10">
      <c r="B252" s="417" t="s">
        <v>163</v>
      </c>
      <c r="C252" s="2855" t="s">
        <v>408</v>
      </c>
      <c r="D252" s="2567">
        <v>20</v>
      </c>
      <c r="E252" s="67">
        <v>0.56999999999999995</v>
      </c>
      <c r="F252" s="2246">
        <v>1.7</v>
      </c>
      <c r="G252" s="2246">
        <v>0.40200000000000002</v>
      </c>
      <c r="H252" s="67">
        <v>25.36</v>
      </c>
      <c r="I252" s="2247">
        <v>48</v>
      </c>
      <c r="J252" s="2783" t="s">
        <v>482</v>
      </c>
    </row>
    <row r="253" spans="2:10" ht="15.75" thickBot="1">
      <c r="B253" s="663"/>
      <c r="C253" s="2719" t="s">
        <v>319</v>
      </c>
      <c r="D253" s="1951">
        <v>30</v>
      </c>
      <c r="E253" s="1221">
        <v>1.4</v>
      </c>
      <c r="F253" s="323">
        <v>0.495</v>
      </c>
      <c r="G253" s="323">
        <v>13.031000000000001</v>
      </c>
      <c r="H253" s="680">
        <v>62.174999999999997</v>
      </c>
      <c r="I253" s="2015">
        <v>17</v>
      </c>
      <c r="J253" s="2732" t="s">
        <v>9</v>
      </c>
    </row>
    <row r="254" spans="2:10">
      <c r="B254" s="420" t="s">
        <v>207</v>
      </c>
      <c r="C254" s="1140"/>
      <c r="D254" s="2069">
        <f>SUM(D250:D253)</f>
        <v>350</v>
      </c>
      <c r="E254" s="2042">
        <f>SUM(E250:E253)</f>
        <v>9.4794999999999998</v>
      </c>
      <c r="F254" s="2043">
        <f>SUM(F250:F253)</f>
        <v>9.251199999999999</v>
      </c>
      <c r="G254" s="2043">
        <f>SUM(G250:G253)</f>
        <v>38.207999999999998</v>
      </c>
      <c r="H254" s="2044">
        <f>SUM(H250:H253)</f>
        <v>272.27700000000004</v>
      </c>
      <c r="I254" s="3108"/>
      <c r="J254" s="1770"/>
    </row>
    <row r="255" spans="2:10">
      <c r="B255" s="712"/>
      <c r="C255" s="713" t="s">
        <v>11</v>
      </c>
      <c r="D255" s="1808">
        <v>0.1</v>
      </c>
      <c r="E255" s="2024">
        <f>E623</f>
        <v>9</v>
      </c>
      <c r="F255" s="2025">
        <f>F623</f>
        <v>9.1999999999999993</v>
      </c>
      <c r="G255" s="2025">
        <f>G623</f>
        <v>38.299999999999997</v>
      </c>
      <c r="H255" s="2026">
        <f>H623</f>
        <v>272</v>
      </c>
      <c r="I255" s="569"/>
      <c r="J255" s="635"/>
    </row>
    <row r="256" spans="2:10" ht="15.75" thickBot="1">
      <c r="B256" s="229"/>
      <c r="C256" s="710" t="s">
        <v>349</v>
      </c>
      <c r="D256" s="1810"/>
      <c r="E256" s="1923">
        <f>(E254*100/E613)-10</f>
        <v>0.53277777777777757</v>
      </c>
      <c r="F256" s="1932">
        <f>(F254*100/F613)-10</f>
        <v>5.5652173913042446E-2</v>
      </c>
      <c r="G256" s="1932">
        <f>(G254*100/G613)-10</f>
        <v>-2.4020887728459783E-2</v>
      </c>
      <c r="H256" s="2045">
        <f>(H254*100/H613)-10</f>
        <v>1.0183823529413161E-2</v>
      </c>
      <c r="I256" s="3109"/>
      <c r="J256" s="430"/>
    </row>
    <row r="257" spans="2:10" ht="15.75" thickBot="1">
      <c r="D257" s="548"/>
      <c r="E257" s="2040"/>
      <c r="F257" s="2040"/>
      <c r="G257" s="2040"/>
      <c r="H257" s="2040"/>
      <c r="I257" s="548"/>
    </row>
    <row r="258" spans="2:10">
      <c r="B258" s="637"/>
      <c r="C258" s="42" t="s">
        <v>239</v>
      </c>
      <c r="D258" s="2041"/>
      <c r="E258" s="2042">
        <f>E234+E246</f>
        <v>55.313900000000004</v>
      </c>
      <c r="F258" s="2043">
        <f>F234+F246</f>
        <v>55.82480000000001</v>
      </c>
      <c r="G258" s="2043">
        <f>G234+G246</f>
        <v>226.22069999999999</v>
      </c>
      <c r="H258" s="2044">
        <f>H234+H246</f>
        <v>1631.1907000000001</v>
      </c>
      <c r="I258" s="2046"/>
      <c r="J258" s="31"/>
    </row>
    <row r="259" spans="2:10">
      <c r="B259" s="386"/>
      <c r="C259" s="660" t="s">
        <v>11</v>
      </c>
      <c r="D259" s="1808">
        <v>0.6</v>
      </c>
      <c r="E259" s="2024">
        <f>E627</f>
        <v>54</v>
      </c>
      <c r="F259" s="2025">
        <f>F627</f>
        <v>55.2</v>
      </c>
      <c r="G259" s="2025">
        <f>G627</f>
        <v>229.8</v>
      </c>
      <c r="H259" s="2026">
        <f>H627</f>
        <v>1632</v>
      </c>
      <c r="I259" s="1235"/>
    </row>
    <row r="260" spans="2:10" ht="15.75" thickBot="1">
      <c r="B260" s="229"/>
      <c r="C260" s="710" t="s">
        <v>349</v>
      </c>
      <c r="D260" s="1810"/>
      <c r="E260" s="1923">
        <f>(E258*100/E613)-60</f>
        <v>1.4598888888888908</v>
      </c>
      <c r="F260" s="1932">
        <f>(F258*100/F613)-60</f>
        <v>0.67913043478262125</v>
      </c>
      <c r="G260" s="1932">
        <f>(G258*100/G613)-60</f>
        <v>-0.93454308093994598</v>
      </c>
      <c r="H260" s="2045">
        <f>(H258*100/H613)-60</f>
        <v>-2.9753676470583912E-2</v>
      </c>
      <c r="I260" s="121"/>
    </row>
    <row r="261" spans="2:10" ht="15.75" thickBot="1">
      <c r="D261" s="548"/>
      <c r="E261" s="2040"/>
      <c r="F261" s="2040"/>
      <c r="G261" s="2040"/>
      <c r="H261" s="2040"/>
      <c r="I261" s="121"/>
    </row>
    <row r="262" spans="2:10">
      <c r="B262" s="637"/>
      <c r="C262" s="42" t="s">
        <v>238</v>
      </c>
      <c r="D262" s="2041"/>
      <c r="E262" s="2042">
        <f>E246+E254</f>
        <v>40.721600000000009</v>
      </c>
      <c r="F262" s="2043">
        <f>F246+F254</f>
        <v>44.683300000000003</v>
      </c>
      <c r="G262" s="2043">
        <f>G246+G254</f>
        <v>164.12909999999999</v>
      </c>
      <c r="H262" s="2044">
        <f>H246+H254</f>
        <v>1221.6532999999999</v>
      </c>
      <c r="I262" s="2046"/>
    </row>
    <row r="263" spans="2:10">
      <c r="B263" s="386"/>
      <c r="C263" s="660" t="s">
        <v>11</v>
      </c>
      <c r="D263" s="1808">
        <v>0.45</v>
      </c>
      <c r="E263" s="2024">
        <f>E631</f>
        <v>40.5</v>
      </c>
      <c r="F263" s="2025">
        <f>F631</f>
        <v>41.4</v>
      </c>
      <c r="G263" s="2025">
        <f>G631</f>
        <v>172.35</v>
      </c>
      <c r="H263" s="2026">
        <f>H631</f>
        <v>1224</v>
      </c>
      <c r="I263" s="1235"/>
      <c r="J263" s="5"/>
    </row>
    <row r="264" spans="2:10" ht="15.75" thickBot="1">
      <c r="B264" s="229"/>
      <c r="C264" s="710" t="s">
        <v>349</v>
      </c>
      <c r="D264" s="1810"/>
      <c r="E264" s="1923">
        <f>(E262*100/E613)-45</f>
        <v>0.24622222222222945</v>
      </c>
      <c r="F264" s="1932">
        <f>(F262*100/F613)-45</f>
        <v>3.568804347826088</v>
      </c>
      <c r="G264" s="1932">
        <f>(G262*100/G613)-45</f>
        <v>-2.1464490861618799</v>
      </c>
      <c r="H264" s="2045">
        <f>(H262*100/H613)-45</f>
        <v>-8.6275735294123024E-2</v>
      </c>
      <c r="I264" s="121"/>
      <c r="J264" s="5"/>
    </row>
    <row r="265" spans="2:10" ht="15.75" thickBot="1">
      <c r="I265" s="121"/>
      <c r="J265" s="5"/>
    </row>
    <row r="266" spans="2:10" ht="12.75" customHeight="1">
      <c r="B266" s="637"/>
      <c r="C266" s="42" t="s">
        <v>208</v>
      </c>
      <c r="D266" s="2041"/>
      <c r="E266" s="1925">
        <f>E234+E246+E254</f>
        <v>64.793400000000005</v>
      </c>
      <c r="F266" s="1930">
        <f>F234+F246+F254</f>
        <v>65.076000000000008</v>
      </c>
      <c r="G266" s="1930">
        <f>G234+G246+G254</f>
        <v>264.42869999999999</v>
      </c>
      <c r="H266" s="2076">
        <f>H234+H246+H254</f>
        <v>1903.4677000000001</v>
      </c>
      <c r="I266" s="2046"/>
      <c r="J266" s="31"/>
    </row>
    <row r="267" spans="2:10">
      <c r="B267" s="712"/>
      <c r="C267" s="713" t="s">
        <v>11</v>
      </c>
      <c r="D267" s="1808">
        <v>0.7</v>
      </c>
      <c r="E267" s="2024">
        <f>E635</f>
        <v>63</v>
      </c>
      <c r="F267" s="2025">
        <f>F635</f>
        <v>64.400000000000006</v>
      </c>
      <c r="G267" s="2025">
        <f>G635</f>
        <v>268.10000000000002</v>
      </c>
      <c r="H267" s="2026">
        <f>H635</f>
        <v>1904</v>
      </c>
      <c r="I267" s="1235"/>
      <c r="J267" s="5"/>
    </row>
    <row r="268" spans="2:10" ht="13.5" customHeight="1" thickBot="1">
      <c r="B268" s="229"/>
      <c r="C268" s="710" t="s">
        <v>349</v>
      </c>
      <c r="D268" s="1810"/>
      <c r="E268" s="1923">
        <f>(E266*100/E613)-70</f>
        <v>1.9926666666666648</v>
      </c>
      <c r="F268" s="1932">
        <f>(F266*100/F613)-70</f>
        <v>0.73478260869565304</v>
      </c>
      <c r="G268" s="1932">
        <f>(G266*100/G613)-70</f>
        <v>-0.95856396866841465</v>
      </c>
      <c r="H268" s="2045">
        <f>(H266*100/H613)-70</f>
        <v>-1.9569852941174304E-2</v>
      </c>
    </row>
    <row r="269" spans="2:10" ht="12.75" customHeight="1">
      <c r="B269" s="99"/>
      <c r="I269" s="121"/>
      <c r="J269" s="5"/>
    </row>
    <row r="270" spans="2:10">
      <c r="B270" s="741"/>
      <c r="C270" s="77"/>
      <c r="D270" s="548"/>
      <c r="E270" s="2040"/>
      <c r="F270" s="2040"/>
      <c r="G270" s="2040"/>
      <c r="H270" s="2040"/>
      <c r="I270" s="548"/>
    </row>
    <row r="271" spans="2:10" ht="14.25" customHeight="1">
      <c r="B271" s="741"/>
      <c r="C271" s="77"/>
    </row>
    <row r="272" spans="2:10">
      <c r="D272" s="2047" t="s">
        <v>174</v>
      </c>
      <c r="E272" s="548"/>
      <c r="F272" s="548"/>
      <c r="G272" s="548"/>
      <c r="H272" s="548"/>
      <c r="I272" s="548"/>
    </row>
    <row r="273" spans="1:10">
      <c r="A273" s="3740" t="s">
        <v>347</v>
      </c>
      <c r="B273" s="3740"/>
      <c r="C273" s="3740"/>
      <c r="D273" s="3740"/>
      <c r="E273" s="3740"/>
      <c r="F273" s="3740"/>
      <c r="G273" s="3740"/>
      <c r="H273" s="3740"/>
      <c r="I273" s="3740"/>
      <c r="J273" s="3740"/>
    </row>
    <row r="274" spans="1:10">
      <c r="C274" s="25" t="s">
        <v>171</v>
      </c>
      <c r="D274" s="548"/>
      <c r="E274" s="91"/>
      <c r="F274" s="91"/>
      <c r="G274" s="2048"/>
      <c r="H274" s="2048"/>
      <c r="I274" s="1680"/>
      <c r="J274" s="26"/>
    </row>
    <row r="275" spans="1:10" ht="18.75" customHeight="1">
      <c r="B275" s="28" t="s">
        <v>444</v>
      </c>
      <c r="C275" s="26"/>
      <c r="D275" s="91"/>
      <c r="E275" s="2049" t="s">
        <v>0</v>
      </c>
      <c r="F275" s="91"/>
      <c r="G275" s="2" t="s">
        <v>857</v>
      </c>
      <c r="H275" s="1680"/>
      <c r="I275" s="1680"/>
      <c r="J275" s="33"/>
    </row>
    <row r="276" spans="1:10" ht="17.25" customHeight="1" thickBot="1">
      <c r="D276" s="3308" t="s">
        <v>1</v>
      </c>
      <c r="E276" s="548"/>
      <c r="F276" s="548"/>
      <c r="G276" s="548"/>
      <c r="H276" s="548"/>
      <c r="I276" s="548"/>
    </row>
    <row r="277" spans="1:10" ht="14.25" customHeight="1" thickBot="1">
      <c r="B277" s="1148" t="s">
        <v>143</v>
      </c>
      <c r="C277" s="86"/>
      <c r="D277" s="2051" t="s">
        <v>144</v>
      </c>
      <c r="E277" s="2052" t="s">
        <v>145</v>
      </c>
      <c r="F277" s="2052"/>
      <c r="G277" s="2052"/>
      <c r="H277" s="2053" t="s">
        <v>146</v>
      </c>
      <c r="I277" s="2054" t="s">
        <v>147</v>
      </c>
      <c r="J277" s="392" t="s">
        <v>148</v>
      </c>
    </row>
    <row r="278" spans="1:10" ht="15.75" customHeight="1">
      <c r="B278" s="397" t="s">
        <v>149</v>
      </c>
      <c r="C278" s="394" t="s">
        <v>150</v>
      </c>
      <c r="D278" s="2055" t="s">
        <v>151</v>
      </c>
      <c r="E278" s="2056" t="s">
        <v>152</v>
      </c>
      <c r="F278" s="2056" t="s">
        <v>55</v>
      </c>
      <c r="G278" s="2056" t="s">
        <v>56</v>
      </c>
      <c r="H278" s="2057" t="s">
        <v>153</v>
      </c>
      <c r="I278" s="2058" t="s">
        <v>154</v>
      </c>
      <c r="J278" s="399" t="s">
        <v>272</v>
      </c>
    </row>
    <row r="279" spans="1:10" ht="13.5" customHeight="1" thickBot="1">
      <c r="B279" s="1149"/>
      <c r="C279" s="431"/>
      <c r="D279" s="2059"/>
      <c r="E279" s="2060" t="s">
        <v>6</v>
      </c>
      <c r="F279" s="2060" t="s">
        <v>7</v>
      </c>
      <c r="G279" s="2060" t="s">
        <v>8</v>
      </c>
      <c r="H279" s="2061" t="s">
        <v>155</v>
      </c>
      <c r="I279" s="2062" t="s">
        <v>156</v>
      </c>
      <c r="J279" s="405" t="s">
        <v>271</v>
      </c>
    </row>
    <row r="280" spans="1:10">
      <c r="B280" s="444" t="s">
        <v>157</v>
      </c>
      <c r="C280" s="168" t="s">
        <v>131</v>
      </c>
      <c r="D280" s="2063"/>
      <c r="E280" s="2064"/>
      <c r="F280" s="2065"/>
      <c r="G280" s="2065"/>
      <c r="H280" s="2066"/>
      <c r="I280" s="2067"/>
      <c r="J280" s="411"/>
    </row>
    <row r="281" spans="1:10">
      <c r="B281" s="413" t="s">
        <v>158</v>
      </c>
      <c r="C281" s="232" t="s">
        <v>877</v>
      </c>
      <c r="D281" s="344">
        <v>120</v>
      </c>
      <c r="E281" s="1406">
        <v>15.428000000000001</v>
      </c>
      <c r="F281" s="324">
        <v>1.8857200000000001</v>
      </c>
      <c r="G281" s="1222">
        <v>9.1199999999999992</v>
      </c>
      <c r="H281" s="1426">
        <v>115.163</v>
      </c>
      <c r="I281" s="437">
        <v>64</v>
      </c>
      <c r="J281" s="2743" t="s">
        <v>555</v>
      </c>
    </row>
    <row r="282" spans="1:10" ht="15.75">
      <c r="B282" s="414" t="s">
        <v>12</v>
      </c>
      <c r="C282" s="246" t="s">
        <v>463</v>
      </c>
      <c r="D282" s="249">
        <v>180</v>
      </c>
      <c r="E282" s="1732">
        <v>3.1238999999999999</v>
      </c>
      <c r="F282" s="323">
        <v>14.19</v>
      </c>
      <c r="G282" s="323">
        <v>16.7</v>
      </c>
      <c r="H282" s="2226">
        <v>176.7022</v>
      </c>
      <c r="I282" s="418">
        <v>33</v>
      </c>
      <c r="J282" s="2743" t="s">
        <v>558</v>
      </c>
    </row>
    <row r="283" spans="1:10" ht="17.25" customHeight="1">
      <c r="B283" s="83"/>
      <c r="C283" s="230" t="s">
        <v>244</v>
      </c>
      <c r="D283" s="247">
        <v>200</v>
      </c>
      <c r="E283" s="1233">
        <v>1</v>
      </c>
      <c r="F283" s="323">
        <v>0</v>
      </c>
      <c r="G283" s="323">
        <v>23.4</v>
      </c>
      <c r="H283" s="680">
        <f>G283*4+F283*9+E283*4</f>
        <v>97.6</v>
      </c>
      <c r="I283" s="433">
        <v>84</v>
      </c>
      <c r="J283" s="2732" t="s">
        <v>370</v>
      </c>
    </row>
    <row r="284" spans="1:10" ht="16.5" customHeight="1">
      <c r="B284" s="417" t="s">
        <v>164</v>
      </c>
      <c r="C284" s="232" t="s">
        <v>10</v>
      </c>
      <c r="D284" s="2718">
        <v>50</v>
      </c>
      <c r="E284" s="1221">
        <v>1.0029999999999999</v>
      </c>
      <c r="F284" s="318">
        <v>0.65</v>
      </c>
      <c r="G284" s="318">
        <v>27.1</v>
      </c>
      <c r="H284" s="680">
        <v>118.262</v>
      </c>
      <c r="I284" s="416">
        <v>16</v>
      </c>
      <c r="J284" s="2744" t="s">
        <v>9</v>
      </c>
    </row>
    <row r="285" spans="1:10" ht="17.25" customHeight="1">
      <c r="B285" s="83"/>
      <c r="C285" s="232" t="s">
        <v>319</v>
      </c>
      <c r="D285" s="1770">
        <v>30</v>
      </c>
      <c r="E285" s="1221">
        <v>1.4</v>
      </c>
      <c r="F285" s="323">
        <v>0.495</v>
      </c>
      <c r="G285" s="323">
        <v>13.031000000000001</v>
      </c>
      <c r="H285" s="680">
        <v>62.174999999999997</v>
      </c>
      <c r="I285" s="222">
        <v>17</v>
      </c>
      <c r="J285" s="2744" t="s">
        <v>9</v>
      </c>
    </row>
    <row r="286" spans="1:10" ht="15.75" customHeight="1" thickBot="1">
      <c r="B286" s="663"/>
      <c r="C286" s="2719" t="s">
        <v>1031</v>
      </c>
      <c r="D286" s="1263">
        <v>105</v>
      </c>
      <c r="E286" s="1221">
        <v>1.575</v>
      </c>
      <c r="F286" s="323">
        <v>0.105</v>
      </c>
      <c r="G286" s="323">
        <v>12.39</v>
      </c>
      <c r="H286" s="680">
        <v>56.508000000000003</v>
      </c>
      <c r="I286" s="416">
        <v>86</v>
      </c>
      <c r="J286" s="2763" t="s">
        <v>356</v>
      </c>
    </row>
    <row r="287" spans="1:10" ht="15" customHeight="1">
      <c r="B287" s="711" t="s">
        <v>172</v>
      </c>
      <c r="C287" s="69"/>
      <c r="D287" s="2228">
        <f>SUM(D281:D286)</f>
        <v>685</v>
      </c>
      <c r="E287" s="2020">
        <f>SUM(E281:E286)</f>
        <v>23.529899999999998</v>
      </c>
      <c r="F287" s="2019">
        <f>SUM(F281:F286)</f>
        <v>17.32572</v>
      </c>
      <c r="G287" s="2020">
        <f>SUM(G281:G286)</f>
        <v>101.741</v>
      </c>
      <c r="H287" s="2021">
        <f>SUM(H281:H286)</f>
        <v>626.41020000000003</v>
      </c>
      <c r="I287" s="2022"/>
      <c r="J287" s="1770"/>
    </row>
    <row r="288" spans="1:10" ht="15" customHeight="1">
      <c r="B288" s="386"/>
      <c r="C288" s="660" t="s">
        <v>11</v>
      </c>
      <c r="D288" s="2229">
        <v>0.25</v>
      </c>
      <c r="E288" s="2227">
        <f>E615</f>
        <v>22.5</v>
      </c>
      <c r="F288" s="2227">
        <f>F615</f>
        <v>23</v>
      </c>
      <c r="G288" s="2227">
        <f>G615</f>
        <v>95.75</v>
      </c>
      <c r="H288" s="2227">
        <f>H615</f>
        <v>680</v>
      </c>
      <c r="I288" s="2027"/>
      <c r="J288" s="635"/>
    </row>
    <row r="289" spans="2:10" ht="15.75" customHeight="1" thickBot="1">
      <c r="B289" s="386"/>
      <c r="C289" s="710" t="s">
        <v>349</v>
      </c>
      <c r="D289" s="2230"/>
      <c r="E289" s="2017">
        <f>(E287*100/E613)-25</f>
        <v>1.1443333333333321</v>
      </c>
      <c r="F289" s="1932">
        <f>(F287*100/F613)-25</f>
        <v>-6.1676956521739115</v>
      </c>
      <c r="G289" s="1932">
        <f>(G287*100/G613)-25</f>
        <v>1.5642297650130566</v>
      </c>
      <c r="H289" s="2045">
        <f>(H287*100/H613)-25</f>
        <v>-1.9702132352941177</v>
      </c>
      <c r="I289" s="2028"/>
      <c r="J289" s="430"/>
    </row>
    <row r="290" spans="2:10" ht="14.25" customHeight="1">
      <c r="B290" s="86"/>
      <c r="C290" s="406" t="s">
        <v>109</v>
      </c>
      <c r="D290" s="1812"/>
      <c r="E290" s="2084"/>
      <c r="F290" s="2085"/>
      <c r="G290" s="2085"/>
      <c r="H290" s="2085"/>
      <c r="I290" s="1407"/>
      <c r="J290" s="425"/>
    </row>
    <row r="291" spans="2:10" ht="13.5" customHeight="1">
      <c r="B291" s="412" t="s">
        <v>157</v>
      </c>
      <c r="C291" s="2710" t="s">
        <v>1029</v>
      </c>
      <c r="D291" s="340">
        <v>100</v>
      </c>
      <c r="E291" s="1293">
        <v>1</v>
      </c>
      <c r="F291" s="324">
        <v>6.1</v>
      </c>
      <c r="G291" s="324">
        <v>7.5</v>
      </c>
      <c r="H291" s="686">
        <v>89</v>
      </c>
      <c r="I291" s="416">
        <v>6</v>
      </c>
      <c r="J291" s="2735" t="s">
        <v>691</v>
      </c>
    </row>
    <row r="292" spans="2:10" ht="14.25" customHeight="1">
      <c r="B292" s="413" t="s">
        <v>158</v>
      </c>
      <c r="C292" s="3455" t="s">
        <v>689</v>
      </c>
      <c r="D292" s="3046">
        <v>250</v>
      </c>
      <c r="E292" s="2068">
        <v>8.7865000000000002</v>
      </c>
      <c r="F292" s="1416">
        <v>7.4781000000000004</v>
      </c>
      <c r="G292" s="1992">
        <v>8.0579999999999998</v>
      </c>
      <c r="H292" s="1417">
        <v>136.48500000000001</v>
      </c>
      <c r="I292" s="437">
        <v>27</v>
      </c>
      <c r="J292" s="2735" t="s">
        <v>693</v>
      </c>
    </row>
    <row r="293" spans="2:10" ht="13.5" customHeight="1">
      <c r="B293" s="414" t="s">
        <v>12</v>
      </c>
      <c r="C293" s="238" t="s">
        <v>690</v>
      </c>
      <c r="D293" s="652">
        <v>230</v>
      </c>
      <c r="E293" s="2856">
        <v>19.832599999999999</v>
      </c>
      <c r="F293" s="1418">
        <v>12.608000000000001</v>
      </c>
      <c r="G293" s="1418">
        <v>35.01</v>
      </c>
      <c r="H293" s="3696">
        <v>335.86599999999999</v>
      </c>
      <c r="I293" s="437">
        <v>45</v>
      </c>
      <c r="J293" s="2743" t="s">
        <v>920</v>
      </c>
    </row>
    <row r="294" spans="2:10" ht="14.25" customHeight="1">
      <c r="B294" s="417" t="s">
        <v>164</v>
      </c>
      <c r="C294" s="3456" t="s">
        <v>917</v>
      </c>
      <c r="D294" s="1875">
        <v>35</v>
      </c>
      <c r="E294" s="3457">
        <v>0.91</v>
      </c>
      <c r="F294" s="1543">
        <v>0</v>
      </c>
      <c r="G294" s="1543">
        <v>15.41</v>
      </c>
      <c r="H294" s="1736">
        <v>66.05</v>
      </c>
      <c r="I294" s="2791">
        <v>45</v>
      </c>
      <c r="J294" s="2782" t="s">
        <v>916</v>
      </c>
    </row>
    <row r="295" spans="2:10" ht="15" customHeight="1">
      <c r="B295" s="417"/>
      <c r="C295" s="238" t="s">
        <v>406</v>
      </c>
      <c r="D295" s="652">
        <v>200</v>
      </c>
      <c r="E295" s="1732">
        <v>6.3090000000000002</v>
      </c>
      <c r="F295" s="323">
        <v>5.05</v>
      </c>
      <c r="G295" s="323">
        <v>25.65</v>
      </c>
      <c r="H295" s="685">
        <v>172.04</v>
      </c>
      <c r="I295" s="416">
        <v>78</v>
      </c>
      <c r="J295" s="2735" t="s">
        <v>757</v>
      </c>
    </row>
    <row r="296" spans="2:10" ht="15" customHeight="1">
      <c r="B296" s="83"/>
      <c r="C296" s="188" t="s">
        <v>10</v>
      </c>
      <c r="D296" s="3010">
        <v>30</v>
      </c>
      <c r="E296" s="1410">
        <v>0.6018</v>
      </c>
      <c r="F296" s="318">
        <v>0.39</v>
      </c>
      <c r="G296" s="318">
        <v>16.260000000000002</v>
      </c>
      <c r="H296" s="680">
        <v>70.9572</v>
      </c>
      <c r="I296" s="416">
        <v>16</v>
      </c>
      <c r="J296" s="2744" t="s">
        <v>9</v>
      </c>
    </row>
    <row r="297" spans="2:10" ht="15.75" thickBot="1">
      <c r="B297" s="663"/>
      <c r="C297" s="1214" t="s">
        <v>319</v>
      </c>
      <c r="D297" s="3458">
        <v>20</v>
      </c>
      <c r="E297" s="1410">
        <v>0.93300000000000005</v>
      </c>
      <c r="F297" s="325">
        <v>0.33</v>
      </c>
      <c r="G297" s="323">
        <v>8.6869999999999994</v>
      </c>
      <c r="H297" s="680">
        <v>41.45</v>
      </c>
      <c r="I297" s="222">
        <v>17</v>
      </c>
      <c r="J297" s="2745" t="s">
        <v>9</v>
      </c>
    </row>
    <row r="298" spans="2:10">
      <c r="B298" s="420" t="s">
        <v>160</v>
      </c>
      <c r="C298" s="693"/>
      <c r="D298" s="216">
        <f>SUM(D291:D297)</f>
        <v>865</v>
      </c>
      <c r="E298" s="2034">
        <f>SUM(E291:E297)</f>
        <v>38.372899999999994</v>
      </c>
      <c r="F298" s="2019">
        <f>SUM(F291:F297)</f>
        <v>31.956099999999999</v>
      </c>
      <c r="G298" s="2019">
        <f>SUM(G291:G297)</f>
        <v>116.57499999999999</v>
      </c>
      <c r="H298" s="2021">
        <f>SUM(H291:H297)</f>
        <v>911.84819999999991</v>
      </c>
      <c r="I298" s="213"/>
      <c r="J298" s="1770"/>
    </row>
    <row r="299" spans="2:10">
      <c r="B299" s="712"/>
      <c r="C299" s="713" t="s">
        <v>11</v>
      </c>
      <c r="D299" s="1808">
        <v>0.35</v>
      </c>
      <c r="E299" s="2024">
        <f>E619</f>
        <v>31.5</v>
      </c>
      <c r="F299" s="2025">
        <f>F619</f>
        <v>32.200000000000003</v>
      </c>
      <c r="G299" s="2025">
        <f>G619</f>
        <v>134.05000000000001</v>
      </c>
      <c r="H299" s="2026">
        <f>H619</f>
        <v>952</v>
      </c>
      <c r="I299" s="569"/>
      <c r="J299" s="635"/>
    </row>
    <row r="300" spans="2:10" ht="12.75" customHeight="1" thickBot="1">
      <c r="B300" s="229"/>
      <c r="C300" s="710" t="s">
        <v>349</v>
      </c>
      <c r="D300" s="1810"/>
      <c r="E300" s="1923">
        <f>(E298*100/E613)-35</f>
        <v>7.6365555555555531</v>
      </c>
      <c r="F300" s="1932">
        <f>(F298*100/F613)-35</f>
        <v>-0.26510869565217376</v>
      </c>
      <c r="G300" s="1932">
        <f>(G298*100/G613)-35</f>
        <v>-4.5626631853785931</v>
      </c>
      <c r="H300" s="2045">
        <f>(H298*100/H613)-35</f>
        <v>-1.4761691176470606</v>
      </c>
      <c r="I300" s="3109"/>
      <c r="J300" s="430"/>
    </row>
    <row r="301" spans="2:10" ht="18" customHeight="1">
      <c r="B301" s="664" t="s">
        <v>157</v>
      </c>
      <c r="C301" s="664" t="s">
        <v>199</v>
      </c>
      <c r="D301" s="1812"/>
      <c r="E301" s="2084"/>
      <c r="F301" s="2085"/>
      <c r="G301" s="2085"/>
      <c r="H301" s="2086"/>
      <c r="I301" s="2087"/>
      <c r="J301" s="425"/>
    </row>
    <row r="302" spans="2:10" ht="17.25" customHeight="1">
      <c r="B302" s="1150" t="s">
        <v>158</v>
      </c>
      <c r="C302" s="2178" t="s">
        <v>874</v>
      </c>
      <c r="D302" s="344">
        <v>200</v>
      </c>
      <c r="E302" s="1293">
        <v>0.48880000000000001</v>
      </c>
      <c r="F302" s="324">
        <v>0</v>
      </c>
      <c r="G302" s="324">
        <v>9.3930000000000007</v>
      </c>
      <c r="H302" s="1224">
        <v>40.33</v>
      </c>
      <c r="I302" s="2792">
        <v>72</v>
      </c>
      <c r="J302" s="2743" t="s">
        <v>1014</v>
      </c>
    </row>
    <row r="303" spans="2:10" ht="15" customHeight="1">
      <c r="B303" s="1151" t="s">
        <v>12</v>
      </c>
      <c r="C303" s="2793" t="s">
        <v>439</v>
      </c>
      <c r="D303" s="250">
        <v>116</v>
      </c>
      <c r="E303" s="1293">
        <v>0.81200000000000006</v>
      </c>
      <c r="F303" s="324">
        <v>3.3639999999999999</v>
      </c>
      <c r="G303" s="324">
        <v>8.0060000000000002</v>
      </c>
      <c r="H303" s="1224">
        <v>118.32</v>
      </c>
      <c r="I303" s="2792">
        <v>63</v>
      </c>
      <c r="J303" s="2742" t="s">
        <v>400</v>
      </c>
    </row>
    <row r="304" spans="2:10" ht="15.75" customHeight="1" thickBot="1">
      <c r="B304" s="1162" t="s">
        <v>164</v>
      </c>
      <c r="C304" s="2382" t="s">
        <v>10</v>
      </c>
      <c r="D304" s="341">
        <v>35</v>
      </c>
      <c r="E304" s="1443">
        <v>0.70209999999999995</v>
      </c>
      <c r="F304" s="435">
        <v>0.45500000000000002</v>
      </c>
      <c r="G304" s="435">
        <v>17.010999999999999</v>
      </c>
      <c r="H304" s="2711">
        <v>75.291399999999996</v>
      </c>
      <c r="I304" s="418">
        <v>16</v>
      </c>
      <c r="J304" s="2732" t="s">
        <v>9</v>
      </c>
    </row>
    <row r="305" spans="2:10" ht="15.75" customHeight="1">
      <c r="B305" s="724" t="s">
        <v>207</v>
      </c>
      <c r="C305" s="42"/>
      <c r="D305" s="2093">
        <f>SUM(D302:D304)</f>
        <v>351</v>
      </c>
      <c r="E305" s="2034">
        <f>SUM(E302:E304)</f>
        <v>2.0029000000000003</v>
      </c>
      <c r="F305" s="2019">
        <f>SUM(F302:F304)</f>
        <v>3.819</v>
      </c>
      <c r="G305" s="2019">
        <f>SUM(G302:G304)</f>
        <v>34.409999999999997</v>
      </c>
      <c r="H305" s="2021">
        <f>SUM(H302:H304)</f>
        <v>233.94139999999999</v>
      </c>
      <c r="I305" s="3108"/>
      <c r="J305" s="451"/>
    </row>
    <row r="306" spans="2:10" ht="14.25" customHeight="1">
      <c r="B306" s="712"/>
      <c r="C306" s="713" t="s">
        <v>11</v>
      </c>
      <c r="D306" s="1808">
        <v>0.1</v>
      </c>
      <c r="E306" s="2024">
        <f>E623</f>
        <v>9</v>
      </c>
      <c r="F306" s="2025">
        <f>F623</f>
        <v>9.1999999999999993</v>
      </c>
      <c r="G306" s="2025">
        <f>G623</f>
        <v>38.299999999999997</v>
      </c>
      <c r="H306" s="2026">
        <f>H623</f>
        <v>272</v>
      </c>
      <c r="I306" s="569"/>
      <c r="J306" s="635"/>
    </row>
    <row r="307" spans="2:10" ht="15.75" thickBot="1">
      <c r="B307" s="229"/>
      <c r="C307" s="710" t="s">
        <v>349</v>
      </c>
      <c r="D307" s="1810"/>
      <c r="E307" s="1923">
        <f>(E305*100/E613)-10</f>
        <v>-7.7745555555555548</v>
      </c>
      <c r="F307" s="1932">
        <f>(F305*100/F613)-10</f>
        <v>-5.8489130434782615</v>
      </c>
      <c r="G307" s="1932">
        <f>(G305*100/G613)-10</f>
        <v>-1.0156657963446492</v>
      </c>
      <c r="H307" s="2045">
        <f>(H305*100/H613)-10</f>
        <v>-1.399213235294118</v>
      </c>
      <c r="I307" s="3109"/>
      <c r="J307" s="430"/>
    </row>
    <row r="308" spans="2:10" ht="15.75" thickBot="1"/>
    <row r="309" spans="2:10">
      <c r="B309" s="637"/>
      <c r="C309" s="42" t="s">
        <v>239</v>
      </c>
      <c r="D309" s="2041"/>
      <c r="E309" s="2042">
        <f>E287+E298</f>
        <v>61.902799999999992</v>
      </c>
      <c r="F309" s="2043">
        <f>F287+F298</f>
        <v>49.281819999999996</v>
      </c>
      <c r="G309" s="2043">
        <f>G287+G298</f>
        <v>218.31599999999997</v>
      </c>
      <c r="H309" s="2044">
        <f>H287+H298</f>
        <v>1538.2583999999999</v>
      </c>
    </row>
    <row r="310" spans="2:10" ht="16.5" customHeight="1">
      <c r="B310" s="712"/>
      <c r="C310" s="713" t="s">
        <v>11</v>
      </c>
      <c r="D310" s="1808">
        <v>0.6</v>
      </c>
      <c r="E310" s="2024">
        <f>E627</f>
        <v>54</v>
      </c>
      <c r="F310" s="2025">
        <f>F627</f>
        <v>55.2</v>
      </c>
      <c r="G310" s="2025">
        <f>G627</f>
        <v>229.8</v>
      </c>
      <c r="H310" s="2026">
        <f>H627</f>
        <v>1632</v>
      </c>
      <c r="I310" s="548"/>
    </row>
    <row r="311" spans="2:10" ht="16.5" customHeight="1" thickBot="1">
      <c r="B311" s="229"/>
      <c r="C311" s="710" t="s">
        <v>349</v>
      </c>
      <c r="D311" s="1810"/>
      <c r="E311" s="1923">
        <f>(E309*100/E613)-60</f>
        <v>8.7808888888888816</v>
      </c>
      <c r="F311" s="1932">
        <f>(F309*100/F613)-60</f>
        <v>-6.4328043478260923</v>
      </c>
      <c r="G311" s="1932">
        <f>(G309*100/G613)-60</f>
        <v>-2.9984334203655365</v>
      </c>
      <c r="H311" s="2045">
        <f>(H309*100/H613)-60</f>
        <v>-3.4463823529411783</v>
      </c>
      <c r="I311" s="213"/>
    </row>
    <row r="312" spans="2:10" ht="15.75" customHeight="1" thickBot="1">
      <c r="D312" s="548"/>
      <c r="E312" s="2040"/>
      <c r="F312" s="2040"/>
      <c r="G312" s="2040"/>
      <c r="H312" s="2040"/>
      <c r="I312" s="1235"/>
    </row>
    <row r="313" spans="2:10" ht="14.25" customHeight="1">
      <c r="B313" s="637"/>
      <c r="C313" s="42" t="s">
        <v>238</v>
      </c>
      <c r="D313" s="2041"/>
      <c r="E313" s="2042">
        <f>E298+E305</f>
        <v>40.375799999999998</v>
      </c>
      <c r="F313" s="2043">
        <f>F298+F305</f>
        <v>35.775100000000002</v>
      </c>
      <c r="G313" s="2043">
        <f>G298+G305</f>
        <v>150.98499999999999</v>
      </c>
      <c r="H313" s="2044">
        <f>H298+H305</f>
        <v>1145.7895999999998</v>
      </c>
      <c r="I313" s="121"/>
    </row>
    <row r="314" spans="2:10">
      <c r="B314" s="386"/>
      <c r="C314" s="660" t="s">
        <v>11</v>
      </c>
      <c r="D314" s="1808">
        <v>0.45</v>
      </c>
      <c r="E314" s="2024">
        <f>E631</f>
        <v>40.5</v>
      </c>
      <c r="F314" s="2025">
        <f>F631</f>
        <v>41.4</v>
      </c>
      <c r="G314" s="2025">
        <f>G631</f>
        <v>172.35</v>
      </c>
      <c r="H314" s="2026">
        <f>H631</f>
        <v>1224</v>
      </c>
      <c r="I314" s="121"/>
    </row>
    <row r="315" spans="2:10" ht="13.5" customHeight="1" thickBot="1">
      <c r="B315" s="229"/>
      <c r="C315" s="710" t="s">
        <v>349</v>
      </c>
      <c r="D315" s="1810"/>
      <c r="E315" s="1923">
        <f>(E313*100/E613)-45</f>
        <v>-0.13799999999999812</v>
      </c>
      <c r="F315" s="1932">
        <f>(F313*100/F613)-45</f>
        <v>-6.114021739130429</v>
      </c>
      <c r="G315" s="1932">
        <f>(G313*100/G613)-45</f>
        <v>-5.5783289817232458</v>
      </c>
      <c r="H315" s="2045">
        <f>(H313*100/H613)-45</f>
        <v>-2.8753823529411875</v>
      </c>
      <c r="I315" s="121"/>
    </row>
    <row r="316" spans="2:10" ht="13.5" customHeight="1" thickBot="1">
      <c r="D316" s="548"/>
      <c r="E316" s="2040"/>
      <c r="F316" s="2040"/>
      <c r="G316" s="2040"/>
      <c r="H316" s="2040"/>
      <c r="I316" s="213"/>
      <c r="J316" s="31"/>
    </row>
    <row r="317" spans="2:10" ht="15" customHeight="1">
      <c r="B317" s="637"/>
      <c r="C317" s="42" t="s">
        <v>208</v>
      </c>
      <c r="D317" s="2041"/>
      <c r="E317" s="1925">
        <f>E287+E298+E305</f>
        <v>63.905699999999996</v>
      </c>
      <c r="F317" s="1930">
        <f>F287+F298+F305</f>
        <v>53.100819999999999</v>
      </c>
      <c r="G317" s="1930">
        <f>G287+G298+G305</f>
        <v>252.72599999999997</v>
      </c>
      <c r="H317" s="2076">
        <f>H287+H298+H305</f>
        <v>1772.1997999999999</v>
      </c>
      <c r="I317" s="1235"/>
      <c r="J317" s="5"/>
    </row>
    <row r="318" spans="2:10" ht="14.25" customHeight="1">
      <c r="B318" s="712"/>
      <c r="C318" s="713" t="s">
        <v>11</v>
      </c>
      <c r="D318" s="1808">
        <v>0.7</v>
      </c>
      <c r="E318" s="2024">
        <f>E635</f>
        <v>63</v>
      </c>
      <c r="F318" s="2025">
        <f>F635</f>
        <v>64.400000000000006</v>
      </c>
      <c r="G318" s="2025">
        <f>G635</f>
        <v>268.10000000000002</v>
      </c>
      <c r="H318" s="2026">
        <f>H635</f>
        <v>1904</v>
      </c>
      <c r="I318" s="121"/>
      <c r="J318" s="5"/>
    </row>
    <row r="319" spans="2:10" ht="15.75" thickBot="1">
      <c r="B319" s="229"/>
      <c r="C319" s="710" t="s">
        <v>349</v>
      </c>
      <c r="D319" s="1810"/>
      <c r="E319" s="1923">
        <f>(E317*100/E613)-70</f>
        <v>1.0063333333333304</v>
      </c>
      <c r="F319" s="1932">
        <f>(F317*100/F613)-70</f>
        <v>-12.281717391304348</v>
      </c>
      <c r="G319" s="1932">
        <f>(G317*100/G613)-70</f>
        <v>-4.0140992167101928</v>
      </c>
      <c r="H319" s="2045">
        <f>(H317*100/H613)-70</f>
        <v>-4.8455955882352981</v>
      </c>
      <c r="I319" s="121"/>
      <c r="J319" s="5"/>
    </row>
    <row r="320" spans="2:10">
      <c r="I320" s="121"/>
      <c r="J320" s="5"/>
    </row>
    <row r="321" spans="1:10">
      <c r="B321" s="99"/>
      <c r="I321" s="1235"/>
      <c r="J321" s="5"/>
    </row>
    <row r="322" spans="1:10" ht="14.25" customHeight="1">
      <c r="B322" s="741"/>
      <c r="C322" s="77"/>
      <c r="I322" s="121"/>
      <c r="J322" s="5"/>
    </row>
    <row r="323" spans="1:10" ht="11.25" customHeight="1">
      <c r="B323" s="1"/>
      <c r="C323" s="77"/>
      <c r="D323" s="548"/>
      <c r="E323" s="548"/>
      <c r="F323" s="548"/>
      <c r="G323" s="548"/>
      <c r="H323" s="548"/>
      <c r="I323" s="548"/>
    </row>
    <row r="324" spans="1:10" ht="13.5" customHeight="1">
      <c r="B324" s="3425"/>
      <c r="C324" s="77"/>
      <c r="D324" s="548"/>
      <c r="E324" s="2073"/>
      <c r="F324" s="2073"/>
      <c r="G324" s="2073"/>
      <c r="H324" s="2073"/>
      <c r="I324" s="548"/>
    </row>
    <row r="325" spans="1:10">
      <c r="D325" s="548"/>
      <c r="E325" s="548"/>
      <c r="F325" s="548"/>
      <c r="G325" s="548"/>
      <c r="H325" s="548"/>
      <c r="I325" s="548"/>
    </row>
    <row r="326" spans="1:10">
      <c r="D326" s="2047" t="s">
        <v>174</v>
      </c>
      <c r="E326" s="548"/>
      <c r="F326" s="548"/>
      <c r="G326" s="548"/>
      <c r="H326" s="718"/>
      <c r="I326" s="718"/>
      <c r="J326" s="718"/>
    </row>
    <row r="327" spans="1:10" ht="14.25" customHeight="1">
      <c r="A327" s="3740" t="s">
        <v>347</v>
      </c>
      <c r="B327" s="3740"/>
      <c r="C327" s="3740"/>
      <c r="D327" s="3740"/>
      <c r="E327" s="3740"/>
      <c r="F327" s="3740"/>
      <c r="G327" s="3740"/>
      <c r="H327" s="3740"/>
      <c r="I327" s="3740"/>
      <c r="J327" s="3740"/>
    </row>
    <row r="328" spans="1:10">
      <c r="C328" s="25" t="s">
        <v>171</v>
      </c>
      <c r="D328" s="548"/>
      <c r="E328" s="91"/>
      <c r="F328" s="91"/>
      <c r="G328" s="2048"/>
      <c r="H328" s="2048"/>
      <c r="I328" s="1680"/>
      <c r="J328" s="26"/>
    </row>
    <row r="329" spans="1:10" ht="15.75">
      <c r="B329" s="28" t="s">
        <v>444</v>
      </c>
      <c r="C329" s="26"/>
      <c r="D329" s="91"/>
      <c r="E329" s="2049" t="s">
        <v>0</v>
      </c>
      <c r="F329" s="91"/>
      <c r="G329" s="2" t="s">
        <v>857</v>
      </c>
      <c r="H329" s="1680"/>
      <c r="I329" s="1680"/>
      <c r="J329" s="33"/>
    </row>
    <row r="330" spans="1:10" ht="19.5" customHeight="1" thickBot="1">
      <c r="C330" s="1"/>
      <c r="D330" s="2094" t="s">
        <v>282</v>
      </c>
      <c r="E330" s="548"/>
      <c r="F330" s="548"/>
      <c r="G330" s="548"/>
      <c r="H330" s="548"/>
      <c r="I330" s="548"/>
    </row>
    <row r="331" spans="1:10" ht="11.25" customHeight="1" thickBot="1">
      <c r="B331" s="388" t="s">
        <v>143</v>
      </c>
      <c r="C331" s="86"/>
      <c r="D331" s="2051" t="s">
        <v>144</v>
      </c>
      <c r="E331" s="2052" t="s">
        <v>145</v>
      </c>
      <c r="F331" s="2052"/>
      <c r="G331" s="2052"/>
      <c r="H331" s="2053" t="s">
        <v>146</v>
      </c>
      <c r="I331" s="2054" t="s">
        <v>147</v>
      </c>
      <c r="J331" s="392" t="s">
        <v>148</v>
      </c>
    </row>
    <row r="332" spans="1:10" ht="12" customHeight="1">
      <c r="B332" s="393" t="s">
        <v>149</v>
      </c>
      <c r="C332" s="394" t="s">
        <v>150</v>
      </c>
      <c r="D332" s="2055" t="s">
        <v>151</v>
      </c>
      <c r="E332" s="2056" t="s">
        <v>152</v>
      </c>
      <c r="F332" s="2056" t="s">
        <v>55</v>
      </c>
      <c r="G332" s="2056" t="s">
        <v>56</v>
      </c>
      <c r="H332" s="2057" t="s">
        <v>153</v>
      </c>
      <c r="I332" s="2058" t="s">
        <v>154</v>
      </c>
      <c r="J332" s="399" t="s">
        <v>272</v>
      </c>
    </row>
    <row r="333" spans="1:10" ht="15.75" thickBot="1">
      <c r="B333" s="400"/>
      <c r="C333" s="431"/>
      <c r="D333" s="2059"/>
      <c r="E333" s="2060" t="s">
        <v>6</v>
      </c>
      <c r="F333" s="2060" t="s">
        <v>7</v>
      </c>
      <c r="G333" s="2060" t="s">
        <v>8</v>
      </c>
      <c r="H333" s="2061" t="s">
        <v>155</v>
      </c>
      <c r="I333" s="2062" t="s">
        <v>156</v>
      </c>
      <c r="J333" s="405" t="s">
        <v>271</v>
      </c>
    </row>
    <row r="334" spans="1:10" ht="12" customHeight="1">
      <c r="B334" s="86"/>
      <c r="C334" s="168" t="s">
        <v>131</v>
      </c>
      <c r="D334" s="2063"/>
      <c r="E334" s="2064"/>
      <c r="F334" s="2065"/>
      <c r="G334" s="2065"/>
      <c r="H334" s="2066"/>
      <c r="I334" s="2067"/>
      <c r="J334" s="411"/>
    </row>
    <row r="335" spans="1:10">
      <c r="B335" s="412" t="s">
        <v>157</v>
      </c>
      <c r="C335" s="2930" t="s">
        <v>864</v>
      </c>
      <c r="D335" s="3068" t="s">
        <v>982</v>
      </c>
      <c r="E335" s="1222">
        <v>12.34</v>
      </c>
      <c r="F335" s="324">
        <v>15.48</v>
      </c>
      <c r="G335" s="1222">
        <v>3.14</v>
      </c>
      <c r="H335" s="686">
        <v>199.63</v>
      </c>
      <c r="I335" s="437">
        <v>42</v>
      </c>
      <c r="J335" s="2735" t="s">
        <v>621</v>
      </c>
    </row>
    <row r="336" spans="1:10" ht="13.5" customHeight="1">
      <c r="B336" s="413" t="s">
        <v>242</v>
      </c>
      <c r="C336" s="1422" t="s">
        <v>865</v>
      </c>
      <c r="D336" s="2232">
        <v>95</v>
      </c>
      <c r="E336" s="1736">
        <v>2.5466000000000002</v>
      </c>
      <c r="F336" s="1543">
        <v>3.1078999999999999</v>
      </c>
      <c r="G336" s="1736">
        <v>5.2811000000000003</v>
      </c>
      <c r="H336" s="738">
        <v>59.937600000000003</v>
      </c>
      <c r="I336" s="2013">
        <v>42</v>
      </c>
      <c r="J336" s="2759" t="s">
        <v>576</v>
      </c>
    </row>
    <row r="337" spans="2:10" ht="15.75">
      <c r="B337" s="414" t="s">
        <v>12</v>
      </c>
      <c r="C337" s="2925" t="s">
        <v>201</v>
      </c>
      <c r="D337" s="3068">
        <v>200</v>
      </c>
      <c r="E337" s="1737">
        <v>6.5</v>
      </c>
      <c r="F337" s="1547">
        <v>5.0999999999999996</v>
      </c>
      <c r="G337" s="1547">
        <v>15.7</v>
      </c>
      <c r="H337" s="738">
        <v>134.19999999999999</v>
      </c>
      <c r="I337" s="1139">
        <v>81</v>
      </c>
      <c r="J337" s="2799" t="s">
        <v>362</v>
      </c>
    </row>
    <row r="338" spans="2:10">
      <c r="B338" s="417" t="s">
        <v>165</v>
      </c>
      <c r="C338" s="2925" t="s">
        <v>10</v>
      </c>
      <c r="D338" s="2718">
        <v>60</v>
      </c>
      <c r="E338" s="1233">
        <v>1.2036</v>
      </c>
      <c r="F338" s="323">
        <v>0.78</v>
      </c>
      <c r="G338" s="318">
        <v>32.520000000000003</v>
      </c>
      <c r="H338" s="680">
        <v>141.9144</v>
      </c>
      <c r="I338" s="416">
        <v>16</v>
      </c>
      <c r="J338" s="2744" t="s">
        <v>9</v>
      </c>
    </row>
    <row r="339" spans="2:10" ht="14.25" customHeight="1">
      <c r="B339" s="417"/>
      <c r="C339" s="2925" t="s">
        <v>319</v>
      </c>
      <c r="D339" s="3010">
        <v>40</v>
      </c>
      <c r="E339" s="1221">
        <v>1.8660000000000001</v>
      </c>
      <c r="F339" s="323">
        <v>0.66</v>
      </c>
      <c r="G339" s="323">
        <v>17.373999999999999</v>
      </c>
      <c r="H339" s="680">
        <v>82.9</v>
      </c>
      <c r="I339" s="416">
        <v>17</v>
      </c>
      <c r="J339" s="2744" t="s">
        <v>9</v>
      </c>
    </row>
    <row r="340" spans="2:10" ht="13.5" customHeight="1" thickBot="1">
      <c r="B340" s="663"/>
      <c r="C340" s="3459" t="s">
        <v>589</v>
      </c>
      <c r="D340" s="3460">
        <v>105</v>
      </c>
      <c r="E340" s="2221">
        <v>0.42</v>
      </c>
      <c r="F340" s="435">
        <v>0.42</v>
      </c>
      <c r="G340" s="2222">
        <v>10.29</v>
      </c>
      <c r="H340" s="1182">
        <v>49.35</v>
      </c>
      <c r="I340" s="426">
        <v>85</v>
      </c>
      <c r="J340" s="2735" t="s">
        <v>384</v>
      </c>
    </row>
    <row r="341" spans="2:10" ht="12.75" customHeight="1">
      <c r="B341" s="420" t="s">
        <v>172</v>
      </c>
      <c r="C341" s="91"/>
      <c r="D341" s="2083">
        <f>D336+D337+D338+D339+D340+135+5</f>
        <v>640</v>
      </c>
      <c r="E341" s="2018">
        <f>SUM(E335:E340)</f>
        <v>24.876200000000004</v>
      </c>
      <c r="F341" s="2095">
        <f>SUM(F335:F340)</f>
        <v>25.547900000000002</v>
      </c>
      <c r="G341" s="2096">
        <f>SUM(G335:G340)</f>
        <v>84.30510000000001</v>
      </c>
      <c r="H341" s="2097">
        <f>SUM(H335:H340)</f>
        <v>667.93200000000002</v>
      </c>
      <c r="I341" s="3108"/>
      <c r="J341" s="1770"/>
    </row>
    <row r="342" spans="2:10">
      <c r="B342" s="712"/>
      <c r="C342" s="1807" t="s">
        <v>11</v>
      </c>
      <c r="D342" s="1808">
        <v>0.25</v>
      </c>
      <c r="E342" s="778">
        <f>E615</f>
        <v>22.5</v>
      </c>
      <c r="F342" s="777">
        <f>F615</f>
        <v>23</v>
      </c>
      <c r="G342" s="777">
        <f>G615</f>
        <v>95.75</v>
      </c>
      <c r="H342" s="1474">
        <f>H615</f>
        <v>680</v>
      </c>
      <c r="I342" s="3110"/>
      <c r="J342" s="635"/>
    </row>
    <row r="343" spans="2:10" ht="15.75" thickBot="1">
      <c r="B343" s="229"/>
      <c r="C343" s="1809" t="s">
        <v>349</v>
      </c>
      <c r="D343" s="1810"/>
      <c r="E343" s="1443">
        <f>(E341*100/E672)-25</f>
        <v>2.6402222222222278</v>
      </c>
      <c r="F343" s="435">
        <f>(F341*100/F672)-25</f>
        <v>2.7694565217391336</v>
      </c>
      <c r="G343" s="435">
        <f>(G341*100/G672)-25</f>
        <v>-2.9882245430809391</v>
      </c>
      <c r="H343" s="1444">
        <f>(H341*100/H672)-25</f>
        <v>-0.44367647058823678</v>
      </c>
      <c r="I343" s="675"/>
      <c r="J343" s="430"/>
    </row>
    <row r="344" spans="2:10">
      <c r="B344" s="86"/>
      <c r="C344" s="1661" t="s">
        <v>109</v>
      </c>
      <c r="D344" s="1812"/>
      <c r="E344" s="5"/>
      <c r="F344" s="424"/>
      <c r="G344" s="424"/>
      <c r="H344" s="424"/>
      <c r="I344" s="425"/>
      <c r="J344" s="425"/>
    </row>
    <row r="345" spans="2:10" ht="12.75" customHeight="1">
      <c r="B345" s="83"/>
      <c r="C345" s="2802" t="s">
        <v>514</v>
      </c>
      <c r="D345" s="2803">
        <v>100</v>
      </c>
      <c r="E345" s="1153">
        <v>1.583</v>
      </c>
      <c r="F345" s="728">
        <v>4.5060000000000002</v>
      </c>
      <c r="G345" s="728">
        <v>8.8854000000000006</v>
      </c>
      <c r="H345" s="686">
        <v>76.757900000000006</v>
      </c>
      <c r="I345" s="437">
        <v>4</v>
      </c>
      <c r="J345" s="583" t="s">
        <v>467</v>
      </c>
    </row>
    <row r="346" spans="2:10" ht="12.75" customHeight="1">
      <c r="B346" s="83"/>
      <c r="C346" s="2804" t="s">
        <v>1030</v>
      </c>
      <c r="D346" s="2805"/>
      <c r="E346" s="772"/>
      <c r="F346" s="690"/>
      <c r="G346" s="690"/>
      <c r="H346" s="1116"/>
      <c r="I346" s="438"/>
      <c r="J346" s="438"/>
    </row>
    <row r="347" spans="2:10">
      <c r="B347" s="83"/>
      <c r="C347" s="3452" t="s">
        <v>702</v>
      </c>
      <c r="D347" s="3461">
        <v>250</v>
      </c>
      <c r="E347" s="1233">
        <v>3.5575000000000001</v>
      </c>
      <c r="F347" s="323">
        <v>4.5925000000000002</v>
      </c>
      <c r="G347" s="323">
        <v>19.7925</v>
      </c>
      <c r="H347" s="680">
        <v>134.73249999999999</v>
      </c>
      <c r="I347" s="433">
        <v>26</v>
      </c>
      <c r="J347" s="2741" t="s">
        <v>881</v>
      </c>
    </row>
    <row r="348" spans="2:10" ht="15" customHeight="1">
      <c r="B348" s="412" t="s">
        <v>157</v>
      </c>
      <c r="C348" s="3437" t="s">
        <v>707</v>
      </c>
      <c r="D348" s="3105">
        <v>100</v>
      </c>
      <c r="E348" s="1732">
        <v>19.010000000000002</v>
      </c>
      <c r="F348" s="1410">
        <v>13.547700000000001</v>
      </c>
      <c r="G348" s="1411">
        <v>11.204000000000001</v>
      </c>
      <c r="H348" s="1271">
        <v>244.94499999999999</v>
      </c>
      <c r="I348" s="416">
        <v>59</v>
      </c>
      <c r="J348" s="2800" t="s">
        <v>706</v>
      </c>
    </row>
    <row r="349" spans="2:10" ht="12" customHeight="1">
      <c r="B349" s="413" t="s">
        <v>242</v>
      </c>
      <c r="C349" s="3437" t="s">
        <v>709</v>
      </c>
      <c r="D349" s="3462">
        <v>180</v>
      </c>
      <c r="E349" s="1732">
        <v>3.58</v>
      </c>
      <c r="F349" s="1411">
        <v>11.755000000000001</v>
      </c>
      <c r="G349" s="1411">
        <v>34.911000000000001</v>
      </c>
      <c r="H349" s="1271">
        <v>267.49799999999999</v>
      </c>
      <c r="I349" s="416">
        <v>31</v>
      </c>
      <c r="J349" s="2800" t="s">
        <v>708</v>
      </c>
    </row>
    <row r="350" spans="2:10" ht="13.5" customHeight="1">
      <c r="B350" s="414" t="s">
        <v>12</v>
      </c>
      <c r="C350" s="3437" t="s">
        <v>244</v>
      </c>
      <c r="D350" s="3105">
        <v>200</v>
      </c>
      <c r="E350" s="1233">
        <v>1</v>
      </c>
      <c r="F350" s="323">
        <v>0</v>
      </c>
      <c r="G350" s="1411">
        <v>23.4</v>
      </c>
      <c r="H350" s="742">
        <f>G350*4+F350*9+E350*4</f>
        <v>97.6</v>
      </c>
      <c r="I350" s="433">
        <v>84</v>
      </c>
      <c r="J350" s="2732" t="s">
        <v>370</v>
      </c>
    </row>
    <row r="351" spans="2:10" ht="14.25" customHeight="1">
      <c r="B351" s="417" t="s">
        <v>165</v>
      </c>
      <c r="C351" s="3463" t="s">
        <v>10</v>
      </c>
      <c r="D351" s="3464">
        <v>60</v>
      </c>
      <c r="E351" s="1233">
        <v>1.2036</v>
      </c>
      <c r="F351" s="323">
        <v>0.78</v>
      </c>
      <c r="G351" s="318">
        <v>32.520000000000003</v>
      </c>
      <c r="H351" s="680">
        <v>141.9144</v>
      </c>
      <c r="I351" s="416">
        <v>16</v>
      </c>
      <c r="J351" s="2744" t="s">
        <v>9</v>
      </c>
    </row>
    <row r="352" spans="2:10" ht="12" customHeight="1" thickBot="1">
      <c r="B352" s="663"/>
      <c r="C352" s="3437" t="s">
        <v>319</v>
      </c>
      <c r="D352" s="3105">
        <v>50</v>
      </c>
      <c r="E352" s="1410">
        <v>2.3330000000000002</v>
      </c>
      <c r="F352" s="1411">
        <v>0.82499999999999996</v>
      </c>
      <c r="G352" s="1411">
        <v>21.718</v>
      </c>
      <c r="H352" s="742">
        <v>103.625</v>
      </c>
      <c r="I352" s="418">
        <v>17</v>
      </c>
      <c r="J352" s="2745" t="s">
        <v>9</v>
      </c>
    </row>
    <row r="353" spans="2:10">
      <c r="B353" s="420" t="s">
        <v>160</v>
      </c>
      <c r="C353" s="570"/>
      <c r="D353" s="771">
        <f>SUM(D345:D352)</f>
        <v>940</v>
      </c>
      <c r="E353" s="427">
        <f>SUM(E345:E352)</f>
        <v>32.267099999999999</v>
      </c>
      <c r="F353" s="422">
        <f>SUM(F345:F352)</f>
        <v>36.006200000000007</v>
      </c>
      <c r="G353" s="2098">
        <f>SUM(G345:G352)</f>
        <v>152.43090000000001</v>
      </c>
      <c r="H353" s="2097">
        <f>SUM(H345:H352)</f>
        <v>1067.0727999999999</v>
      </c>
      <c r="I353" s="1446"/>
      <c r="J353" s="1770"/>
    </row>
    <row r="354" spans="2:10" ht="14.25" customHeight="1">
      <c r="B354" s="712"/>
      <c r="C354" s="713" t="s">
        <v>11</v>
      </c>
      <c r="D354" s="1127">
        <v>0.35</v>
      </c>
      <c r="E354" s="778">
        <f>E619</f>
        <v>31.5</v>
      </c>
      <c r="F354" s="777">
        <f>F619</f>
        <v>32.200000000000003</v>
      </c>
      <c r="G354" s="777">
        <f>G619</f>
        <v>134.05000000000001</v>
      </c>
      <c r="H354" s="1474">
        <f>H619</f>
        <v>952</v>
      </c>
      <c r="I354" s="3110"/>
      <c r="J354" s="635"/>
    </row>
    <row r="355" spans="2:10" ht="15.75" thickBot="1">
      <c r="B355" s="229"/>
      <c r="C355" s="710" t="s">
        <v>349</v>
      </c>
      <c r="D355" s="1123"/>
      <c r="E355" s="1443">
        <f>(E353*100/E672)-35</f>
        <v>0.85233333333333405</v>
      </c>
      <c r="F355" s="435">
        <f>(F353*100/F672)-35</f>
        <v>4.1371739130434904</v>
      </c>
      <c r="G355" s="1932">
        <f>(G353*100/G672)-35</f>
        <v>4.7991906005221949</v>
      </c>
      <c r="H355" s="2045">
        <f>(H353*100/H672)-35</f>
        <v>4.2306176470588213</v>
      </c>
      <c r="I355" s="675"/>
      <c r="J355" s="430"/>
    </row>
    <row r="356" spans="2:10">
      <c r="B356" s="86"/>
      <c r="C356" s="167" t="s">
        <v>199</v>
      </c>
      <c r="D356" s="1261"/>
      <c r="E356" s="5"/>
      <c r="F356" s="574"/>
      <c r="G356" s="2101"/>
      <c r="H356" s="2101"/>
      <c r="I356" s="425"/>
      <c r="J356" s="425"/>
    </row>
    <row r="357" spans="2:10" ht="14.25" customHeight="1">
      <c r="B357" s="412" t="s">
        <v>157</v>
      </c>
      <c r="C357" s="2807" t="s">
        <v>627</v>
      </c>
      <c r="D357" s="2806">
        <v>200</v>
      </c>
      <c r="E357" s="1221">
        <v>0.49380000000000002</v>
      </c>
      <c r="F357" s="323">
        <v>0</v>
      </c>
      <c r="G357" s="323">
        <v>7.6313000000000004</v>
      </c>
      <c r="H357" s="686">
        <v>32.700000000000003</v>
      </c>
      <c r="I357" s="416">
        <v>70</v>
      </c>
      <c r="J357" s="2732" t="s">
        <v>629</v>
      </c>
    </row>
    <row r="358" spans="2:10" ht="12.75" customHeight="1">
      <c r="B358" s="413" t="s">
        <v>242</v>
      </c>
      <c r="C358" s="2808" t="s">
        <v>866</v>
      </c>
      <c r="D358" s="2809">
        <v>15</v>
      </c>
      <c r="E358" s="1153">
        <v>3.5001000000000002</v>
      </c>
      <c r="F358" s="728">
        <v>4.4001000000000001</v>
      </c>
      <c r="G358" s="728">
        <v>0</v>
      </c>
      <c r="H358" s="686">
        <v>53.8005</v>
      </c>
      <c r="I358" s="437">
        <v>12</v>
      </c>
      <c r="J358" s="2801" t="s">
        <v>391</v>
      </c>
    </row>
    <row r="359" spans="2:10" ht="12" customHeight="1">
      <c r="B359" s="414" t="s">
        <v>12</v>
      </c>
      <c r="C359" s="2810" t="s">
        <v>867</v>
      </c>
      <c r="D359" s="2811">
        <v>25</v>
      </c>
      <c r="E359" s="1736">
        <v>0.50149999999999995</v>
      </c>
      <c r="F359" s="1543">
        <v>0.32500000000000001</v>
      </c>
      <c r="G359" s="1413">
        <v>13.35</v>
      </c>
      <c r="H359" s="1414">
        <v>59.131</v>
      </c>
      <c r="I359" s="1139">
        <v>12</v>
      </c>
      <c r="J359" s="438"/>
    </row>
    <row r="360" spans="2:10" ht="12.75" customHeight="1">
      <c r="B360" s="417" t="s">
        <v>165</v>
      </c>
      <c r="C360" s="3077" t="s">
        <v>1027</v>
      </c>
      <c r="D360" s="2812">
        <v>15</v>
      </c>
      <c r="E360" s="1221">
        <v>1.2829999999999999</v>
      </c>
      <c r="F360" s="323">
        <v>3.7004999999999999</v>
      </c>
      <c r="G360" s="1411">
        <v>10.24</v>
      </c>
      <c r="H360" s="1271">
        <v>79.400000000000006</v>
      </c>
      <c r="I360" s="433">
        <v>13</v>
      </c>
      <c r="J360" s="2744" t="s">
        <v>9</v>
      </c>
    </row>
    <row r="361" spans="2:10" ht="12.75" customHeight="1" thickBot="1">
      <c r="B361" s="663"/>
      <c r="C361" s="2813" t="s">
        <v>1031</v>
      </c>
      <c r="D361" s="341">
        <v>100</v>
      </c>
      <c r="E361" s="1221">
        <v>1.5</v>
      </c>
      <c r="F361" s="323">
        <v>0.1</v>
      </c>
      <c r="G361" s="323">
        <v>11.8</v>
      </c>
      <c r="H361" s="680">
        <v>54.1</v>
      </c>
      <c r="I361" s="416">
        <v>86</v>
      </c>
      <c r="J361" s="2763" t="s">
        <v>356</v>
      </c>
    </row>
    <row r="362" spans="2:10" ht="15" customHeight="1">
      <c r="B362" s="724" t="s">
        <v>207</v>
      </c>
      <c r="C362" s="42"/>
      <c r="D362" s="1267">
        <f>SUM(D357:D361)</f>
        <v>355</v>
      </c>
      <c r="E362" s="427">
        <f>SUM(E357:E361)</f>
        <v>7.2783999999999995</v>
      </c>
      <c r="F362" s="422">
        <f>SUM(F357:F361)</f>
        <v>8.525599999999999</v>
      </c>
      <c r="G362" s="428">
        <f>SUM(G357:G361)</f>
        <v>43.021299999999997</v>
      </c>
      <c r="H362" s="547">
        <f>SUM(H357:H361)</f>
        <v>279.13150000000002</v>
      </c>
      <c r="I362" s="1446"/>
      <c r="J362" s="1770"/>
    </row>
    <row r="363" spans="2:10" ht="12.75" customHeight="1">
      <c r="B363" s="712"/>
      <c r="C363" s="713" t="s">
        <v>11</v>
      </c>
      <c r="D363" s="1127">
        <v>0.1</v>
      </c>
      <c r="E363" s="778">
        <f>E623</f>
        <v>9</v>
      </c>
      <c r="F363" s="777">
        <f>F623</f>
        <v>9.1999999999999993</v>
      </c>
      <c r="G363" s="777">
        <f>G623</f>
        <v>38.299999999999997</v>
      </c>
      <c r="H363" s="1474">
        <f>H623</f>
        <v>272</v>
      </c>
      <c r="I363" s="3110"/>
      <c r="J363" s="635"/>
    </row>
    <row r="364" spans="2:10" ht="12.75" customHeight="1" thickBot="1">
      <c r="B364" s="229"/>
      <c r="C364" s="710" t="s">
        <v>349</v>
      </c>
      <c r="D364" s="1123"/>
      <c r="E364" s="1443">
        <f>(E362*100/E672)-10</f>
        <v>-1.9128888888888902</v>
      </c>
      <c r="F364" s="435">
        <f>(F362*100/F672)-10</f>
        <v>-0.73304347826086946</v>
      </c>
      <c r="G364" s="435">
        <f>(G362*100/G672)-10</f>
        <v>1.2327154046997375</v>
      </c>
      <c r="H364" s="1444">
        <f>(H362*100/H672)-10</f>
        <v>0.26218750000000135</v>
      </c>
      <c r="I364" s="675"/>
      <c r="J364" s="430"/>
    </row>
    <row r="365" spans="2:10" ht="16.5" thickBot="1">
      <c r="B365" s="106"/>
      <c r="C365" s="473"/>
      <c r="D365" s="121"/>
      <c r="E365" s="563"/>
      <c r="F365" s="563"/>
      <c r="G365" s="563"/>
      <c r="H365" s="508"/>
      <c r="I365" s="121"/>
      <c r="J365" s="121"/>
    </row>
    <row r="366" spans="2:10" ht="13.5" customHeight="1">
      <c r="B366" s="637"/>
      <c r="C366" s="42" t="s">
        <v>239</v>
      </c>
      <c r="D366" s="43"/>
      <c r="E366" s="146">
        <f>E341+E353</f>
        <v>57.143300000000004</v>
      </c>
      <c r="F366" s="235">
        <f>F341+F353</f>
        <v>61.554100000000005</v>
      </c>
      <c r="G366" s="235">
        <f>G341+G353</f>
        <v>236.73600000000002</v>
      </c>
      <c r="H366" s="638">
        <f>H341+H353</f>
        <v>1735.0047999999999</v>
      </c>
      <c r="I366" s="549"/>
      <c r="J366" s="31"/>
    </row>
    <row r="367" spans="2:10" ht="12" customHeight="1">
      <c r="B367" s="386"/>
      <c r="C367" s="660" t="s">
        <v>11</v>
      </c>
      <c r="D367" s="1127">
        <v>0.6</v>
      </c>
      <c r="E367" s="778">
        <f>E627</f>
        <v>54</v>
      </c>
      <c r="F367" s="777">
        <f>F627</f>
        <v>55.2</v>
      </c>
      <c r="G367" s="777">
        <f>G627</f>
        <v>229.8</v>
      </c>
      <c r="H367" s="1474">
        <f>H627</f>
        <v>1632</v>
      </c>
      <c r="I367" s="656"/>
      <c r="J367" s="5"/>
    </row>
    <row r="368" spans="2:10" ht="13.5" customHeight="1" thickBot="1">
      <c r="B368" s="229"/>
      <c r="C368" s="710" t="s">
        <v>349</v>
      </c>
      <c r="D368" s="1123"/>
      <c r="E368" s="1443">
        <f>(E366*100/E672)-60</f>
        <v>3.4925555555555547</v>
      </c>
      <c r="F368" s="435">
        <f>(F366*100/F672)-60</f>
        <v>6.9066304347826133</v>
      </c>
      <c r="G368" s="435">
        <f>(G366*100/G672)-60</f>
        <v>1.8109660574412558</v>
      </c>
      <c r="H368" s="1444">
        <f>(H366*100/H672)-60</f>
        <v>3.7869411764705845</v>
      </c>
      <c r="I368" s="5"/>
    </row>
    <row r="369" spans="2:10" ht="12.75" customHeight="1" thickBot="1">
      <c r="I369" s="5"/>
    </row>
    <row r="370" spans="2:10" ht="13.5" customHeight="1">
      <c r="B370" s="637"/>
      <c r="C370" s="42" t="s">
        <v>238</v>
      </c>
      <c r="D370" s="43"/>
      <c r="E370" s="146">
        <f>E353+E362</f>
        <v>39.545499999999997</v>
      </c>
      <c r="F370" s="235">
        <f>F353+F362</f>
        <v>44.531800000000004</v>
      </c>
      <c r="G370" s="235">
        <f>G353+G362</f>
        <v>195.4522</v>
      </c>
      <c r="H370" s="638">
        <f>H353+H362</f>
        <v>1346.2042999999999</v>
      </c>
      <c r="I370" s="549"/>
    </row>
    <row r="371" spans="2:10">
      <c r="B371" s="386"/>
      <c r="C371" s="660" t="s">
        <v>11</v>
      </c>
      <c r="D371" s="1127">
        <v>0.45</v>
      </c>
      <c r="E371" s="778">
        <f>E631</f>
        <v>40.5</v>
      </c>
      <c r="F371" s="777">
        <f>F631</f>
        <v>41.4</v>
      </c>
      <c r="G371" s="777">
        <f>G631</f>
        <v>172.35</v>
      </c>
      <c r="H371" s="1474">
        <f>H631</f>
        <v>1224</v>
      </c>
      <c r="I371" s="656"/>
    </row>
    <row r="372" spans="2:10" ht="13.5" customHeight="1" thickBot="1">
      <c r="B372" s="229"/>
      <c r="C372" s="710" t="s">
        <v>349</v>
      </c>
      <c r="D372" s="1123"/>
      <c r="E372" s="1443">
        <f>(E370*100/E672)-45</f>
        <v>-1.0605555555555597</v>
      </c>
      <c r="F372" s="435">
        <f>(F370*100/F672)-45</f>
        <v>3.4041304347826085</v>
      </c>
      <c r="G372" s="435">
        <f>(G370*100/G672)-45</f>
        <v>6.0319060052219342</v>
      </c>
      <c r="H372" s="1444">
        <f>(H370*100/H672)-45</f>
        <v>4.4928051470588244</v>
      </c>
      <c r="I372" s="5"/>
      <c r="J372" s="5"/>
    </row>
    <row r="373" spans="2:10" ht="15.75" thickBot="1">
      <c r="I373" s="5"/>
      <c r="J373" s="5"/>
    </row>
    <row r="374" spans="2:10" ht="15.75" thickBot="1">
      <c r="B374" s="637"/>
      <c r="C374" s="42" t="s">
        <v>208</v>
      </c>
      <c r="D374" s="43"/>
      <c r="E374" s="153">
        <f>E341+E353+E362</f>
        <v>64.421700000000001</v>
      </c>
      <c r="F374" s="92">
        <f>F341+F353+F362</f>
        <v>70.079700000000003</v>
      </c>
      <c r="G374" s="92">
        <f>G341+G353+G362</f>
        <v>279.75729999999999</v>
      </c>
      <c r="H374" s="236">
        <f>H341+H353+H362</f>
        <v>2014.1362999999999</v>
      </c>
      <c r="I374" s="549"/>
      <c r="J374" s="31"/>
    </row>
    <row r="375" spans="2:10" ht="14.25" customHeight="1">
      <c r="B375" s="82"/>
      <c r="C375" s="658" t="s">
        <v>11</v>
      </c>
      <c r="D375" s="1127">
        <v>0.7</v>
      </c>
      <c r="E375" s="778">
        <f>E635</f>
        <v>63</v>
      </c>
      <c r="F375" s="777">
        <f>F635</f>
        <v>64.400000000000006</v>
      </c>
      <c r="G375" s="777">
        <f>G635</f>
        <v>268.10000000000002</v>
      </c>
      <c r="H375" s="1474">
        <f>H635</f>
        <v>1904</v>
      </c>
      <c r="I375" s="656"/>
      <c r="J375" s="5"/>
    </row>
    <row r="376" spans="2:10" ht="14.25" customHeight="1" thickBot="1">
      <c r="B376" s="229"/>
      <c r="C376" s="710" t="s">
        <v>349</v>
      </c>
      <c r="D376" s="1123"/>
      <c r="E376" s="1443">
        <f>(E374*100/E672)-70</f>
        <v>1.5796666666666681</v>
      </c>
      <c r="F376" s="435">
        <f>(F374*100/F672)-70</f>
        <v>6.1735869565217456</v>
      </c>
      <c r="G376" s="435">
        <f>(G374*100/G672)-70</f>
        <v>3.0436814621409951</v>
      </c>
      <c r="H376" s="1444">
        <f>(H374*100/H672)-70</f>
        <v>4.0491286764705734</v>
      </c>
      <c r="I376" s="5"/>
      <c r="J376" s="5"/>
    </row>
    <row r="377" spans="2:10" ht="15.6" customHeight="1">
      <c r="E377" s="5"/>
      <c r="F377" s="5"/>
      <c r="G377" s="5"/>
      <c r="H377" s="5"/>
    </row>
    <row r="378" spans="2:10" ht="12.75" customHeight="1">
      <c r="B378" s="99"/>
      <c r="D378" s="12"/>
      <c r="E378" s="1183"/>
      <c r="F378" s="1183"/>
      <c r="G378" s="1183"/>
      <c r="H378" s="93"/>
    </row>
    <row r="379" spans="2:10">
      <c r="B379" s="741"/>
      <c r="C379" s="77"/>
    </row>
    <row r="380" spans="2:10">
      <c r="B380" s="1"/>
      <c r="C380" s="77"/>
    </row>
    <row r="381" spans="2:10">
      <c r="B381" s="1"/>
      <c r="C381" s="77"/>
    </row>
    <row r="385" spans="1:10">
      <c r="D385" s="12" t="s">
        <v>174</v>
      </c>
    </row>
    <row r="386" spans="1:10">
      <c r="A386" s="3740" t="s">
        <v>347</v>
      </c>
      <c r="B386" s="3740"/>
      <c r="C386" s="3740"/>
      <c r="D386" s="3740"/>
      <c r="E386" s="3740"/>
      <c r="F386" s="3740"/>
      <c r="G386" s="3740"/>
      <c r="H386" s="3740"/>
      <c r="I386" s="3740"/>
      <c r="J386" s="3740"/>
    </row>
    <row r="387" spans="1:10">
      <c r="C387" s="25" t="s">
        <v>171</v>
      </c>
      <c r="E387"/>
      <c r="F387"/>
      <c r="G387" s="25"/>
      <c r="H387" s="25"/>
      <c r="I387" s="26"/>
      <c r="J387" s="26"/>
    </row>
    <row r="388" spans="1:10" ht="15.75">
      <c r="B388" s="28" t="s">
        <v>444</v>
      </c>
      <c r="C388" s="26"/>
      <c r="D388"/>
      <c r="E388" s="28" t="s">
        <v>0</v>
      </c>
      <c r="F388"/>
      <c r="G388" s="2" t="s">
        <v>857</v>
      </c>
      <c r="H388" s="26"/>
      <c r="I388" s="26"/>
      <c r="J388" s="33"/>
    </row>
    <row r="389" spans="1:10" ht="19.5" thickBot="1">
      <c r="C389" s="1"/>
      <c r="D389" s="1129" t="s">
        <v>282</v>
      </c>
    </row>
    <row r="390" spans="1:10" ht="15.75" thickBot="1">
      <c r="B390" s="388" t="s">
        <v>143</v>
      </c>
      <c r="C390" s="86"/>
      <c r="D390" s="389" t="s">
        <v>144</v>
      </c>
      <c r="E390" s="332" t="s">
        <v>145</v>
      </c>
      <c r="F390" s="332"/>
      <c r="G390" s="332"/>
      <c r="H390" s="390" t="s">
        <v>146</v>
      </c>
      <c r="I390" s="391" t="s">
        <v>147</v>
      </c>
      <c r="J390" s="392" t="s">
        <v>148</v>
      </c>
    </row>
    <row r="391" spans="1:10">
      <c r="B391" s="393" t="s">
        <v>149</v>
      </c>
      <c r="C391" s="394" t="s">
        <v>150</v>
      </c>
      <c r="D391" s="395" t="s">
        <v>151</v>
      </c>
      <c r="E391" s="396" t="s">
        <v>152</v>
      </c>
      <c r="F391" s="396" t="s">
        <v>55</v>
      </c>
      <c r="G391" s="396" t="s">
        <v>56</v>
      </c>
      <c r="H391" s="397" t="s">
        <v>153</v>
      </c>
      <c r="I391" s="398" t="s">
        <v>154</v>
      </c>
      <c r="J391" s="399" t="s">
        <v>272</v>
      </c>
    </row>
    <row r="392" spans="1:10" ht="15.75" thickBot="1">
      <c r="B392" s="400"/>
      <c r="C392" s="431"/>
      <c r="D392" s="401"/>
      <c r="E392" s="402" t="s">
        <v>6</v>
      </c>
      <c r="F392" s="402" t="s">
        <v>7</v>
      </c>
      <c r="G392" s="402" t="s">
        <v>8</v>
      </c>
      <c r="H392" s="403" t="s">
        <v>155</v>
      </c>
      <c r="I392" s="404" t="s">
        <v>156</v>
      </c>
      <c r="J392" s="405" t="s">
        <v>271</v>
      </c>
    </row>
    <row r="393" spans="1:10">
      <c r="B393" s="86"/>
      <c r="C393" s="168" t="s">
        <v>131</v>
      </c>
      <c r="D393" s="1768"/>
      <c r="E393" s="407"/>
      <c r="F393" s="408"/>
      <c r="G393" s="408"/>
      <c r="H393" s="546"/>
      <c r="I393" s="436"/>
      <c r="J393" s="411"/>
    </row>
    <row r="394" spans="1:10">
      <c r="B394" s="412" t="s">
        <v>157</v>
      </c>
      <c r="C394" s="3439" t="s">
        <v>922</v>
      </c>
      <c r="D394" s="1770">
        <v>100</v>
      </c>
      <c r="E394" s="1233">
        <v>1.3660000000000001</v>
      </c>
      <c r="F394" s="323">
        <v>2.7</v>
      </c>
      <c r="G394" s="323">
        <v>3.7850000000000001</v>
      </c>
      <c r="H394" s="685">
        <v>45.341000000000001</v>
      </c>
      <c r="I394" s="416">
        <v>3</v>
      </c>
      <c r="J394" s="2737" t="s">
        <v>983</v>
      </c>
    </row>
    <row r="395" spans="1:10">
      <c r="B395" s="413" t="s">
        <v>242</v>
      </c>
      <c r="C395" s="2928" t="s">
        <v>492</v>
      </c>
      <c r="D395" s="249">
        <v>120</v>
      </c>
      <c r="E395" s="1233">
        <v>13.74286</v>
      </c>
      <c r="F395" s="323">
        <v>4.9714999999999998</v>
      </c>
      <c r="G395" s="1411">
        <v>4.1428599999999998</v>
      </c>
      <c r="H395" s="1271">
        <v>116.286</v>
      </c>
      <c r="I395" s="416">
        <v>61</v>
      </c>
      <c r="J395" s="2735" t="s">
        <v>493</v>
      </c>
    </row>
    <row r="396" spans="1:10">
      <c r="B396" s="83"/>
      <c r="C396" s="2928" t="s">
        <v>579</v>
      </c>
      <c r="D396" s="344">
        <v>180</v>
      </c>
      <c r="E396" s="1732">
        <v>3.677</v>
      </c>
      <c r="F396" s="1411">
        <v>5.7619999999999996</v>
      </c>
      <c r="G396" s="1411">
        <v>24.527000000000001</v>
      </c>
      <c r="H396" s="1426">
        <v>164.673</v>
      </c>
      <c r="I396" s="432">
        <v>37</v>
      </c>
      <c r="J396" s="2743" t="s">
        <v>580</v>
      </c>
    </row>
    <row r="397" spans="1:10" ht="15.75">
      <c r="B397" s="414" t="s">
        <v>12</v>
      </c>
      <c r="C397" s="2928" t="s">
        <v>630</v>
      </c>
      <c r="D397" s="2218">
        <v>200</v>
      </c>
      <c r="E397" s="1233">
        <v>1.25</v>
      </c>
      <c r="F397" s="323">
        <v>7.4999999999999997E-2</v>
      </c>
      <c r="G397" s="323">
        <v>33.150199999999998</v>
      </c>
      <c r="H397" s="738">
        <v>137.46209999999999</v>
      </c>
      <c r="I397" s="418">
        <v>75</v>
      </c>
      <c r="J397" s="2743" t="s">
        <v>631</v>
      </c>
    </row>
    <row r="398" spans="1:10">
      <c r="B398" s="417" t="s">
        <v>166</v>
      </c>
      <c r="C398" s="2873" t="s">
        <v>10</v>
      </c>
      <c r="D398" s="2718">
        <v>60</v>
      </c>
      <c r="E398" s="1233">
        <v>1.2036</v>
      </c>
      <c r="F398" s="323">
        <v>0.78</v>
      </c>
      <c r="G398" s="318">
        <v>32.520000000000003</v>
      </c>
      <c r="H398" s="680">
        <v>141.9144</v>
      </c>
      <c r="I398" s="416">
        <v>16</v>
      </c>
      <c r="J398" s="2744" t="s">
        <v>9</v>
      </c>
    </row>
    <row r="399" spans="1:10" ht="15.75" thickBot="1">
      <c r="B399" s="663"/>
      <c r="C399" s="2873" t="s">
        <v>319</v>
      </c>
      <c r="D399" s="247">
        <v>40</v>
      </c>
      <c r="E399" s="1221">
        <v>1.8660000000000001</v>
      </c>
      <c r="F399" s="323">
        <v>0.66</v>
      </c>
      <c r="G399" s="323">
        <v>17.373999999999999</v>
      </c>
      <c r="H399" s="680">
        <v>82.9</v>
      </c>
      <c r="I399" s="418">
        <v>17</v>
      </c>
      <c r="J399" s="2745" t="s">
        <v>9</v>
      </c>
    </row>
    <row r="400" spans="1:10">
      <c r="B400" s="420" t="s">
        <v>172</v>
      </c>
      <c r="C400" s="112"/>
      <c r="D400" s="771">
        <f>SUM(D394:D399)</f>
        <v>700</v>
      </c>
      <c r="E400" s="421">
        <f>SUM(E394:E399)</f>
        <v>23.105460000000001</v>
      </c>
      <c r="F400" s="681">
        <f>SUM(F394:F399)</f>
        <v>14.948499999999997</v>
      </c>
      <c r="G400" s="2020">
        <f>SUM(G394:G399)</f>
        <v>115.49906000000001</v>
      </c>
      <c r="H400" s="720">
        <f>SUM(H394:H399)</f>
        <v>688.57650000000001</v>
      </c>
      <c r="I400" s="1446"/>
      <c r="J400" s="1770"/>
    </row>
    <row r="401" spans="2:10">
      <c r="B401" s="712"/>
      <c r="C401" s="1807" t="s">
        <v>11</v>
      </c>
      <c r="D401" s="1127">
        <v>0.25</v>
      </c>
      <c r="E401" s="1889">
        <f>E615</f>
        <v>22.5</v>
      </c>
      <c r="F401" s="1886">
        <f>F615</f>
        <v>23</v>
      </c>
      <c r="G401" s="1886">
        <f>G615</f>
        <v>95.75</v>
      </c>
      <c r="H401" s="1888">
        <f>H615</f>
        <v>680</v>
      </c>
      <c r="I401" s="3110"/>
      <c r="J401" s="635"/>
    </row>
    <row r="402" spans="2:10" ht="15.75" thickBot="1">
      <c r="B402" s="386"/>
      <c r="C402" s="1809" t="s">
        <v>349</v>
      </c>
      <c r="D402" s="1123"/>
      <c r="E402" s="1443">
        <f>(E400*100/E672)-25</f>
        <v>0.67273333333333696</v>
      </c>
      <c r="F402" s="435">
        <f>(F400*100/F672)-25</f>
        <v>-8.7516304347826122</v>
      </c>
      <c r="G402" s="1932">
        <f>(G400*100/G672)-25</f>
        <v>5.1564125326370771</v>
      </c>
      <c r="H402" s="1444">
        <f>(H400*100/H672)-25</f>
        <v>0.31531249999999744</v>
      </c>
      <c r="I402" s="675"/>
      <c r="J402" s="430"/>
    </row>
    <row r="403" spans="2:10">
      <c r="B403" s="86"/>
      <c r="C403" s="1661" t="s">
        <v>109</v>
      </c>
      <c r="D403" s="1261"/>
      <c r="E403" s="1895"/>
      <c r="F403" s="1897"/>
      <c r="G403" s="1910"/>
      <c r="H403" s="1897"/>
      <c r="I403" s="425"/>
      <c r="J403" s="425"/>
    </row>
    <row r="404" spans="2:10" ht="15.75" customHeight="1">
      <c r="B404" s="412" t="s">
        <v>157</v>
      </c>
      <c r="C404" s="3098" t="s">
        <v>925</v>
      </c>
      <c r="D404" s="3099">
        <v>100</v>
      </c>
      <c r="E404" s="2110">
        <v>1.1667000000000001</v>
      </c>
      <c r="F404" s="1738">
        <v>0.16667000000000001</v>
      </c>
      <c r="G404" s="1738">
        <v>3.8333400000000002</v>
      </c>
      <c r="H404" s="742">
        <v>21.333400000000001</v>
      </c>
      <c r="I404" s="437">
        <v>2</v>
      </c>
      <c r="J404" s="2741" t="s">
        <v>516</v>
      </c>
    </row>
    <row r="405" spans="2:10">
      <c r="B405" s="413" t="s">
        <v>242</v>
      </c>
      <c r="C405" s="3439" t="s">
        <v>984</v>
      </c>
      <c r="D405" s="340">
        <v>250</v>
      </c>
      <c r="E405" s="1222">
        <v>1.42</v>
      </c>
      <c r="F405" s="324">
        <v>5.085</v>
      </c>
      <c r="G405" s="1222">
        <v>3.61</v>
      </c>
      <c r="H405" s="686">
        <v>66.08</v>
      </c>
      <c r="I405" s="437">
        <v>20</v>
      </c>
      <c r="J405" s="2744" t="s">
        <v>407</v>
      </c>
    </row>
    <row r="406" spans="2:10" ht="15.75">
      <c r="B406" s="414" t="s">
        <v>12</v>
      </c>
      <c r="C406" s="3439" t="s">
        <v>923</v>
      </c>
      <c r="D406" s="260">
        <v>180</v>
      </c>
      <c r="E406" s="1406">
        <v>5.8181000000000003</v>
      </c>
      <c r="F406" s="324">
        <v>5.8948999999999998</v>
      </c>
      <c r="G406" s="1222">
        <v>38.189</v>
      </c>
      <c r="H406" s="1224">
        <v>229.083</v>
      </c>
      <c r="I406" s="3277">
        <v>40</v>
      </c>
      <c r="J406" s="2735" t="s">
        <v>926</v>
      </c>
    </row>
    <row r="407" spans="2:10">
      <c r="B407" s="417" t="s">
        <v>166</v>
      </c>
      <c r="C407" s="3465" t="s">
        <v>924</v>
      </c>
      <c r="D407" s="3278">
        <v>120</v>
      </c>
      <c r="E407" s="1730">
        <v>13.0663</v>
      </c>
      <c r="F407" s="1158">
        <v>16.326000000000001</v>
      </c>
      <c r="G407" s="1158">
        <v>19.839200000000002</v>
      </c>
      <c r="H407" s="1373">
        <v>278.55599999999998</v>
      </c>
      <c r="I407" s="3278">
        <v>47</v>
      </c>
      <c r="J407" s="2735" t="s">
        <v>927</v>
      </c>
    </row>
    <row r="408" spans="2:10">
      <c r="B408" s="83"/>
      <c r="C408" s="3439" t="s">
        <v>201</v>
      </c>
      <c r="D408" s="1770">
        <v>200</v>
      </c>
      <c r="E408" s="1221">
        <v>6.17</v>
      </c>
      <c r="F408" s="323">
        <v>4.8899999999999997</v>
      </c>
      <c r="G408" s="323">
        <v>22.8</v>
      </c>
      <c r="H408" s="685">
        <v>159.53</v>
      </c>
      <c r="I408" s="1131">
        <v>80</v>
      </c>
      <c r="J408" s="2736" t="s">
        <v>376</v>
      </c>
    </row>
    <row r="409" spans="2:10">
      <c r="B409" s="83"/>
      <c r="C409" s="3443" t="s">
        <v>10</v>
      </c>
      <c r="D409" s="2718">
        <v>50</v>
      </c>
      <c r="E409" s="1221">
        <v>1.0029999999999999</v>
      </c>
      <c r="F409" s="318">
        <v>0.65</v>
      </c>
      <c r="G409" s="318">
        <v>27.1</v>
      </c>
      <c r="H409" s="680">
        <v>118.262</v>
      </c>
      <c r="I409" s="416">
        <v>16</v>
      </c>
      <c r="J409" s="2744" t="s">
        <v>9</v>
      </c>
    </row>
    <row r="410" spans="2:10">
      <c r="B410" s="83"/>
      <c r="C410" s="3443" t="s">
        <v>319</v>
      </c>
      <c r="D410" s="2718">
        <v>40</v>
      </c>
      <c r="E410" s="1221">
        <v>1.8660000000000001</v>
      </c>
      <c r="F410" s="323">
        <v>0.66</v>
      </c>
      <c r="G410" s="323">
        <v>17.373999999999999</v>
      </c>
      <c r="H410" s="680">
        <v>82.9</v>
      </c>
      <c r="I410" s="418">
        <v>17</v>
      </c>
      <c r="J410" s="2745" t="s">
        <v>9</v>
      </c>
    </row>
    <row r="411" spans="2:10" ht="15.75" thickBot="1">
      <c r="B411" s="663"/>
      <c r="C411" s="3444" t="s">
        <v>589</v>
      </c>
      <c r="D411" s="3279">
        <v>105</v>
      </c>
      <c r="E411" s="434">
        <v>0.42</v>
      </c>
      <c r="F411" s="435">
        <v>0.42</v>
      </c>
      <c r="G411" s="2222">
        <v>10.29</v>
      </c>
      <c r="H411" s="2711">
        <v>49.35</v>
      </c>
      <c r="I411" s="3280">
        <v>85</v>
      </c>
      <c r="J411" s="2742" t="s">
        <v>384</v>
      </c>
    </row>
    <row r="412" spans="2:10">
      <c r="B412" s="420" t="s">
        <v>160</v>
      </c>
      <c r="C412" s="1813"/>
      <c r="D412" s="771">
        <f>SUM(D404:D411)</f>
        <v>1045</v>
      </c>
      <c r="E412" s="427">
        <f>SUM(E404:E411)</f>
        <v>30.930100000000003</v>
      </c>
      <c r="F412" s="681">
        <f>SUM(F404:F411)</f>
        <v>34.092569999999995</v>
      </c>
      <c r="G412" s="681">
        <f>SUM(G404:G411)</f>
        <v>143.03554</v>
      </c>
      <c r="H412" s="720">
        <f>SUM(H404:H411)</f>
        <v>1005.0944</v>
      </c>
      <c r="I412" s="1446"/>
      <c r="J412" s="1770"/>
    </row>
    <row r="413" spans="2:10">
      <c r="B413" s="712"/>
      <c r="C413" s="713" t="s">
        <v>11</v>
      </c>
      <c r="D413" s="1127">
        <v>0.35</v>
      </c>
      <c r="E413" s="1889">
        <f>E619</f>
        <v>31.5</v>
      </c>
      <c r="F413" s="1886">
        <f>F619</f>
        <v>32.200000000000003</v>
      </c>
      <c r="G413" s="1886">
        <f>G619</f>
        <v>134.05000000000001</v>
      </c>
      <c r="H413" s="1888">
        <f>H619</f>
        <v>952</v>
      </c>
      <c r="I413" s="3110"/>
      <c r="J413" s="635"/>
    </row>
    <row r="414" spans="2:10" ht="15.75" thickBot="1">
      <c r="B414" s="229"/>
      <c r="C414" s="710" t="s">
        <v>349</v>
      </c>
      <c r="D414" s="1123"/>
      <c r="E414" s="1443">
        <f>(E412*100/E672)-35</f>
        <v>-0.6332222222222228</v>
      </c>
      <c r="F414" s="435">
        <f>(F412*100/F672)-35</f>
        <v>2.0571413043478231</v>
      </c>
      <c r="G414" s="435">
        <f>(G412*100/G672)-35</f>
        <v>2.3460939947780659</v>
      </c>
      <c r="H414" s="1444">
        <f>(H412*100/H672)-35</f>
        <v>1.9519999999999982</v>
      </c>
      <c r="I414" s="675"/>
      <c r="J414" s="430"/>
    </row>
    <row r="415" spans="2:10">
      <c r="B415" s="664" t="s">
        <v>157</v>
      </c>
      <c r="C415" s="664" t="s">
        <v>199</v>
      </c>
      <c r="D415" s="1261"/>
      <c r="E415" s="1906"/>
      <c r="F415" s="1897"/>
      <c r="G415" s="1897"/>
      <c r="H415" s="1907"/>
      <c r="I415" s="438"/>
      <c r="J415" s="438"/>
    </row>
    <row r="416" spans="2:10">
      <c r="B416" s="1150" t="s">
        <v>242</v>
      </c>
      <c r="C416" s="2722" t="s">
        <v>473</v>
      </c>
      <c r="D416" s="2755">
        <v>200</v>
      </c>
      <c r="E416" s="1922">
        <v>1</v>
      </c>
      <c r="F416" s="1416">
        <v>0.2</v>
      </c>
      <c r="G416" s="2103">
        <v>15.4</v>
      </c>
      <c r="H416" s="2075">
        <v>68.099999999999994</v>
      </c>
      <c r="I416" s="437">
        <v>71</v>
      </c>
      <c r="J416" s="2837" t="s">
        <v>393</v>
      </c>
    </row>
    <row r="417" spans="2:10" ht="15.75">
      <c r="B417" s="1151" t="s">
        <v>12</v>
      </c>
      <c r="C417" s="2721" t="s">
        <v>824</v>
      </c>
      <c r="D417" s="2806">
        <v>120</v>
      </c>
      <c r="E417" s="2068">
        <v>15.199299999999999</v>
      </c>
      <c r="F417" s="1416">
        <v>4.1829999999999998</v>
      </c>
      <c r="G417" s="1992">
        <v>12.214600000000001</v>
      </c>
      <c r="H417" s="2075">
        <v>131.02029999999999</v>
      </c>
      <c r="I417" s="582">
        <v>60</v>
      </c>
      <c r="J417" s="2743" t="s">
        <v>816</v>
      </c>
    </row>
    <row r="418" spans="2:10" ht="12" customHeight="1">
      <c r="B418" s="1151"/>
      <c r="C418" s="2723" t="s">
        <v>818</v>
      </c>
      <c r="D418" s="2834"/>
      <c r="E418" s="2088"/>
      <c r="F418" s="2089"/>
      <c r="G418" s="2090"/>
      <c r="H418" s="2091"/>
      <c r="I418" s="1139"/>
      <c r="J418" s="2838"/>
    </row>
    <row r="419" spans="2:10" ht="15.75" thickBot="1">
      <c r="B419" s="1162" t="s">
        <v>166</v>
      </c>
      <c r="C419" s="2725" t="s">
        <v>319</v>
      </c>
      <c r="D419" s="2771">
        <v>30</v>
      </c>
      <c r="E419" s="1221">
        <v>1.4</v>
      </c>
      <c r="F419" s="323">
        <v>0.495</v>
      </c>
      <c r="G419" s="323">
        <v>13.031000000000001</v>
      </c>
      <c r="H419" s="680">
        <v>62.174999999999997</v>
      </c>
      <c r="I419" s="3281">
        <v>17</v>
      </c>
      <c r="J419" s="2782" t="s">
        <v>9</v>
      </c>
    </row>
    <row r="420" spans="2:10">
      <c r="B420" s="420" t="s">
        <v>207</v>
      </c>
      <c r="C420" s="42"/>
      <c r="D420" s="161">
        <f>SUM(D416:D419)</f>
        <v>350</v>
      </c>
      <c r="E420" s="427">
        <f>SUM(E416:E419)</f>
        <v>17.599299999999999</v>
      </c>
      <c r="F420" s="681">
        <f>SUM(F416:F419)</f>
        <v>4.8780000000000001</v>
      </c>
      <c r="G420" s="681">
        <f>SUM(G416:G419)</f>
        <v>40.645600000000002</v>
      </c>
      <c r="H420" s="720">
        <f>SUM(H416:H419)</f>
        <v>261.2953</v>
      </c>
      <c r="I420" s="549"/>
      <c r="J420" s="1770"/>
    </row>
    <row r="421" spans="2:10">
      <c r="B421" s="712"/>
      <c r="C421" s="713" t="s">
        <v>11</v>
      </c>
      <c r="D421" s="1127">
        <v>0.1</v>
      </c>
      <c r="E421" s="1889">
        <f>E623</f>
        <v>9</v>
      </c>
      <c r="F421" s="1886">
        <f>F623</f>
        <v>9.1999999999999993</v>
      </c>
      <c r="G421" s="1886">
        <f>G623</f>
        <v>38.299999999999997</v>
      </c>
      <c r="H421" s="1888">
        <f>H623</f>
        <v>272</v>
      </c>
      <c r="I421" s="3110"/>
      <c r="J421" s="635"/>
    </row>
    <row r="422" spans="2:10" ht="15.75" thickBot="1">
      <c r="B422" s="229"/>
      <c r="C422" s="710" t="s">
        <v>349</v>
      </c>
      <c r="D422" s="1123"/>
      <c r="E422" s="1443">
        <f>(E420*100/E672)-10</f>
        <v>9.554777777777776</v>
      </c>
      <c r="F422" s="435">
        <f>(F420*100/F672)-10</f>
        <v>-4.697826086956522</v>
      </c>
      <c r="G422" s="435">
        <f>(G420*100/G672)-10</f>
        <v>0.61242819843342211</v>
      </c>
      <c r="H422" s="1444">
        <f>(H420*100/H672)-10</f>
        <v>-0.39355514705882477</v>
      </c>
      <c r="I422" s="675"/>
      <c r="J422" s="430"/>
    </row>
    <row r="423" spans="2:10" ht="12" customHeight="1" thickBot="1">
      <c r="B423" s="106"/>
      <c r="C423" s="473"/>
      <c r="D423" s="15"/>
      <c r="E423" s="156"/>
      <c r="F423" s="156"/>
      <c r="G423" s="156"/>
      <c r="H423" s="156"/>
      <c r="I423" s="121"/>
      <c r="J423" s="121"/>
    </row>
    <row r="424" spans="2:10">
      <c r="B424" s="637"/>
      <c r="C424" s="42" t="s">
        <v>239</v>
      </c>
      <c r="D424" s="43"/>
      <c r="E424" s="146">
        <f>E400+E412</f>
        <v>54.035560000000004</v>
      </c>
      <c r="F424" s="235">
        <f>F400+F412</f>
        <v>49.041069999999991</v>
      </c>
      <c r="G424" s="235">
        <f>G400+G412</f>
        <v>258.53460000000001</v>
      </c>
      <c r="H424" s="638">
        <f>H400+H412</f>
        <v>1693.6709000000001</v>
      </c>
      <c r="I424" s="549"/>
      <c r="J424" s="31"/>
    </row>
    <row r="425" spans="2:10">
      <c r="B425" s="386"/>
      <c r="C425" s="660" t="s">
        <v>11</v>
      </c>
      <c r="D425" s="1133">
        <v>0.6</v>
      </c>
      <c r="E425" s="1889">
        <f>E627</f>
        <v>54</v>
      </c>
      <c r="F425" s="1886">
        <f>F627</f>
        <v>55.2</v>
      </c>
      <c r="G425" s="1886">
        <f>G627</f>
        <v>229.8</v>
      </c>
      <c r="H425" s="1888">
        <f>H627</f>
        <v>1632</v>
      </c>
      <c r="I425" s="656"/>
    </row>
    <row r="426" spans="2:10" ht="15.75" thickBot="1">
      <c r="B426" s="229"/>
      <c r="C426" s="710" t="s">
        <v>349</v>
      </c>
      <c r="D426" s="1123"/>
      <c r="E426" s="1443">
        <f>(E424*100/E672)-60</f>
        <v>3.9511111111117714E-2</v>
      </c>
      <c r="F426" s="435">
        <f>(F424*100/F672)-60</f>
        <v>-6.6944891304347962</v>
      </c>
      <c r="G426" s="435">
        <f>(G424*100/G672)-60</f>
        <v>7.5025065274151501</v>
      </c>
      <c r="H426" s="1444">
        <f>(H424*100/H672)-60</f>
        <v>2.2673124999999956</v>
      </c>
      <c r="I426" s="5"/>
    </row>
    <row r="427" spans="2:10" ht="15.75" thickBot="1">
      <c r="E427" s="1896"/>
      <c r="F427" s="1896"/>
      <c r="G427" s="1896"/>
      <c r="H427" s="1896"/>
      <c r="I427" s="5"/>
    </row>
    <row r="428" spans="2:10">
      <c r="B428" s="637"/>
      <c r="C428" s="42" t="s">
        <v>238</v>
      </c>
      <c r="D428" s="43"/>
      <c r="E428" s="146">
        <f>E412+E420</f>
        <v>48.529400000000003</v>
      </c>
      <c r="F428" s="235">
        <f>F412+F420</f>
        <v>38.970569999999995</v>
      </c>
      <c r="G428" s="235">
        <f>G412+G420</f>
        <v>183.68114</v>
      </c>
      <c r="H428" s="638">
        <f>H412+H420</f>
        <v>1266.3896999999999</v>
      </c>
      <c r="I428" s="5"/>
    </row>
    <row r="429" spans="2:10">
      <c r="B429" s="386"/>
      <c r="C429" s="660" t="s">
        <v>11</v>
      </c>
      <c r="D429" s="1127">
        <v>0.45</v>
      </c>
      <c r="E429" s="1889">
        <f>E631</f>
        <v>40.5</v>
      </c>
      <c r="F429" s="1886">
        <f>F631</f>
        <v>41.4</v>
      </c>
      <c r="G429" s="1886">
        <f>G631</f>
        <v>172.35</v>
      </c>
      <c r="H429" s="1888">
        <f>H631</f>
        <v>1224</v>
      </c>
      <c r="I429" s="549"/>
      <c r="J429" s="31"/>
    </row>
    <row r="430" spans="2:10" ht="15.75" thickBot="1">
      <c r="B430" s="229"/>
      <c r="C430" s="710" t="s">
        <v>349</v>
      </c>
      <c r="D430" s="1123"/>
      <c r="E430" s="1443">
        <f>(E428*100/E672)-45</f>
        <v>8.9215555555555639</v>
      </c>
      <c r="F430" s="435">
        <f>(F428*100/F672)-45</f>
        <v>-2.6406847826087017</v>
      </c>
      <c r="G430" s="435">
        <f>(G428*100/G672)-45</f>
        <v>2.9585221932114933</v>
      </c>
      <c r="H430" s="1444">
        <f>(H428*100/H672)-45</f>
        <v>1.5584448529411787</v>
      </c>
      <c r="I430" s="656"/>
      <c r="J430" s="5"/>
    </row>
    <row r="431" spans="2:10" ht="15.75" thickBot="1">
      <c r="E431" s="1896"/>
      <c r="F431" s="1896"/>
      <c r="G431" s="1896"/>
      <c r="H431" s="1896"/>
      <c r="I431" s="5"/>
      <c r="J431" s="5"/>
    </row>
    <row r="432" spans="2:10">
      <c r="B432" s="637"/>
      <c r="C432" s="42" t="s">
        <v>208</v>
      </c>
      <c r="D432" s="43"/>
      <c r="E432" s="695">
        <f>E400+E412+E420</f>
        <v>71.634860000000003</v>
      </c>
      <c r="F432" s="696">
        <f>F400+F412+F420</f>
        <v>53.919069999999991</v>
      </c>
      <c r="G432" s="696">
        <f>G400+G412+G420</f>
        <v>299.18020000000001</v>
      </c>
      <c r="H432" s="731">
        <f>H400+H412+H420</f>
        <v>1954.9662000000001</v>
      </c>
      <c r="I432" s="5"/>
      <c r="J432" s="5"/>
    </row>
    <row r="433" spans="1:10">
      <c r="B433" s="712"/>
      <c r="C433" s="713" t="s">
        <v>11</v>
      </c>
      <c r="D433" s="1127">
        <v>0.7</v>
      </c>
      <c r="E433" s="1889">
        <f>E635</f>
        <v>63</v>
      </c>
      <c r="F433" s="1886">
        <f>F635</f>
        <v>64.400000000000006</v>
      </c>
      <c r="G433" s="1886">
        <f>G635</f>
        <v>268.10000000000002</v>
      </c>
      <c r="H433" s="1888">
        <f>H635</f>
        <v>1904</v>
      </c>
      <c r="I433" s="549"/>
      <c r="J433" s="31"/>
    </row>
    <row r="434" spans="1:10" ht="15.75" thickBot="1">
      <c r="B434" s="229"/>
      <c r="C434" s="710" t="s">
        <v>349</v>
      </c>
      <c r="D434" s="1123"/>
      <c r="E434" s="1443">
        <f>(E432*100/E672)-70</f>
        <v>9.5942888888888973</v>
      </c>
      <c r="F434" s="435">
        <f>(F432*100/F672)-70</f>
        <v>-11.392315217391314</v>
      </c>
      <c r="G434" s="435">
        <f>(G432*100/G672)-70</f>
        <v>8.1149347258485705</v>
      </c>
      <c r="H434" s="1444">
        <f>(H432*100/H672)-70</f>
        <v>1.8737573529411691</v>
      </c>
      <c r="I434" s="656"/>
      <c r="J434" s="5"/>
    </row>
    <row r="435" spans="1:10">
      <c r="B435" s="99"/>
      <c r="I435" s="49"/>
      <c r="J435" s="49"/>
    </row>
    <row r="436" spans="1:10">
      <c r="B436" s="741"/>
      <c r="C436" s="77"/>
    </row>
    <row r="437" spans="1:10">
      <c r="B437" s="741"/>
      <c r="C437" s="77"/>
      <c r="D437" s="147"/>
      <c r="E437" s="300"/>
      <c r="F437" s="300"/>
      <c r="G437" s="300"/>
      <c r="H437" s="311"/>
      <c r="I437" s="300"/>
      <c r="J437" s="300"/>
    </row>
    <row r="438" spans="1:10">
      <c r="B438" s="1"/>
      <c r="C438" s="77"/>
    </row>
    <row r="440" spans="1:10">
      <c r="D440" s="12" t="s">
        <v>174</v>
      </c>
    </row>
    <row r="441" spans="1:10" ht="12.75" customHeight="1">
      <c r="A441" s="3740" t="s">
        <v>347</v>
      </c>
      <c r="B441" s="3740"/>
      <c r="C441" s="3740"/>
      <c r="D441" s="3740"/>
      <c r="E441" s="3740"/>
      <c r="F441" s="3740"/>
      <c r="G441" s="3740"/>
      <c r="H441" s="3740"/>
      <c r="I441" s="3740"/>
      <c r="J441" s="3740"/>
    </row>
    <row r="442" spans="1:10" ht="12.75" customHeight="1">
      <c r="C442" s="25" t="s">
        <v>171</v>
      </c>
      <c r="E442"/>
      <c r="F442"/>
      <c r="G442" s="25"/>
      <c r="H442" s="25"/>
      <c r="I442" s="26"/>
      <c r="J442" s="26"/>
    </row>
    <row r="443" spans="1:10" ht="17.25" customHeight="1">
      <c r="B443" s="28" t="s">
        <v>444</v>
      </c>
      <c r="C443" s="26"/>
      <c r="D443"/>
      <c r="E443" s="28" t="s">
        <v>0</v>
      </c>
      <c r="F443"/>
      <c r="G443" s="2" t="s">
        <v>857</v>
      </c>
      <c r="H443" s="26"/>
      <c r="I443" s="26"/>
      <c r="J443" s="33"/>
    </row>
    <row r="444" spans="1:10" ht="19.5" thickBot="1">
      <c r="C444" s="1"/>
      <c r="D444" s="1129" t="s">
        <v>282</v>
      </c>
    </row>
    <row r="445" spans="1:10" ht="12.75" customHeight="1" thickBot="1">
      <c r="B445" s="388" t="s">
        <v>143</v>
      </c>
      <c r="C445" s="86"/>
      <c r="D445" s="389" t="s">
        <v>144</v>
      </c>
      <c r="E445" s="332" t="s">
        <v>145</v>
      </c>
      <c r="F445" s="332"/>
      <c r="G445" s="332"/>
      <c r="H445" s="390" t="s">
        <v>146</v>
      </c>
      <c r="I445" s="391" t="s">
        <v>147</v>
      </c>
      <c r="J445" s="392" t="s">
        <v>148</v>
      </c>
    </row>
    <row r="446" spans="1:10" ht="12" customHeight="1">
      <c r="B446" s="393" t="s">
        <v>149</v>
      </c>
      <c r="C446" s="394" t="s">
        <v>150</v>
      </c>
      <c r="D446" s="395" t="s">
        <v>151</v>
      </c>
      <c r="E446" s="396" t="s">
        <v>152</v>
      </c>
      <c r="F446" s="396" t="s">
        <v>55</v>
      </c>
      <c r="G446" s="396" t="s">
        <v>56</v>
      </c>
      <c r="H446" s="397" t="s">
        <v>153</v>
      </c>
      <c r="I446" s="398" t="s">
        <v>154</v>
      </c>
      <c r="J446" s="399" t="s">
        <v>272</v>
      </c>
    </row>
    <row r="447" spans="1:10" ht="15.75" thickBot="1">
      <c r="B447" s="400"/>
      <c r="C447" s="431"/>
      <c r="D447" s="401"/>
      <c r="E447" s="402" t="s">
        <v>6</v>
      </c>
      <c r="F447" s="402" t="s">
        <v>7</v>
      </c>
      <c r="G447" s="402" t="s">
        <v>8</v>
      </c>
      <c r="H447" s="403" t="s">
        <v>155</v>
      </c>
      <c r="I447" s="404" t="s">
        <v>156</v>
      </c>
      <c r="J447" s="405" t="s">
        <v>271</v>
      </c>
    </row>
    <row r="448" spans="1:10">
      <c r="B448" s="86"/>
      <c r="C448" s="167" t="s">
        <v>131</v>
      </c>
      <c r="D448" s="1994"/>
      <c r="E448" s="439"/>
      <c r="F448" s="440"/>
      <c r="G448" s="440"/>
      <c r="H448" s="550"/>
      <c r="I448" s="436"/>
      <c r="J448" s="411"/>
    </row>
    <row r="449" spans="2:10" ht="12.75" customHeight="1">
      <c r="B449" s="412" t="s">
        <v>157</v>
      </c>
      <c r="C449" s="3481" t="s">
        <v>868</v>
      </c>
      <c r="D449" s="2758">
        <v>200</v>
      </c>
      <c r="E449" s="3078">
        <v>4.8330000000000002</v>
      </c>
      <c r="F449" s="2983">
        <v>9.0090000000000003</v>
      </c>
      <c r="G449" s="3079">
        <v>29.312000000000001</v>
      </c>
      <c r="H449" s="3080">
        <v>217.661</v>
      </c>
      <c r="I449" s="222">
        <v>29</v>
      </c>
      <c r="J449" s="2743" t="s">
        <v>357</v>
      </c>
    </row>
    <row r="450" spans="2:10" ht="13.5" customHeight="1">
      <c r="B450" s="83"/>
      <c r="C450" s="3439" t="s">
        <v>595</v>
      </c>
      <c r="D450" s="1770">
        <v>30</v>
      </c>
      <c r="E450" s="320">
        <v>7.0010000000000003</v>
      </c>
      <c r="F450" s="318">
        <v>8.8010000000000002</v>
      </c>
      <c r="G450" s="318">
        <v>0</v>
      </c>
      <c r="H450" s="685">
        <v>107.601</v>
      </c>
      <c r="I450" s="457">
        <v>11</v>
      </c>
      <c r="J450" s="2743" t="s">
        <v>286</v>
      </c>
    </row>
    <row r="451" spans="2:10">
      <c r="B451" s="413" t="s">
        <v>242</v>
      </c>
      <c r="C451" s="3439" t="s">
        <v>520</v>
      </c>
      <c r="D451" s="1770">
        <v>10</v>
      </c>
      <c r="E451" s="1221">
        <v>0.1</v>
      </c>
      <c r="F451" s="323">
        <v>7.2</v>
      </c>
      <c r="G451" s="323">
        <v>0.1</v>
      </c>
      <c r="H451" s="680">
        <v>66.099999999999994</v>
      </c>
      <c r="I451" s="426">
        <v>10</v>
      </c>
      <c r="J451" s="2799" t="s">
        <v>519</v>
      </c>
    </row>
    <row r="452" spans="2:10" ht="15.75">
      <c r="B452" s="414" t="s">
        <v>12</v>
      </c>
      <c r="C452" s="2928" t="s">
        <v>928</v>
      </c>
      <c r="D452" s="249">
        <v>190</v>
      </c>
      <c r="E452" s="1221">
        <v>0.2</v>
      </c>
      <c r="F452" s="323">
        <v>0</v>
      </c>
      <c r="G452" s="323">
        <v>6.5</v>
      </c>
      <c r="H452" s="680">
        <v>26.8</v>
      </c>
      <c r="I452" s="418">
        <v>67</v>
      </c>
      <c r="J452" s="2735" t="s">
        <v>1013</v>
      </c>
    </row>
    <row r="453" spans="2:10">
      <c r="B453" s="417" t="s">
        <v>167</v>
      </c>
      <c r="C453" s="3443" t="s">
        <v>593</v>
      </c>
      <c r="D453" s="2718">
        <v>50</v>
      </c>
      <c r="E453" s="1295">
        <v>3.07</v>
      </c>
      <c r="F453" s="324">
        <v>1.7969999999999999</v>
      </c>
      <c r="G453" s="324">
        <v>12.936</v>
      </c>
      <c r="H453" s="680">
        <v>145.08330000000001</v>
      </c>
      <c r="I453" s="418">
        <v>66</v>
      </c>
      <c r="J453" s="2782" t="s">
        <v>598</v>
      </c>
    </row>
    <row r="454" spans="2:10">
      <c r="B454" s="83"/>
      <c r="C454" s="2977" t="s">
        <v>319</v>
      </c>
      <c r="D454" s="1770">
        <v>40</v>
      </c>
      <c r="E454" s="1221">
        <v>1.8660000000000001</v>
      </c>
      <c r="F454" s="323">
        <v>0.66</v>
      </c>
      <c r="G454" s="323">
        <v>17.373999999999999</v>
      </c>
      <c r="H454" s="680">
        <v>82.9</v>
      </c>
      <c r="I454" s="426">
        <v>17</v>
      </c>
      <c r="J454" s="2745" t="s">
        <v>9</v>
      </c>
    </row>
    <row r="455" spans="2:10" ht="15.75" thickBot="1">
      <c r="B455" s="663"/>
      <c r="C455" s="2978" t="s">
        <v>589</v>
      </c>
      <c r="D455" s="2861">
        <v>105</v>
      </c>
      <c r="E455" s="434">
        <v>0.42</v>
      </c>
      <c r="F455" s="435">
        <v>0.42</v>
      </c>
      <c r="G455" s="2222">
        <v>10.29</v>
      </c>
      <c r="H455" s="2711">
        <v>49.35</v>
      </c>
      <c r="I455" s="3280">
        <v>85</v>
      </c>
      <c r="J455" s="2742" t="s">
        <v>384</v>
      </c>
    </row>
    <row r="456" spans="2:10">
      <c r="B456" s="420" t="s">
        <v>172</v>
      </c>
      <c r="D456" s="161">
        <f>SUM(D449:D455)</f>
        <v>625</v>
      </c>
      <c r="E456" s="421">
        <f>SUM(E449:E455)</f>
        <v>17.490000000000002</v>
      </c>
      <c r="F456" s="2095">
        <f>SUM(F449:F455)</f>
        <v>27.887000000000004</v>
      </c>
      <c r="G456" s="2096">
        <f>SUM(G449:G455)</f>
        <v>76.512</v>
      </c>
      <c r="H456" s="547">
        <f>SUM(H449:H455)</f>
        <v>695.49530000000004</v>
      </c>
      <c r="I456" s="549"/>
      <c r="J456" s="1770"/>
    </row>
    <row r="457" spans="2:10" ht="15" customHeight="1">
      <c r="B457" s="712"/>
      <c r="C457" s="713" t="s">
        <v>11</v>
      </c>
      <c r="D457" s="1127">
        <v>0.25</v>
      </c>
      <c r="E457" s="778">
        <f>E615</f>
        <v>22.5</v>
      </c>
      <c r="F457" s="777">
        <f>F615</f>
        <v>23</v>
      </c>
      <c r="G457" s="777">
        <f>G615</f>
        <v>95.75</v>
      </c>
      <c r="H457" s="1474">
        <f>H615</f>
        <v>680</v>
      </c>
      <c r="I457" s="3110"/>
      <c r="J457" s="635"/>
    </row>
    <row r="458" spans="2:10" ht="15.75" thickBot="1">
      <c r="B458" s="229"/>
      <c r="C458" s="710" t="s">
        <v>349</v>
      </c>
      <c r="D458" s="1123"/>
      <c r="E458" s="1443">
        <f>(E456*100/E672)-25</f>
        <v>-5.5666666666666629</v>
      </c>
      <c r="F458" s="1932">
        <f>(F456*100/F672)-25</f>
        <v>5.311956521739134</v>
      </c>
      <c r="G458" s="1932">
        <f>(G456*100/G672)-25</f>
        <v>-5.0229765013054823</v>
      </c>
      <c r="H458" s="1444">
        <f>(H456*100/H672)-25</f>
        <v>0.56968014705882197</v>
      </c>
      <c r="I458" s="675"/>
      <c r="J458" s="430"/>
    </row>
    <row r="459" spans="2:10">
      <c r="B459" s="86"/>
      <c r="C459" s="406" t="s">
        <v>109</v>
      </c>
      <c r="D459" s="1261"/>
      <c r="E459" s="39"/>
      <c r="F459" s="2102"/>
      <c r="G459" s="2102"/>
      <c r="H459" s="2248"/>
      <c r="I459" s="425"/>
      <c r="J459" s="425"/>
    </row>
    <row r="460" spans="2:10">
      <c r="B460" s="413" t="s">
        <v>242</v>
      </c>
      <c r="C460" s="333" t="s">
        <v>655</v>
      </c>
      <c r="D460" s="340">
        <v>100</v>
      </c>
      <c r="E460" s="1221">
        <v>0.8</v>
      </c>
      <c r="F460" s="323">
        <v>0.2</v>
      </c>
      <c r="G460" s="323">
        <v>2.5</v>
      </c>
      <c r="H460" s="685">
        <v>14.2</v>
      </c>
      <c r="I460" s="416">
        <v>1</v>
      </c>
      <c r="J460" s="2741" t="s">
        <v>508</v>
      </c>
    </row>
    <row r="461" spans="2:10">
      <c r="B461" s="83"/>
      <c r="C461" s="2927" t="s">
        <v>869</v>
      </c>
      <c r="D461" s="1770">
        <v>250</v>
      </c>
      <c r="E461" s="1221">
        <v>6.3</v>
      </c>
      <c r="F461" s="323">
        <v>3.5750000000000002</v>
      </c>
      <c r="G461" s="323">
        <v>14.6</v>
      </c>
      <c r="H461" s="685">
        <v>115.75</v>
      </c>
      <c r="I461" s="433">
        <v>24</v>
      </c>
      <c r="J461" s="2743" t="s">
        <v>723</v>
      </c>
    </row>
    <row r="462" spans="2:10" ht="13.5" customHeight="1">
      <c r="B462" s="414" t="s">
        <v>12</v>
      </c>
      <c r="C462" s="2927" t="s">
        <v>719</v>
      </c>
      <c r="D462" s="2718">
        <v>100</v>
      </c>
      <c r="E462" s="1222">
        <v>11</v>
      </c>
      <c r="F462" s="324">
        <v>12</v>
      </c>
      <c r="G462" s="1222">
        <v>4</v>
      </c>
      <c r="H462" s="686">
        <v>173</v>
      </c>
      <c r="I462" s="432">
        <v>52</v>
      </c>
      <c r="J462" s="2743" t="s">
        <v>728</v>
      </c>
    </row>
    <row r="463" spans="2:10">
      <c r="B463" s="83"/>
      <c r="C463" s="2553" t="s">
        <v>405</v>
      </c>
      <c r="D463" s="1770">
        <v>180</v>
      </c>
      <c r="E463" s="2712">
        <v>5.9878</v>
      </c>
      <c r="F463" s="1158">
        <v>11.9756</v>
      </c>
      <c r="G463" s="2713">
        <v>26.4132</v>
      </c>
      <c r="H463" s="1734">
        <v>238.54640000000001</v>
      </c>
      <c r="I463" s="2822">
        <v>39</v>
      </c>
      <c r="J463" s="2741" t="s">
        <v>364</v>
      </c>
    </row>
    <row r="464" spans="2:10" ht="12.75" customHeight="1">
      <c r="B464" s="417" t="s">
        <v>167</v>
      </c>
      <c r="C464" s="230" t="s">
        <v>245</v>
      </c>
      <c r="D464" s="2718">
        <v>200</v>
      </c>
      <c r="E464" s="1221">
        <v>1</v>
      </c>
      <c r="F464" s="323">
        <v>0</v>
      </c>
      <c r="G464" s="323">
        <v>25.4</v>
      </c>
      <c r="H464" s="1426">
        <v>105.6</v>
      </c>
      <c r="I464" s="457">
        <v>84</v>
      </c>
      <c r="J464" s="2732" t="s">
        <v>370</v>
      </c>
    </row>
    <row r="465" spans="2:10">
      <c r="B465" s="83"/>
      <c r="C465" s="1561" t="s">
        <v>10</v>
      </c>
      <c r="D465" s="2718">
        <v>60</v>
      </c>
      <c r="E465" s="1233">
        <v>1.2036</v>
      </c>
      <c r="F465" s="323">
        <v>0.78</v>
      </c>
      <c r="G465" s="318">
        <v>32.520000000000003</v>
      </c>
      <c r="H465" s="680">
        <v>141.9144</v>
      </c>
      <c r="I465" s="416">
        <v>16</v>
      </c>
      <c r="J465" s="2744" t="s">
        <v>9</v>
      </c>
    </row>
    <row r="466" spans="2:10" ht="15.75" thickBot="1">
      <c r="B466" s="663"/>
      <c r="C466" s="230" t="s">
        <v>319</v>
      </c>
      <c r="D466" s="2718">
        <v>40</v>
      </c>
      <c r="E466" s="1221">
        <v>1.8660000000000001</v>
      </c>
      <c r="F466" s="323">
        <v>0.66</v>
      </c>
      <c r="G466" s="323">
        <v>17.373999999999999</v>
      </c>
      <c r="H466" s="680">
        <v>82.9</v>
      </c>
      <c r="I466" s="426">
        <v>17</v>
      </c>
      <c r="J466" s="2745" t="s">
        <v>9</v>
      </c>
    </row>
    <row r="467" spans="2:10">
      <c r="B467" s="420" t="s">
        <v>160</v>
      </c>
      <c r="C467" s="42"/>
      <c r="D467" s="1445">
        <f>SUM(D460:D466)</f>
        <v>930</v>
      </c>
      <c r="E467" s="427">
        <f>SUM(E460:E466)</f>
        <v>28.157400000000003</v>
      </c>
      <c r="F467" s="422">
        <f>SUM(F460:F466)</f>
        <v>29.1906</v>
      </c>
      <c r="G467" s="428">
        <f>SUM(G460:G466)</f>
        <v>122.80719999999999</v>
      </c>
      <c r="H467" s="547">
        <f>SUM(H460:H466)</f>
        <v>871.91079999999999</v>
      </c>
      <c r="I467" s="549"/>
      <c r="J467" s="1770"/>
    </row>
    <row r="468" spans="2:10">
      <c r="B468" s="712"/>
      <c r="C468" s="713" t="s">
        <v>11</v>
      </c>
      <c r="D468" s="1127">
        <v>0.35</v>
      </c>
      <c r="E468" s="778">
        <f>E619</f>
        <v>31.5</v>
      </c>
      <c r="F468" s="777">
        <f>F619</f>
        <v>32.200000000000003</v>
      </c>
      <c r="G468" s="777">
        <f>G619</f>
        <v>134.05000000000001</v>
      </c>
      <c r="H468" s="1474">
        <f>H619</f>
        <v>952</v>
      </c>
      <c r="I468" s="3110"/>
      <c r="J468" s="635"/>
    </row>
    <row r="469" spans="2:10" ht="15.75" thickBot="1">
      <c r="B469" s="229"/>
      <c r="C469" s="710" t="s">
        <v>349</v>
      </c>
      <c r="D469" s="1123"/>
      <c r="E469" s="1443">
        <f>(E467*100/E672)-35</f>
        <v>-3.7139999999999986</v>
      </c>
      <c r="F469" s="435">
        <f>(F467*100/F672)-35</f>
        <v>-3.2710869565217386</v>
      </c>
      <c r="G469" s="435">
        <f>(G467*100/G672)-35</f>
        <v>-2.9354569190600515</v>
      </c>
      <c r="H469" s="1444">
        <f>(H467*100/H672)-35</f>
        <v>-2.9444558823529405</v>
      </c>
      <c r="I469" s="675"/>
      <c r="J469" s="430"/>
    </row>
    <row r="470" spans="2:10">
      <c r="B470" s="444" t="s">
        <v>157</v>
      </c>
      <c r="C470" s="664" t="s">
        <v>199</v>
      </c>
      <c r="D470" s="1261"/>
      <c r="E470" s="5"/>
      <c r="F470" s="424"/>
      <c r="G470" s="424"/>
      <c r="H470" s="424"/>
      <c r="I470" s="425"/>
      <c r="J470" s="425"/>
    </row>
    <row r="471" spans="2:10" ht="12.75" customHeight="1">
      <c r="B471" s="413" t="s">
        <v>242</v>
      </c>
      <c r="C471" s="2178" t="s">
        <v>441</v>
      </c>
      <c r="D471" s="344"/>
      <c r="E471" s="1222"/>
      <c r="F471" s="324"/>
      <c r="G471" s="1222"/>
      <c r="H471" s="686"/>
      <c r="I471" s="437"/>
      <c r="J471" s="2743"/>
    </row>
    <row r="472" spans="2:10" ht="12.75" customHeight="1">
      <c r="B472" s="414" t="s">
        <v>12</v>
      </c>
      <c r="C472" s="2401" t="s">
        <v>200</v>
      </c>
      <c r="D472" s="1781">
        <v>200</v>
      </c>
      <c r="E472" s="2072">
        <v>5.8</v>
      </c>
      <c r="F472" s="1413">
        <v>5</v>
      </c>
      <c r="G472" s="2072">
        <v>8</v>
      </c>
      <c r="H472" s="1733">
        <v>101</v>
      </c>
      <c r="I472" s="2011">
        <v>83</v>
      </c>
      <c r="J472" s="2013" t="s">
        <v>879</v>
      </c>
    </row>
    <row r="473" spans="2:10">
      <c r="B473" s="83"/>
      <c r="C473" s="2784" t="s">
        <v>870</v>
      </c>
      <c r="D473" s="344">
        <v>120</v>
      </c>
      <c r="E473" s="3482">
        <v>5.1210000000000004</v>
      </c>
      <c r="F473" s="1996">
        <v>4.32</v>
      </c>
      <c r="G473" s="1412">
        <v>10.805</v>
      </c>
      <c r="H473" s="2238">
        <v>103.4</v>
      </c>
      <c r="I473" s="2011">
        <v>34</v>
      </c>
      <c r="J473" s="2743" t="s">
        <v>401</v>
      </c>
    </row>
    <row r="474" spans="2:10" ht="15.75" thickBot="1">
      <c r="B474" s="661" t="s">
        <v>167</v>
      </c>
      <c r="C474" s="2382" t="s">
        <v>1032</v>
      </c>
      <c r="D474" s="341">
        <v>30</v>
      </c>
      <c r="E474" s="220">
        <v>1.155</v>
      </c>
      <c r="F474" s="318">
        <v>0.56999999999999995</v>
      </c>
      <c r="G474" s="1411">
        <v>10.952</v>
      </c>
      <c r="H474" s="742">
        <v>54.895000000000003</v>
      </c>
      <c r="I474" s="418">
        <v>15</v>
      </c>
      <c r="J474" s="2745" t="s">
        <v>9</v>
      </c>
    </row>
    <row r="475" spans="2:10">
      <c r="B475" s="420" t="s">
        <v>207</v>
      </c>
      <c r="C475" s="558"/>
      <c r="D475" s="161">
        <f>SUM(D471:D474)</f>
        <v>350</v>
      </c>
      <c r="E475" s="427">
        <f>SUM(E471:E474)</f>
        <v>12.075999999999999</v>
      </c>
      <c r="F475" s="422">
        <f>SUM(F471:F474)</f>
        <v>9.89</v>
      </c>
      <c r="G475" s="428">
        <f>SUM(G471:G474)</f>
        <v>29.756999999999998</v>
      </c>
      <c r="H475" s="547">
        <f>SUM(H471:H474)</f>
        <v>259.29500000000002</v>
      </c>
      <c r="I475" s="1446"/>
      <c r="J475" s="451"/>
    </row>
    <row r="476" spans="2:10">
      <c r="B476" s="712"/>
      <c r="C476" s="713" t="s">
        <v>11</v>
      </c>
      <c r="D476" s="1127">
        <v>0.1</v>
      </c>
      <c r="E476" s="778">
        <f>E623</f>
        <v>9</v>
      </c>
      <c r="F476" s="777">
        <f>F623</f>
        <v>9.1999999999999993</v>
      </c>
      <c r="G476" s="777">
        <f>G623</f>
        <v>38.299999999999997</v>
      </c>
      <c r="H476" s="1474">
        <f>H623</f>
        <v>272</v>
      </c>
      <c r="I476" s="3110"/>
      <c r="J476" s="635"/>
    </row>
    <row r="477" spans="2:10" ht="15.75" thickBot="1">
      <c r="B477" s="229"/>
      <c r="C477" s="710" t="s">
        <v>349</v>
      </c>
      <c r="D477" s="1123"/>
      <c r="E477" s="1443">
        <f>(E475*100/E672)-10</f>
        <v>3.4177777777777774</v>
      </c>
      <c r="F477" s="435">
        <f>(F475*100/F672)-10</f>
        <v>0.75</v>
      </c>
      <c r="G477" s="435">
        <f>(G475*100/G672)-10</f>
        <v>-2.2305483028720632</v>
      </c>
      <c r="H477" s="1444">
        <f>(H475*100/H672)-10</f>
        <v>-0.46709558823529385</v>
      </c>
      <c r="I477" s="675"/>
      <c r="J477" s="430"/>
    </row>
    <row r="478" spans="2:10" ht="16.5" thickBot="1">
      <c r="B478" s="106"/>
      <c r="C478" s="473"/>
      <c r="D478" s="121"/>
      <c r="E478" s="563"/>
      <c r="F478" s="563"/>
      <c r="G478" s="563"/>
      <c r="H478" s="508"/>
      <c r="I478" s="121"/>
      <c r="J478" s="121"/>
    </row>
    <row r="479" spans="2:10">
      <c r="B479" s="637"/>
      <c r="C479" s="42" t="s">
        <v>239</v>
      </c>
      <c r="D479" s="43"/>
      <c r="E479" s="146">
        <f>E456+E467</f>
        <v>45.647400000000005</v>
      </c>
      <c r="F479" s="235">
        <f>F456+F467</f>
        <v>57.077600000000004</v>
      </c>
      <c r="G479" s="235">
        <f>G456+G467</f>
        <v>199.3192</v>
      </c>
      <c r="H479" s="638">
        <f>H456+H467</f>
        <v>1567.4061000000002</v>
      </c>
      <c r="I479" s="549"/>
      <c r="J479" s="31"/>
    </row>
    <row r="480" spans="2:10">
      <c r="B480" s="386"/>
      <c r="C480" s="660" t="s">
        <v>11</v>
      </c>
      <c r="D480" s="1127">
        <v>0.6</v>
      </c>
      <c r="E480" s="778">
        <f>E627</f>
        <v>54</v>
      </c>
      <c r="F480" s="777">
        <f>F627</f>
        <v>55.2</v>
      </c>
      <c r="G480" s="777">
        <f>G627</f>
        <v>229.8</v>
      </c>
      <c r="H480" s="1474">
        <f>H627</f>
        <v>1632</v>
      </c>
      <c r="I480" s="656"/>
      <c r="J480" s="5"/>
    </row>
    <row r="481" spans="1:10" ht="15.75" thickBot="1">
      <c r="B481" s="229"/>
      <c r="C481" s="710" t="s">
        <v>349</v>
      </c>
      <c r="D481" s="1123"/>
      <c r="E481" s="1443">
        <f>(E479*100/E672)-60</f>
        <v>-9.2806666666666615</v>
      </c>
      <c r="F481" s="435">
        <f>(F479*100/F672)-60</f>
        <v>2.0408695652173918</v>
      </c>
      <c r="G481" s="435">
        <f>(G479*100/G672)-60</f>
        <v>-7.9584334203655374</v>
      </c>
      <c r="H481" s="1444">
        <f>(H479*100/H672)-60</f>
        <v>-2.374775735294115</v>
      </c>
      <c r="I481" s="5"/>
      <c r="J481" s="5"/>
    </row>
    <row r="482" spans="1:10" ht="15.75" thickBot="1">
      <c r="F482" s="442"/>
      <c r="G482" s="442"/>
      <c r="H482" s="442"/>
      <c r="I482" s="5"/>
      <c r="J482" s="5"/>
    </row>
    <row r="483" spans="1:10">
      <c r="B483" s="637"/>
      <c r="C483" s="42" t="s">
        <v>238</v>
      </c>
      <c r="D483" s="43"/>
      <c r="E483" s="146">
        <f>E467+E475</f>
        <v>40.233400000000003</v>
      </c>
      <c r="F483" s="235">
        <f>F467+F475</f>
        <v>39.080600000000004</v>
      </c>
      <c r="G483" s="235">
        <f>G467+G475</f>
        <v>152.5642</v>
      </c>
      <c r="H483" s="638">
        <f>H467+H475</f>
        <v>1131.2058</v>
      </c>
      <c r="I483" s="549"/>
      <c r="J483" s="31"/>
    </row>
    <row r="484" spans="1:10">
      <c r="B484" s="386"/>
      <c r="C484" s="660" t="s">
        <v>11</v>
      </c>
      <c r="D484" s="1127">
        <v>0.45</v>
      </c>
      <c r="E484" s="778">
        <f>E631</f>
        <v>40.5</v>
      </c>
      <c r="F484" s="777">
        <f>F631</f>
        <v>41.4</v>
      </c>
      <c r="G484" s="777">
        <f>G631</f>
        <v>172.35</v>
      </c>
      <c r="H484" s="1474">
        <f>H631</f>
        <v>1224</v>
      </c>
      <c r="I484" s="656"/>
      <c r="J484" s="5"/>
    </row>
    <row r="485" spans="1:10" ht="15.75" thickBot="1">
      <c r="B485" s="229"/>
      <c r="C485" s="710" t="s">
        <v>349</v>
      </c>
      <c r="D485" s="1123"/>
      <c r="E485" s="1443">
        <f>(E483*100/E672)-45</f>
        <v>-0.2962222222222195</v>
      </c>
      <c r="F485" s="435">
        <f>(F483*100/F672)-45</f>
        <v>-2.5210869565217351</v>
      </c>
      <c r="G485" s="435">
        <f>(G483*100/G672)-45</f>
        <v>-5.1660052219321173</v>
      </c>
      <c r="H485" s="1444">
        <f>(H483*100/H672)-45</f>
        <v>-3.4115514705882362</v>
      </c>
      <c r="I485" s="5"/>
      <c r="J485" s="5"/>
    </row>
    <row r="486" spans="1:10" ht="15.75" thickBot="1">
      <c r="I486" s="5"/>
      <c r="J486" s="5"/>
    </row>
    <row r="487" spans="1:10">
      <c r="B487" s="637"/>
      <c r="C487" s="42" t="s">
        <v>208</v>
      </c>
      <c r="D487" s="43"/>
      <c r="E487" s="153">
        <f>E456+E467+E475</f>
        <v>57.723400000000005</v>
      </c>
      <c r="F487" s="92">
        <f>F456+F467+F475</f>
        <v>66.967600000000004</v>
      </c>
      <c r="G487" s="92">
        <f>G456+G467+G475</f>
        <v>229.0762</v>
      </c>
      <c r="H487" s="236">
        <f>H456+H467+H475</f>
        <v>1826.7011000000002</v>
      </c>
      <c r="I487" s="5"/>
      <c r="J487" s="5"/>
    </row>
    <row r="488" spans="1:10">
      <c r="B488" s="712"/>
      <c r="C488" s="713" t="s">
        <v>11</v>
      </c>
      <c r="D488" s="1127">
        <v>0.7</v>
      </c>
      <c r="E488" s="778">
        <f>E635</f>
        <v>63</v>
      </c>
      <c r="F488" s="777">
        <f>F635</f>
        <v>64.400000000000006</v>
      </c>
      <c r="G488" s="777">
        <f>G635</f>
        <v>268.10000000000002</v>
      </c>
      <c r="H488" s="1474">
        <f>H635</f>
        <v>1904</v>
      </c>
      <c r="I488" s="549"/>
      <c r="J488" s="31"/>
    </row>
    <row r="489" spans="1:10" ht="15.75" thickBot="1">
      <c r="B489" s="229"/>
      <c r="C489" s="710" t="s">
        <v>349</v>
      </c>
      <c r="D489" s="1123"/>
      <c r="E489" s="1443">
        <f>(E487*100/E672)-70</f>
        <v>-5.8628888888888895</v>
      </c>
      <c r="F489" s="435">
        <f>(F487*100/F672)-70</f>
        <v>2.7908695652173918</v>
      </c>
      <c r="G489" s="435">
        <f>(G487*100/G672)-70</f>
        <v>-10.188981723237603</v>
      </c>
      <c r="H489" s="1444">
        <f>(H487*100/H672)-70</f>
        <v>-2.8418713235294035</v>
      </c>
      <c r="I489" s="656"/>
      <c r="J489" s="5"/>
    </row>
    <row r="490" spans="1:10">
      <c r="B490" s="99"/>
      <c r="I490" s="5"/>
      <c r="J490" s="5"/>
    </row>
    <row r="491" spans="1:10">
      <c r="B491" s="741"/>
      <c r="C491" s="77"/>
    </row>
    <row r="492" spans="1:10">
      <c r="B492" s="1"/>
      <c r="C492" s="77"/>
      <c r="D492"/>
      <c r="E492" s="300"/>
      <c r="F492" s="300"/>
      <c r="G492" s="300"/>
      <c r="H492" s="300"/>
      <c r="I492" s="300"/>
      <c r="J492" s="300"/>
    </row>
    <row r="493" spans="1:10">
      <c r="B493" s="1"/>
      <c r="C493" s="77"/>
      <c r="D493"/>
      <c r="E493" s="300"/>
      <c r="F493" s="300"/>
      <c r="G493" s="300"/>
      <c r="H493" s="300"/>
      <c r="I493" s="300"/>
      <c r="J493" s="300"/>
    </row>
    <row r="494" spans="1:10">
      <c r="B494" s="1"/>
      <c r="C494" s="77"/>
    </row>
    <row r="495" spans="1:10">
      <c r="D495" s="12" t="s">
        <v>174</v>
      </c>
    </row>
    <row r="496" spans="1:10">
      <c r="A496" s="3740" t="s">
        <v>347</v>
      </c>
      <c r="B496" s="3740"/>
      <c r="C496" s="3740"/>
      <c r="D496" s="3740"/>
      <c r="E496" s="3740"/>
      <c r="F496" s="3740"/>
      <c r="G496" s="3740"/>
      <c r="H496" s="3740"/>
      <c r="I496" s="3740"/>
      <c r="J496" s="3740"/>
    </row>
    <row r="497" spans="2:10">
      <c r="C497" s="25" t="s">
        <v>171</v>
      </c>
      <c r="E497"/>
      <c r="F497"/>
      <c r="G497" s="25"/>
      <c r="H497" s="25"/>
      <c r="I497" s="26"/>
      <c r="J497" s="26"/>
    </row>
    <row r="498" spans="2:10" ht="18" thickBot="1">
      <c r="B498" s="28" t="s">
        <v>444</v>
      </c>
      <c r="C498" s="26"/>
      <c r="D498"/>
      <c r="E498" s="3130" t="s">
        <v>282</v>
      </c>
      <c r="F498"/>
      <c r="G498" s="2" t="s">
        <v>906</v>
      </c>
      <c r="H498" s="26"/>
      <c r="I498" s="26"/>
      <c r="J498" s="33"/>
    </row>
    <row r="499" spans="2:10" ht="15.75" thickBot="1">
      <c r="B499" s="1148" t="s">
        <v>143</v>
      </c>
      <c r="C499" s="86"/>
      <c r="D499" s="389" t="s">
        <v>144</v>
      </c>
      <c r="E499" s="332" t="s">
        <v>145</v>
      </c>
      <c r="F499" s="332"/>
      <c r="G499" s="332"/>
      <c r="H499" s="390" t="s">
        <v>146</v>
      </c>
      <c r="I499" s="391" t="s">
        <v>147</v>
      </c>
      <c r="J499" s="392" t="s">
        <v>148</v>
      </c>
    </row>
    <row r="500" spans="2:10" ht="14.25" customHeight="1">
      <c r="B500" s="397" t="s">
        <v>149</v>
      </c>
      <c r="C500" s="394" t="s">
        <v>150</v>
      </c>
      <c r="D500" s="395" t="s">
        <v>151</v>
      </c>
      <c r="E500" s="396" t="s">
        <v>152</v>
      </c>
      <c r="F500" s="396" t="s">
        <v>55</v>
      </c>
      <c r="G500" s="396" t="s">
        <v>56</v>
      </c>
      <c r="H500" s="397" t="s">
        <v>153</v>
      </c>
      <c r="I500" s="398" t="s">
        <v>154</v>
      </c>
      <c r="J500" s="399" t="s">
        <v>272</v>
      </c>
    </row>
    <row r="501" spans="2:10" ht="12.75" customHeight="1" thickBot="1">
      <c r="B501" s="1226"/>
      <c r="C501" s="431"/>
      <c r="D501" s="401"/>
      <c r="E501" s="402" t="s">
        <v>6</v>
      </c>
      <c r="F501" s="402" t="s">
        <v>7</v>
      </c>
      <c r="G501" s="402" t="s">
        <v>8</v>
      </c>
      <c r="H501" s="403" t="s">
        <v>155</v>
      </c>
      <c r="I501" s="404" t="s">
        <v>156</v>
      </c>
      <c r="J501" s="405" t="s">
        <v>271</v>
      </c>
    </row>
    <row r="502" spans="2:10">
      <c r="B502" s="444" t="s">
        <v>157</v>
      </c>
      <c r="C502" s="168" t="s">
        <v>131</v>
      </c>
      <c r="D502" s="1768"/>
      <c r="E502" s="407"/>
      <c r="F502" s="408"/>
      <c r="G502" s="408"/>
      <c r="H502" s="546"/>
      <c r="I502" s="436"/>
      <c r="J502" s="411"/>
    </row>
    <row r="503" spans="2:10">
      <c r="B503" s="413" t="s">
        <v>242</v>
      </c>
      <c r="C503" s="246" t="s">
        <v>1028</v>
      </c>
      <c r="D503" s="344">
        <v>100</v>
      </c>
      <c r="E503" s="2790">
        <v>1.5</v>
      </c>
      <c r="F503" s="1744">
        <v>3.6</v>
      </c>
      <c r="G503" s="1745">
        <v>8.5</v>
      </c>
      <c r="H503" s="685">
        <v>72</v>
      </c>
      <c r="I503" s="443">
        <v>9</v>
      </c>
      <c r="J503" s="2733" t="s">
        <v>379</v>
      </c>
    </row>
    <row r="504" spans="2:10" ht="15.75">
      <c r="B504" s="414" t="s">
        <v>12</v>
      </c>
      <c r="C504" s="2807" t="s">
        <v>505</v>
      </c>
      <c r="D504" s="2806">
        <v>200</v>
      </c>
      <c r="E504" s="2712">
        <v>15.05833</v>
      </c>
      <c r="F504" s="1158">
        <v>17.395299999999999</v>
      </c>
      <c r="G504" s="1738">
        <v>27.001000000000001</v>
      </c>
      <c r="H504" s="1426">
        <v>324.79500000000002</v>
      </c>
      <c r="I504" s="2944">
        <v>50</v>
      </c>
      <c r="J504" s="2741" t="s">
        <v>499</v>
      </c>
    </row>
    <row r="505" spans="2:10" ht="15.75">
      <c r="B505" s="414"/>
      <c r="C505" s="2807" t="s">
        <v>132</v>
      </c>
      <c r="D505" s="2755">
        <v>200</v>
      </c>
      <c r="E505" s="1410">
        <v>0.5</v>
      </c>
      <c r="F505" s="1411">
        <v>0</v>
      </c>
      <c r="G505" s="1411">
        <v>19.8</v>
      </c>
      <c r="H505" s="680">
        <v>81</v>
      </c>
      <c r="I505" s="418">
        <v>73</v>
      </c>
      <c r="J505" s="2744" t="s">
        <v>287</v>
      </c>
    </row>
    <row r="506" spans="2:10">
      <c r="B506" s="417" t="s">
        <v>34</v>
      </c>
      <c r="C506" s="3000" t="s">
        <v>10</v>
      </c>
      <c r="D506" s="2731">
        <v>60</v>
      </c>
      <c r="E506" s="1233">
        <v>1.2036</v>
      </c>
      <c r="F506" s="323">
        <v>0.78</v>
      </c>
      <c r="G506" s="318">
        <v>32.520000000000003</v>
      </c>
      <c r="H506" s="1426">
        <v>141.9144</v>
      </c>
      <c r="I506" s="2945">
        <v>16</v>
      </c>
      <c r="J506" s="2744" t="s">
        <v>9</v>
      </c>
    </row>
    <row r="507" spans="2:10" ht="15.75" thickBot="1">
      <c r="B507" s="663"/>
      <c r="C507" s="2813" t="s">
        <v>319</v>
      </c>
      <c r="D507" s="2946">
        <v>30</v>
      </c>
      <c r="E507" s="1233">
        <v>1.4</v>
      </c>
      <c r="F507" s="323">
        <v>0.495</v>
      </c>
      <c r="G507" s="323">
        <v>13.031000000000001</v>
      </c>
      <c r="H507" s="1426">
        <v>62.174999999999997</v>
      </c>
      <c r="I507" s="2858">
        <v>17</v>
      </c>
      <c r="J507" s="2745" t="s">
        <v>9</v>
      </c>
    </row>
    <row r="508" spans="2:10">
      <c r="B508" s="420" t="s">
        <v>172</v>
      </c>
      <c r="D508" s="2083">
        <f>SUM(D503:D507)</f>
        <v>590</v>
      </c>
      <c r="E508" s="2018">
        <f>SUM(E503:E507)</f>
        <v>19.661929999999998</v>
      </c>
      <c r="F508" s="2095">
        <f>SUM(F503:F507)</f>
        <v>22.270300000000002</v>
      </c>
      <c r="G508" s="2096">
        <f>SUM(G503:G507)</f>
        <v>100.852</v>
      </c>
      <c r="H508" s="2097">
        <f>SUM(H503:H507)</f>
        <v>681.88439999999991</v>
      </c>
      <c r="I508" s="1446"/>
      <c r="J508" s="1770"/>
    </row>
    <row r="509" spans="2:10">
      <c r="B509" s="712"/>
      <c r="C509" s="713" t="s">
        <v>11</v>
      </c>
      <c r="D509" s="1808">
        <v>0.25</v>
      </c>
      <c r="E509" s="2105">
        <f>E615</f>
        <v>22.5</v>
      </c>
      <c r="F509" s="2099">
        <f>F615</f>
        <v>23</v>
      </c>
      <c r="G509" s="2099">
        <f>G615</f>
        <v>95.75</v>
      </c>
      <c r="H509" s="2100">
        <f>H615</f>
        <v>680</v>
      </c>
      <c r="I509" s="3110"/>
      <c r="J509" s="635"/>
    </row>
    <row r="510" spans="2:10" ht="15.75" thickBot="1">
      <c r="B510" s="229"/>
      <c r="C510" s="710" t="s">
        <v>349</v>
      </c>
      <c r="D510" s="1810"/>
      <c r="E510" s="1923">
        <f>(E508*100/E672)-25</f>
        <v>-3.1534111111111152</v>
      </c>
      <c r="F510" s="1932">
        <f>(F508*100/F672)-25</f>
        <v>-0.7931521739130396</v>
      </c>
      <c r="G510" s="1932">
        <f>(G508*100/G672)-25</f>
        <v>1.3321148825065308</v>
      </c>
      <c r="H510" s="2045">
        <f>(H508*100/H672)-25</f>
        <v>6.9279411764700427E-2</v>
      </c>
      <c r="I510" s="675"/>
      <c r="J510" s="430"/>
    </row>
    <row r="511" spans="2:10">
      <c r="B511" s="86"/>
      <c r="C511" s="168" t="s">
        <v>109</v>
      </c>
      <c r="D511" s="1812"/>
      <c r="E511" s="2108"/>
      <c r="F511" s="2102"/>
      <c r="G511" s="2102"/>
      <c r="H511" s="2109"/>
      <c r="I511" s="2825"/>
      <c r="J511" s="2825"/>
    </row>
    <row r="512" spans="2:10">
      <c r="B512" s="412" t="s">
        <v>157</v>
      </c>
      <c r="C512" s="3290" t="s">
        <v>925</v>
      </c>
      <c r="D512" s="3099">
        <v>100</v>
      </c>
      <c r="E512" s="2110">
        <v>1.1667000000000001</v>
      </c>
      <c r="F512" s="1738">
        <v>0.16667000000000001</v>
      </c>
      <c r="G512" s="1738">
        <v>3.8333400000000002</v>
      </c>
      <c r="H512" s="742">
        <v>21.333400000000001</v>
      </c>
      <c r="I512" s="437">
        <v>2</v>
      </c>
      <c r="J512" s="2741" t="s">
        <v>516</v>
      </c>
    </row>
    <row r="513" spans="2:10">
      <c r="B513" s="413" t="s">
        <v>242</v>
      </c>
      <c r="C513" s="3103" t="s">
        <v>985</v>
      </c>
      <c r="D513" s="249">
        <v>250</v>
      </c>
      <c r="E513" s="1400">
        <v>3.0503999999999998</v>
      </c>
      <c r="F513" s="728">
        <v>4.4889999999999999</v>
      </c>
      <c r="G513" s="728">
        <v>14.978300000000001</v>
      </c>
      <c r="H513" s="686">
        <v>117.2052</v>
      </c>
      <c r="I513" s="1131">
        <v>28</v>
      </c>
      <c r="J513" s="2741" t="s">
        <v>963</v>
      </c>
    </row>
    <row r="514" spans="2:10" ht="15.75">
      <c r="B514" s="414" t="s">
        <v>12</v>
      </c>
      <c r="C514" s="3483" t="s">
        <v>937</v>
      </c>
      <c r="D514" s="1262">
        <v>200</v>
      </c>
      <c r="E514" s="1400">
        <v>8.26</v>
      </c>
      <c r="F514" s="1153">
        <v>9.82</v>
      </c>
      <c r="G514" s="728">
        <v>39.427999999999997</v>
      </c>
      <c r="H514" s="1156">
        <v>279.13200000000001</v>
      </c>
      <c r="I514" s="1131">
        <v>58</v>
      </c>
      <c r="J514" s="2741" t="s">
        <v>936</v>
      </c>
    </row>
    <row r="515" spans="2:10" ht="15.75">
      <c r="B515" s="414"/>
      <c r="C515" s="3291" t="s">
        <v>472</v>
      </c>
      <c r="D515" s="1770">
        <v>200</v>
      </c>
      <c r="E515" s="1221">
        <v>5.8</v>
      </c>
      <c r="F515" s="323">
        <v>5.3</v>
      </c>
      <c r="G515" s="323">
        <v>9.1</v>
      </c>
      <c r="H515" s="680">
        <v>107</v>
      </c>
      <c r="I515" s="418">
        <v>82</v>
      </c>
      <c r="J515" s="2735" t="s">
        <v>989</v>
      </c>
    </row>
    <row r="516" spans="2:10">
      <c r="B516" s="417" t="s">
        <v>34</v>
      </c>
      <c r="C516" s="3103" t="s">
        <v>1033</v>
      </c>
      <c r="D516" s="3104">
        <v>30</v>
      </c>
      <c r="E516" s="1732">
        <v>2.5659999999999998</v>
      </c>
      <c r="F516" s="1411">
        <v>7.4009999999999998</v>
      </c>
      <c r="G516" s="1411">
        <v>20.48</v>
      </c>
      <c r="H516" s="1426">
        <v>158.79</v>
      </c>
      <c r="I516" s="2976">
        <v>13</v>
      </c>
      <c r="J516" s="2739" t="s">
        <v>9</v>
      </c>
    </row>
    <row r="517" spans="2:10">
      <c r="B517" s="83"/>
      <c r="C517" s="3291" t="s">
        <v>10</v>
      </c>
      <c r="D517" s="3105">
        <v>60</v>
      </c>
      <c r="E517" s="1233">
        <v>1.2036</v>
      </c>
      <c r="F517" s="323">
        <v>0.78</v>
      </c>
      <c r="G517" s="318">
        <v>32.520000000000003</v>
      </c>
      <c r="H517" s="1426">
        <v>141.9144</v>
      </c>
      <c r="I517" s="2945">
        <v>16</v>
      </c>
      <c r="J517" s="2826" t="s">
        <v>9</v>
      </c>
    </row>
    <row r="518" spans="2:10">
      <c r="B518" s="83"/>
      <c r="C518" s="2807" t="s">
        <v>319</v>
      </c>
      <c r="D518" s="2806">
        <v>40</v>
      </c>
      <c r="E518" s="1293">
        <v>1.8660000000000001</v>
      </c>
      <c r="F518" s="324">
        <v>0.66</v>
      </c>
      <c r="G518" s="324">
        <v>17.373999999999999</v>
      </c>
      <c r="H518" s="1224">
        <v>82.9</v>
      </c>
      <c r="I518" s="2857">
        <v>17</v>
      </c>
      <c r="J518" s="2827" t="s">
        <v>9</v>
      </c>
    </row>
    <row r="519" spans="2:10" ht="15.75" thickBot="1">
      <c r="B519" s="663"/>
      <c r="C519" s="2978" t="s">
        <v>589</v>
      </c>
      <c r="D519" s="2861">
        <v>105</v>
      </c>
      <c r="E519" s="434">
        <v>0.42</v>
      </c>
      <c r="F519" s="435">
        <v>0.42</v>
      </c>
      <c r="G519" s="2222">
        <v>10.29</v>
      </c>
      <c r="H519" s="2711">
        <v>49.35</v>
      </c>
      <c r="I519" s="3280">
        <v>85</v>
      </c>
      <c r="J519" s="2742" t="s">
        <v>384</v>
      </c>
    </row>
    <row r="520" spans="2:10">
      <c r="B520" s="420" t="s">
        <v>160</v>
      </c>
      <c r="C520" s="558"/>
      <c r="D520" s="2107">
        <f>SUM(D512:D519)</f>
        <v>985</v>
      </c>
      <c r="E520" s="2034">
        <f>SUM(E512:E519)</f>
        <v>24.332700000000003</v>
      </c>
      <c r="F520" s="2095">
        <f>SUM(F512:F519)</f>
        <v>29.036670000000004</v>
      </c>
      <c r="G520" s="2098">
        <f>SUM(G512:G519)</f>
        <v>148.00363999999999</v>
      </c>
      <c r="H520" s="2097">
        <f>SUM(H512:H519)</f>
        <v>957.625</v>
      </c>
      <c r="I520" s="1446"/>
      <c r="J520" s="1770"/>
    </row>
    <row r="521" spans="2:10">
      <c r="B521" s="712"/>
      <c r="C521" s="713" t="s">
        <v>11</v>
      </c>
      <c r="D521" s="1808">
        <v>0.35</v>
      </c>
      <c r="E521" s="2105">
        <f>E619</f>
        <v>31.5</v>
      </c>
      <c r="F521" s="2099">
        <f>F619</f>
        <v>32.200000000000003</v>
      </c>
      <c r="G521" s="2099">
        <f>G619</f>
        <v>134.05000000000001</v>
      </c>
      <c r="H521" s="2100">
        <f>H619</f>
        <v>952</v>
      </c>
      <c r="I521" s="3110"/>
      <c r="J521" s="635"/>
    </row>
    <row r="522" spans="2:10" ht="15.75" thickBot="1">
      <c r="B522" s="229"/>
      <c r="C522" s="710" t="s">
        <v>349</v>
      </c>
      <c r="D522" s="1810"/>
      <c r="E522" s="1923">
        <f>(E520*100/E672)-35</f>
        <v>-7.9636666666666613</v>
      </c>
      <c r="F522" s="1932">
        <f>(F520*100/F672)-35</f>
        <v>-3.4384021739130404</v>
      </c>
      <c r="G522" s="1932">
        <f>(G520*100/G672)-35</f>
        <v>3.6432480417754576</v>
      </c>
      <c r="H522" s="2045">
        <f>(H520*100/H672)-35</f>
        <v>0.20680147058823195</v>
      </c>
      <c r="I522" s="3111"/>
      <c r="J522" s="430"/>
    </row>
    <row r="523" spans="2:10">
      <c r="B523" s="664" t="s">
        <v>157</v>
      </c>
      <c r="C523" s="2832" t="s">
        <v>199</v>
      </c>
      <c r="D523" s="2833"/>
      <c r="E523" s="2108"/>
      <c r="F523" s="2102"/>
      <c r="G523" s="2102"/>
      <c r="H523" s="2109"/>
      <c r="I523" s="425"/>
      <c r="J523" s="425"/>
    </row>
    <row r="524" spans="2:10">
      <c r="B524" s="1150" t="s">
        <v>242</v>
      </c>
      <c r="C524" s="2178" t="s">
        <v>441</v>
      </c>
      <c r="D524" s="344"/>
      <c r="E524" s="1222"/>
      <c r="F524" s="324"/>
      <c r="G524" s="1222"/>
      <c r="H524" s="686"/>
      <c r="I524" s="437"/>
      <c r="J524" s="2743"/>
    </row>
    <row r="525" spans="2:10" ht="12" customHeight="1">
      <c r="B525" s="1151" t="s">
        <v>12</v>
      </c>
      <c r="C525" s="2400" t="s">
        <v>200</v>
      </c>
      <c r="D525" s="2567">
        <v>200</v>
      </c>
      <c r="E525" s="1736">
        <v>5.8</v>
      </c>
      <c r="F525" s="1543">
        <v>5</v>
      </c>
      <c r="G525" s="1736">
        <v>8</v>
      </c>
      <c r="H525" s="1733">
        <v>101</v>
      </c>
      <c r="I525" s="1821">
        <v>83</v>
      </c>
      <c r="J525" s="799" t="s">
        <v>879</v>
      </c>
    </row>
    <row r="526" spans="2:10">
      <c r="B526" s="62"/>
      <c r="C526" s="1916" t="s">
        <v>802</v>
      </c>
      <c r="D526" s="344">
        <v>120</v>
      </c>
      <c r="E526" s="2712">
        <v>1.7343999999999999</v>
      </c>
      <c r="F526" s="1158">
        <v>3.9817999999999998</v>
      </c>
      <c r="G526" s="2713">
        <v>13.9674</v>
      </c>
      <c r="H526" s="1734">
        <v>98.64</v>
      </c>
      <c r="I526" s="2817">
        <v>36</v>
      </c>
      <c r="J526" s="2743" t="s">
        <v>397</v>
      </c>
    </row>
    <row r="527" spans="2:10" ht="15.75" thickBot="1">
      <c r="B527" s="1162" t="s">
        <v>34</v>
      </c>
      <c r="C527" s="2382" t="s">
        <v>10</v>
      </c>
      <c r="D527" s="341">
        <v>30</v>
      </c>
      <c r="E527" s="1233">
        <v>0.6018</v>
      </c>
      <c r="F527" s="323">
        <v>0.39</v>
      </c>
      <c r="G527" s="318">
        <v>16.260000000000002</v>
      </c>
      <c r="H527" s="680">
        <v>70.9572</v>
      </c>
      <c r="I527" s="416">
        <v>16</v>
      </c>
      <c r="J527" s="2732" t="s">
        <v>9</v>
      </c>
    </row>
    <row r="528" spans="2:10">
      <c r="B528" s="724" t="s">
        <v>207</v>
      </c>
      <c r="C528" s="42"/>
      <c r="D528" s="1267">
        <f>SUM(D524:D527)</f>
        <v>350</v>
      </c>
      <c r="E528" s="427">
        <f>SUM(E524:E527)</f>
        <v>8.1362000000000005</v>
      </c>
      <c r="F528" s="422">
        <f>SUM(F524:F527)</f>
        <v>9.3718000000000004</v>
      </c>
      <c r="G528" s="428">
        <f>SUM(G524:G527)</f>
        <v>38.227400000000003</v>
      </c>
      <c r="H528" s="1396">
        <f>SUM(H524:H527)</f>
        <v>270.59719999999999</v>
      </c>
      <c r="I528" s="1446"/>
      <c r="J528" s="1770"/>
    </row>
    <row r="529" spans="2:10">
      <c r="B529" s="712"/>
      <c r="C529" s="713" t="s">
        <v>11</v>
      </c>
      <c r="D529" s="1127">
        <v>0.1</v>
      </c>
      <c r="E529" s="778">
        <f>E623</f>
        <v>9</v>
      </c>
      <c r="F529" s="777">
        <f>F623</f>
        <v>9.1999999999999993</v>
      </c>
      <c r="G529" s="777">
        <f>G623</f>
        <v>38.299999999999997</v>
      </c>
      <c r="H529" s="1474">
        <f>H623</f>
        <v>272</v>
      </c>
      <c r="I529" s="3110"/>
      <c r="J529" s="635"/>
    </row>
    <row r="530" spans="2:10" ht="15.75" thickBot="1">
      <c r="B530" s="229"/>
      <c r="C530" s="710" t="s">
        <v>349</v>
      </c>
      <c r="D530" s="1123"/>
      <c r="E530" s="1443">
        <f>(E528*100/E672)-10</f>
        <v>-0.95977777777777717</v>
      </c>
      <c r="F530" s="435">
        <f>(F528*100/F672)-10</f>
        <v>0.18673913043478407</v>
      </c>
      <c r="G530" s="435">
        <f>(G528*100/G672)-10</f>
        <v>-1.8955613577022135E-2</v>
      </c>
      <c r="H530" s="1444">
        <f>(H528*100/H672)-10</f>
        <v>-5.1573529411765406E-2</v>
      </c>
      <c r="I530" s="675"/>
      <c r="J530" s="430"/>
    </row>
    <row r="531" spans="2:10" ht="15.75" thickBot="1"/>
    <row r="532" spans="2:10">
      <c r="B532" s="637"/>
      <c r="C532" s="42" t="s">
        <v>239</v>
      </c>
      <c r="D532" s="43"/>
      <c r="E532" s="146">
        <f>E508+E520</f>
        <v>43.994630000000001</v>
      </c>
      <c r="F532" s="235">
        <f>F508+F520</f>
        <v>51.306970000000007</v>
      </c>
      <c r="G532" s="235">
        <f>G508+G520</f>
        <v>248.85563999999999</v>
      </c>
      <c r="H532" s="638">
        <f>H508+H520</f>
        <v>1639.5093999999999</v>
      </c>
      <c r="I532" s="121"/>
      <c r="J532" s="121"/>
    </row>
    <row r="533" spans="2:10">
      <c r="B533" s="386"/>
      <c r="C533" s="660" t="s">
        <v>11</v>
      </c>
      <c r="D533" s="1127">
        <v>0.6</v>
      </c>
      <c r="E533" s="778">
        <f>E627</f>
        <v>54</v>
      </c>
      <c r="F533" s="777">
        <f>F627</f>
        <v>55.2</v>
      </c>
      <c r="G533" s="777">
        <f>G627</f>
        <v>229.8</v>
      </c>
      <c r="H533" s="1474">
        <f>H627</f>
        <v>1632</v>
      </c>
      <c r="I533" s="549"/>
      <c r="J533" s="31"/>
    </row>
    <row r="534" spans="2:10" ht="15.75" thickBot="1">
      <c r="B534" s="229"/>
      <c r="C534" s="710" t="s">
        <v>349</v>
      </c>
      <c r="D534" s="1123"/>
      <c r="E534" s="1443">
        <f>(E532*100/E672)-60</f>
        <v>-11.11707777777778</v>
      </c>
      <c r="F534" s="435">
        <f>(F532*100/F672)-60</f>
        <v>-4.2315543478260764</v>
      </c>
      <c r="G534" s="435">
        <f>(G532*100/G672)-60</f>
        <v>4.9753629242819812</v>
      </c>
      <c r="H534" s="1444">
        <f>(H532*100/H672)-60</f>
        <v>0.27608088235294304</v>
      </c>
      <c r="I534" s="656"/>
      <c r="J534" s="5"/>
    </row>
    <row r="535" spans="2:10" ht="15.75" thickBot="1">
      <c r="I535" s="5"/>
      <c r="J535" s="5"/>
    </row>
    <row r="536" spans="2:10">
      <c r="B536" s="637"/>
      <c r="C536" s="42" t="s">
        <v>238</v>
      </c>
      <c r="D536" s="43"/>
      <c r="E536" s="146">
        <f>E520+E528</f>
        <v>32.468900000000005</v>
      </c>
      <c r="F536" s="235">
        <f>F520+F528</f>
        <v>38.408470000000008</v>
      </c>
      <c r="G536" s="235">
        <f>G520+G528</f>
        <v>186.23104000000001</v>
      </c>
      <c r="H536" s="638">
        <f>H520+H528</f>
        <v>1228.2221999999999</v>
      </c>
    </row>
    <row r="537" spans="2:10">
      <c r="B537" s="386"/>
      <c r="C537" s="660" t="s">
        <v>11</v>
      </c>
      <c r="D537" s="1127">
        <v>0.45</v>
      </c>
      <c r="E537" s="778">
        <f>E631</f>
        <v>40.5</v>
      </c>
      <c r="F537" s="777">
        <f>F631</f>
        <v>41.4</v>
      </c>
      <c r="G537" s="777">
        <f>G631</f>
        <v>172.35</v>
      </c>
      <c r="H537" s="1474">
        <f>H631</f>
        <v>1224</v>
      </c>
    </row>
    <row r="538" spans="2:10" ht="15.75" thickBot="1">
      <c r="B538" s="229"/>
      <c r="C538" s="710" t="s">
        <v>349</v>
      </c>
      <c r="D538" s="1123"/>
      <c r="E538" s="1443">
        <f>(E536*100/E672)-45</f>
        <v>-8.9234444444444421</v>
      </c>
      <c r="F538" s="435">
        <f>(F536*100/F672)-45</f>
        <v>-3.2516630434782527</v>
      </c>
      <c r="G538" s="435">
        <f>(G536*100/G672)-45</f>
        <v>3.6242924281984301</v>
      </c>
      <c r="H538" s="1444">
        <f>(H536*100/H672)-45</f>
        <v>0.15522794117646299</v>
      </c>
      <c r="I538" s="5"/>
      <c r="J538" s="5"/>
    </row>
    <row r="539" spans="2:10" ht="15.75" thickBot="1">
      <c r="I539" s="5"/>
      <c r="J539" s="5"/>
    </row>
    <row r="540" spans="2:10">
      <c r="B540" s="637"/>
      <c r="C540" s="42" t="s">
        <v>208</v>
      </c>
      <c r="D540" s="43"/>
      <c r="E540" s="153">
        <f>E508+E520+E528</f>
        <v>52.130830000000003</v>
      </c>
      <c r="F540" s="92">
        <f>F508+F520+F528</f>
        <v>60.678770000000007</v>
      </c>
      <c r="G540" s="92">
        <f>G508+G520+G528</f>
        <v>287.08303999999998</v>
      </c>
      <c r="H540" s="236">
        <f>H508+H520+H528</f>
        <v>1910.1065999999998</v>
      </c>
      <c r="I540" s="656"/>
      <c r="J540" s="5"/>
    </row>
    <row r="541" spans="2:10">
      <c r="B541" s="712"/>
      <c r="C541" s="713" t="s">
        <v>11</v>
      </c>
      <c r="D541" s="1127">
        <v>0.7</v>
      </c>
      <c r="E541" s="778">
        <f>E635</f>
        <v>63</v>
      </c>
      <c r="F541" s="777">
        <f>F635</f>
        <v>64.400000000000006</v>
      </c>
      <c r="G541" s="777">
        <f>G635</f>
        <v>268.10000000000002</v>
      </c>
      <c r="H541" s="1474">
        <f>H635</f>
        <v>1904</v>
      </c>
      <c r="I541" s="5"/>
      <c r="J541" s="5"/>
    </row>
    <row r="542" spans="2:10" ht="15.75" thickBot="1">
      <c r="B542" s="229"/>
      <c r="C542" s="710" t="s">
        <v>349</v>
      </c>
      <c r="D542" s="1123"/>
      <c r="E542" s="1443">
        <f>(E540*100/E672)-70</f>
        <v>-12.076855555555547</v>
      </c>
      <c r="F542" s="435">
        <f>(F540*100/F672)-70</f>
        <v>-4.044815217391303</v>
      </c>
      <c r="G542" s="435">
        <f>(G540*100/G672)-70</f>
        <v>4.9564073107049467</v>
      </c>
      <c r="H542" s="1444">
        <f>(H540*100/H672)-70</f>
        <v>0.22450735294117408</v>
      </c>
      <c r="I542" s="5"/>
      <c r="J542" s="5"/>
    </row>
    <row r="543" spans="2:10">
      <c r="B543" s="99"/>
      <c r="I543" s="5"/>
      <c r="J543" s="5"/>
    </row>
    <row r="544" spans="2:10">
      <c r="B544" s="741"/>
      <c r="C544" s="77"/>
      <c r="I544" s="549"/>
      <c r="J544" s="31"/>
    </row>
    <row r="545" spans="1:10">
      <c r="B545" s="1"/>
      <c r="C545" s="77"/>
    </row>
    <row r="546" spans="1:10" ht="14.25" customHeight="1">
      <c r="B546" s="1"/>
      <c r="C546" s="77"/>
    </row>
    <row r="547" spans="1:10">
      <c r="I547" s="656"/>
      <c r="J547" s="5"/>
    </row>
    <row r="548" spans="1:10">
      <c r="I548" s="656"/>
      <c r="J548" s="5"/>
    </row>
    <row r="550" spans="1:10">
      <c r="D550" s="12" t="s">
        <v>174</v>
      </c>
    </row>
    <row r="551" spans="1:10" ht="12.75" customHeight="1">
      <c r="A551" s="3740" t="s">
        <v>347</v>
      </c>
      <c r="B551" s="3740"/>
      <c r="C551" s="3740"/>
      <c r="D551" s="3740"/>
      <c r="E551" s="3740"/>
      <c r="F551" s="3740"/>
      <c r="G551" s="3740"/>
      <c r="H551" s="3740"/>
      <c r="I551" s="3740"/>
      <c r="J551" s="3740"/>
    </row>
    <row r="552" spans="1:10" ht="13.5" customHeight="1">
      <c r="C552" s="25" t="s">
        <v>171</v>
      </c>
      <c r="E552"/>
      <c r="F552"/>
      <c r="G552" s="25"/>
      <c r="H552" s="25"/>
      <c r="I552" s="26"/>
      <c r="J552" s="26"/>
    </row>
    <row r="553" spans="1:10" ht="15.75">
      <c r="B553" s="28" t="s">
        <v>444</v>
      </c>
      <c r="C553" s="26"/>
      <c r="D553"/>
      <c r="E553" s="28" t="s">
        <v>0</v>
      </c>
      <c r="F553"/>
      <c r="G553" s="2" t="s">
        <v>857</v>
      </c>
      <c r="H553" s="26"/>
      <c r="I553" s="26"/>
      <c r="J553" s="33"/>
    </row>
    <row r="554" spans="1:10" ht="19.5" thickBot="1">
      <c r="C554" s="1"/>
      <c r="D554" s="1129" t="s">
        <v>282</v>
      </c>
    </row>
    <row r="555" spans="1:10" ht="15.75" thickBot="1">
      <c r="B555" s="388" t="s">
        <v>143</v>
      </c>
      <c r="C555" s="86"/>
      <c r="D555" s="389" t="s">
        <v>144</v>
      </c>
      <c r="E555" s="332" t="s">
        <v>145</v>
      </c>
      <c r="F555" s="332"/>
      <c r="G555" s="332"/>
      <c r="H555" s="390" t="s">
        <v>146</v>
      </c>
      <c r="I555" s="391" t="s">
        <v>147</v>
      </c>
      <c r="J555" s="392" t="s">
        <v>148</v>
      </c>
    </row>
    <row r="556" spans="1:10">
      <c r="B556" s="393" t="s">
        <v>149</v>
      </c>
      <c r="C556" s="394" t="s">
        <v>150</v>
      </c>
      <c r="D556" s="395" t="s">
        <v>151</v>
      </c>
      <c r="E556" s="396" t="s">
        <v>152</v>
      </c>
      <c r="F556" s="396" t="s">
        <v>55</v>
      </c>
      <c r="G556" s="396" t="s">
        <v>56</v>
      </c>
      <c r="H556" s="397" t="s">
        <v>153</v>
      </c>
      <c r="I556" s="398" t="s">
        <v>154</v>
      </c>
      <c r="J556" s="399" t="s">
        <v>272</v>
      </c>
    </row>
    <row r="557" spans="1:10" ht="15.75" thickBot="1">
      <c r="B557" s="400"/>
      <c r="C557" s="431"/>
      <c r="D557" s="401"/>
      <c r="E557" s="402" t="s">
        <v>6</v>
      </c>
      <c r="F557" s="402" t="s">
        <v>7</v>
      </c>
      <c r="G557" s="402" t="s">
        <v>8</v>
      </c>
      <c r="H557" s="403" t="s">
        <v>155</v>
      </c>
      <c r="I557" s="404" t="s">
        <v>156</v>
      </c>
      <c r="J557" s="405" t="s">
        <v>271</v>
      </c>
    </row>
    <row r="558" spans="1:10">
      <c r="B558" s="86"/>
      <c r="C558" s="168" t="s">
        <v>131</v>
      </c>
      <c r="D558" s="1768"/>
      <c r="E558" s="407"/>
      <c r="F558" s="408"/>
      <c r="G558" s="408"/>
      <c r="H558" s="546"/>
      <c r="I558" s="436"/>
      <c r="J558" s="411"/>
    </row>
    <row r="559" spans="1:10">
      <c r="B559" s="412" t="s">
        <v>157</v>
      </c>
      <c r="C559" s="2721" t="s">
        <v>529</v>
      </c>
      <c r="D559" s="2806">
        <v>100</v>
      </c>
      <c r="E559" s="2839">
        <v>15.72</v>
      </c>
      <c r="F559" s="728">
        <v>18.399999999999999</v>
      </c>
      <c r="G559" s="1993">
        <v>11.916</v>
      </c>
      <c r="H559" s="686">
        <v>276.14400000000001</v>
      </c>
      <c r="I559" s="437">
        <v>55</v>
      </c>
      <c r="J559" s="2734" t="s">
        <v>528</v>
      </c>
    </row>
    <row r="560" spans="1:10">
      <c r="B560" s="413" t="s">
        <v>242</v>
      </c>
      <c r="C560" s="2785" t="s">
        <v>875</v>
      </c>
      <c r="D560" s="1770">
        <v>180</v>
      </c>
      <c r="E560" s="1233">
        <v>0.69599999999999995</v>
      </c>
      <c r="F560" s="323">
        <v>6.008</v>
      </c>
      <c r="G560" s="323">
        <v>22.63</v>
      </c>
      <c r="H560" s="680">
        <v>147.376</v>
      </c>
      <c r="I560" s="222">
        <v>30</v>
      </c>
      <c r="J560" s="2741" t="s">
        <v>380</v>
      </c>
    </row>
    <row r="561" spans="2:10" ht="15.75">
      <c r="B561" s="414" t="s">
        <v>12</v>
      </c>
      <c r="C561" s="3291" t="s">
        <v>472</v>
      </c>
      <c r="D561" s="1770">
        <v>200</v>
      </c>
      <c r="E561" s="1221">
        <v>5.8</v>
      </c>
      <c r="F561" s="323">
        <v>5.3</v>
      </c>
      <c r="G561" s="323">
        <v>9.1</v>
      </c>
      <c r="H561" s="680">
        <v>107</v>
      </c>
      <c r="I561" s="418">
        <v>82</v>
      </c>
      <c r="J561" s="2735" t="s">
        <v>989</v>
      </c>
    </row>
    <row r="562" spans="2:10">
      <c r="B562" s="417" t="s">
        <v>168</v>
      </c>
      <c r="C562" s="2724" t="s">
        <v>10</v>
      </c>
      <c r="D562" s="2718">
        <v>60</v>
      </c>
      <c r="E562" s="1233">
        <v>1.2036</v>
      </c>
      <c r="F562" s="323">
        <v>0.78</v>
      </c>
      <c r="G562" s="318">
        <v>32.520000000000003</v>
      </c>
      <c r="H562" s="680">
        <v>141.9144</v>
      </c>
      <c r="I562" s="416">
        <v>16</v>
      </c>
      <c r="J562" s="2744" t="s">
        <v>9</v>
      </c>
    </row>
    <row r="563" spans="2:10" ht="15.75" thickBot="1">
      <c r="B563" s="663"/>
      <c r="C563" s="2725" t="s">
        <v>319</v>
      </c>
      <c r="D563" s="2946">
        <v>30</v>
      </c>
      <c r="E563" s="1911">
        <v>1.4</v>
      </c>
      <c r="F563" s="435">
        <v>0.495</v>
      </c>
      <c r="G563" s="435">
        <v>13.031000000000001</v>
      </c>
      <c r="H563" s="2711">
        <v>62.174999999999997</v>
      </c>
      <c r="I563" s="418">
        <v>17</v>
      </c>
      <c r="J563" s="2745" t="s">
        <v>9</v>
      </c>
    </row>
    <row r="564" spans="2:10">
      <c r="B564" s="420" t="s">
        <v>172</v>
      </c>
      <c r="D564" s="2831">
        <f>SUM(D559:D563)</f>
        <v>570</v>
      </c>
      <c r="E564" s="2018">
        <f>SUM(E559:E563)</f>
        <v>24.819600000000001</v>
      </c>
      <c r="F564" s="2095">
        <f>SUM(F559:F563)</f>
        <v>30.983000000000001</v>
      </c>
      <c r="G564" s="2096">
        <f>SUM(G559:G563)</f>
        <v>89.197000000000003</v>
      </c>
      <c r="H564" s="2097">
        <f>SUM(H559:H563)</f>
        <v>734.60939999999994</v>
      </c>
      <c r="I564" s="1446"/>
      <c r="J564" s="451"/>
    </row>
    <row r="565" spans="2:10">
      <c r="B565" s="1160"/>
      <c r="C565" s="713" t="s">
        <v>11</v>
      </c>
      <c r="D565" s="1808">
        <v>0.25</v>
      </c>
      <c r="E565" s="2105">
        <f>E615</f>
        <v>22.5</v>
      </c>
      <c r="F565" s="2099">
        <f>F615</f>
        <v>23</v>
      </c>
      <c r="G565" s="2099">
        <f>G615</f>
        <v>95.75</v>
      </c>
      <c r="H565" s="2100">
        <f>H615</f>
        <v>680</v>
      </c>
      <c r="I565" s="3110"/>
      <c r="J565" s="635"/>
    </row>
    <row r="566" spans="2:10" ht="15.75" thickBot="1">
      <c r="B566" s="1159"/>
      <c r="C566" s="710" t="s">
        <v>349</v>
      </c>
      <c r="D566" s="1810"/>
      <c r="E566" s="1923">
        <f>(E564*100/E672)-25</f>
        <v>2.5773333333333355</v>
      </c>
      <c r="F566" s="1932">
        <f>(F564*100/F672)-25</f>
        <v>8.6771739130434824</v>
      </c>
      <c r="G566" s="1932">
        <f>(G564*100/G672)-25</f>
        <v>-1.7109660574412509</v>
      </c>
      <c r="H566" s="2045">
        <f>(H564*100/H672)-25</f>
        <v>2.007698529411762</v>
      </c>
      <c r="I566" s="675"/>
      <c r="J566" s="430"/>
    </row>
    <row r="567" spans="2:10">
      <c r="B567" s="86"/>
      <c r="C567" s="167" t="s">
        <v>109</v>
      </c>
      <c r="D567" s="1812"/>
      <c r="E567" s="121"/>
      <c r="F567" s="2106"/>
      <c r="G567" s="2106"/>
      <c r="H567" s="2106"/>
      <c r="I567" s="425"/>
      <c r="J567" s="648"/>
    </row>
    <row r="568" spans="2:10">
      <c r="B568" s="412" t="s">
        <v>157</v>
      </c>
      <c r="C568" s="3290" t="s">
        <v>950</v>
      </c>
      <c r="D568" s="340">
        <v>100</v>
      </c>
      <c r="E568" s="1734">
        <v>1.877</v>
      </c>
      <c r="F568" s="1158">
        <v>1.79</v>
      </c>
      <c r="G568" s="1158">
        <v>7.0640000000000001</v>
      </c>
      <c r="H568" s="680">
        <v>51.991</v>
      </c>
      <c r="I568" s="437">
        <v>7</v>
      </c>
      <c r="J568" s="3306" t="s">
        <v>988</v>
      </c>
    </row>
    <row r="569" spans="2:10">
      <c r="B569" s="413" t="s">
        <v>242</v>
      </c>
      <c r="C569" s="3305" t="s">
        <v>502</v>
      </c>
      <c r="D569" s="2836">
        <v>250</v>
      </c>
      <c r="E569" s="2856">
        <v>2.4449999999999998</v>
      </c>
      <c r="F569" s="1418">
        <v>5.3849999999999998</v>
      </c>
      <c r="G569" s="1993">
        <v>12.484999999999999</v>
      </c>
      <c r="H569" s="1417">
        <v>100.33</v>
      </c>
      <c r="I569" s="437">
        <v>21</v>
      </c>
      <c r="J569" s="2736" t="s">
        <v>390</v>
      </c>
    </row>
    <row r="570" spans="2:10">
      <c r="B570" s="83"/>
      <c r="C570" s="3466" t="s">
        <v>463</v>
      </c>
      <c r="D570" s="3461">
        <v>180</v>
      </c>
      <c r="E570" s="1732">
        <v>3.1238999999999999</v>
      </c>
      <c r="F570" s="323">
        <v>14.19</v>
      </c>
      <c r="G570" s="323">
        <v>16.7</v>
      </c>
      <c r="H570" s="2226">
        <v>176.7022</v>
      </c>
      <c r="I570" s="437">
        <v>33</v>
      </c>
      <c r="J570" s="2743" t="s">
        <v>558</v>
      </c>
    </row>
    <row r="571" spans="2:10" ht="15.75">
      <c r="B571" s="414" t="s">
        <v>12</v>
      </c>
      <c r="C571" s="3466" t="s">
        <v>740</v>
      </c>
      <c r="D571" s="3099">
        <v>120</v>
      </c>
      <c r="E571" s="1411">
        <v>15.087300000000001</v>
      </c>
      <c r="F571" s="1411">
        <v>2.9094000000000002</v>
      </c>
      <c r="G571" s="1411">
        <v>5.0826000000000002</v>
      </c>
      <c r="H571" s="742">
        <v>128.2457</v>
      </c>
      <c r="I571" s="437">
        <v>65</v>
      </c>
      <c r="J571" s="2743" t="s">
        <v>739</v>
      </c>
    </row>
    <row r="572" spans="2:10" ht="13.5" customHeight="1">
      <c r="B572" s="417" t="s">
        <v>168</v>
      </c>
      <c r="C572" s="2925" t="s">
        <v>947</v>
      </c>
      <c r="D572" s="3105">
        <v>200</v>
      </c>
      <c r="E572" s="1732">
        <v>1.25</v>
      </c>
      <c r="F572" s="323">
        <v>0.25</v>
      </c>
      <c r="G572" s="1411">
        <v>46.56</v>
      </c>
      <c r="H572" s="680">
        <v>193.35</v>
      </c>
      <c r="I572" s="418">
        <v>74</v>
      </c>
      <c r="J572" s="2732" t="s">
        <v>946</v>
      </c>
    </row>
    <row r="573" spans="2:10">
      <c r="B573" s="83"/>
      <c r="C573" s="3291" t="s">
        <v>10</v>
      </c>
      <c r="D573" s="1550">
        <v>60</v>
      </c>
      <c r="E573" s="1922">
        <v>1.2036</v>
      </c>
      <c r="F573" s="324">
        <v>0.78</v>
      </c>
      <c r="G573" s="325">
        <v>32.520000000000003</v>
      </c>
      <c r="H573" s="686">
        <v>141.9144</v>
      </c>
      <c r="I573" s="582">
        <v>16</v>
      </c>
      <c r="J573" s="2744" t="s">
        <v>9</v>
      </c>
    </row>
    <row r="574" spans="2:10">
      <c r="B574" s="83"/>
      <c r="C574" s="3000" t="s">
        <v>319</v>
      </c>
      <c r="D574" s="2731">
        <v>50</v>
      </c>
      <c r="E574" s="1410">
        <v>2.3330000000000002</v>
      </c>
      <c r="F574" s="1411">
        <v>0.82499999999999996</v>
      </c>
      <c r="G574" s="1411">
        <v>21.718</v>
      </c>
      <c r="H574" s="742">
        <v>103.625</v>
      </c>
      <c r="I574" s="418">
        <v>17</v>
      </c>
      <c r="J574" s="2745" t="s">
        <v>9</v>
      </c>
    </row>
    <row r="575" spans="2:10" ht="15.75" thickBot="1">
      <c r="B575" s="663"/>
      <c r="C575" s="2813" t="s">
        <v>589</v>
      </c>
      <c r="D575" s="2861">
        <v>100</v>
      </c>
      <c r="E575" s="434">
        <v>0.4</v>
      </c>
      <c r="F575" s="435">
        <v>0.4</v>
      </c>
      <c r="G575" s="2222">
        <v>9.8000000000000007</v>
      </c>
      <c r="H575" s="2711">
        <v>47</v>
      </c>
      <c r="I575" s="582">
        <v>85</v>
      </c>
      <c r="J575" s="2742" t="s">
        <v>384</v>
      </c>
    </row>
    <row r="576" spans="2:10">
      <c r="B576" s="420" t="s">
        <v>160</v>
      </c>
      <c r="C576" s="570"/>
      <c r="D576" s="2830">
        <f>SUM(D568:D575)</f>
        <v>1060</v>
      </c>
      <c r="E576" s="2034">
        <f>SUM(E568:E575)</f>
        <v>27.719799999999999</v>
      </c>
      <c r="F576" s="2095">
        <f>SUM(F568:F575)</f>
        <v>26.529399999999999</v>
      </c>
      <c r="G576" s="2098">
        <f>SUM(G568:G575)</f>
        <v>151.92959999999999</v>
      </c>
      <c r="H576" s="2097">
        <f>SUM(H568:H575)</f>
        <v>943.15829999999994</v>
      </c>
      <c r="I576" s="1446"/>
      <c r="J576" s="1770"/>
    </row>
    <row r="577" spans="2:10">
      <c r="B577" s="712"/>
      <c r="C577" s="713" t="s">
        <v>11</v>
      </c>
      <c r="D577" s="1808">
        <v>0.35</v>
      </c>
      <c r="E577" s="2105">
        <f>E619</f>
        <v>31.5</v>
      </c>
      <c r="F577" s="2099">
        <f>F619</f>
        <v>32.200000000000003</v>
      </c>
      <c r="G577" s="2099">
        <f>G619</f>
        <v>134.05000000000001</v>
      </c>
      <c r="H577" s="2100">
        <f>H619</f>
        <v>952</v>
      </c>
      <c r="I577" s="3110"/>
      <c r="J577" s="2847"/>
    </row>
    <row r="578" spans="2:10" ht="13.5" customHeight="1" thickBot="1">
      <c r="B578" s="229"/>
      <c r="C578" s="710" t="s">
        <v>349</v>
      </c>
      <c r="D578" s="1810"/>
      <c r="E578" s="1923">
        <f>(E576*100/E672)-35</f>
        <v>-4.200222222222223</v>
      </c>
      <c r="F578" s="1932">
        <f>(F576*100/F672)-35</f>
        <v>-6.1636956521739137</v>
      </c>
      <c r="G578" s="1932">
        <f>(G576*100/G672)-35</f>
        <v>4.6683028720626609</v>
      </c>
      <c r="H578" s="2045">
        <f>(H576*100/H672)-35</f>
        <v>-0.32506250000000136</v>
      </c>
      <c r="I578" s="675"/>
      <c r="J578" s="2848"/>
    </row>
    <row r="579" spans="2:10">
      <c r="B579" s="444" t="s">
        <v>157</v>
      </c>
      <c r="C579" s="167" t="s">
        <v>199</v>
      </c>
      <c r="D579" s="1665"/>
      <c r="E579" s="121"/>
      <c r="F579" s="2106"/>
      <c r="G579" s="2106"/>
      <c r="H579" s="2106"/>
      <c r="I579" s="425"/>
      <c r="J579" s="1586"/>
    </row>
    <row r="580" spans="2:10">
      <c r="B580" s="413" t="s">
        <v>242</v>
      </c>
      <c r="C580" s="246" t="s">
        <v>201</v>
      </c>
      <c r="D580" s="249">
        <v>190</v>
      </c>
      <c r="E580" s="2151">
        <v>5.57</v>
      </c>
      <c r="F580" s="2840">
        <v>4.46</v>
      </c>
      <c r="G580" s="1744">
        <v>12.217000000000001</v>
      </c>
      <c r="H580" s="686">
        <v>111.054</v>
      </c>
      <c r="I580" s="437">
        <v>79</v>
      </c>
      <c r="J580" s="2736" t="s">
        <v>376</v>
      </c>
    </row>
    <row r="581" spans="2:10" ht="15.75">
      <c r="B581" s="414" t="s">
        <v>12</v>
      </c>
      <c r="C581" s="246" t="s">
        <v>404</v>
      </c>
      <c r="D581" s="249">
        <v>110</v>
      </c>
      <c r="E581" s="1295">
        <v>1.7809900000000001</v>
      </c>
      <c r="F581" s="324">
        <v>5.7110200000000004</v>
      </c>
      <c r="G581" s="1296">
        <v>6.97</v>
      </c>
      <c r="H581" s="686">
        <v>86.8185</v>
      </c>
      <c r="I581" s="437">
        <v>51</v>
      </c>
      <c r="J581" s="2743" t="s">
        <v>438</v>
      </c>
    </row>
    <row r="582" spans="2:10">
      <c r="B582" s="83"/>
      <c r="C582" s="2682" t="s">
        <v>829</v>
      </c>
      <c r="D582" s="2567">
        <v>20</v>
      </c>
      <c r="E582" s="1138">
        <v>0.35239999999999999</v>
      </c>
      <c r="F582" s="1543">
        <v>0.99919999999999998</v>
      </c>
      <c r="G582" s="1733">
        <v>1.4048</v>
      </c>
      <c r="H582" s="1733">
        <v>16.02</v>
      </c>
      <c r="I582" s="2013">
        <v>51</v>
      </c>
      <c r="J582" s="2783" t="s">
        <v>828</v>
      </c>
    </row>
    <row r="583" spans="2:10" ht="15.75" thickBot="1">
      <c r="B583" s="661" t="s">
        <v>168</v>
      </c>
      <c r="C583" s="232" t="s">
        <v>319</v>
      </c>
      <c r="D583" s="247">
        <v>30</v>
      </c>
      <c r="E583" s="1221">
        <v>1.4</v>
      </c>
      <c r="F583" s="323">
        <v>0.495</v>
      </c>
      <c r="G583" s="323">
        <v>13.031000000000001</v>
      </c>
      <c r="H583" s="680">
        <v>62.174999999999997</v>
      </c>
      <c r="I583" s="418">
        <v>17</v>
      </c>
      <c r="J583" s="2732" t="s">
        <v>9</v>
      </c>
    </row>
    <row r="584" spans="2:10">
      <c r="B584" s="420" t="s">
        <v>207</v>
      </c>
      <c r="C584" s="42"/>
      <c r="D584" s="665">
        <f>SUM(D580:D583)</f>
        <v>350</v>
      </c>
      <c r="E584" s="427">
        <f>SUM(E580:E583)</f>
        <v>9.103390000000001</v>
      </c>
      <c r="F584" s="681">
        <f>SUM(F580:F583)</f>
        <v>11.66522</v>
      </c>
      <c r="G584" s="428">
        <f>SUM(G580:G583)</f>
        <v>33.622800000000005</v>
      </c>
      <c r="H584" s="1396">
        <f>SUM(H580:H583)</f>
        <v>276.0675</v>
      </c>
      <c r="I584" s="1446"/>
      <c r="J584" s="1770"/>
    </row>
    <row r="585" spans="2:10">
      <c r="B585" s="712"/>
      <c r="C585" s="713" t="s">
        <v>11</v>
      </c>
      <c r="D585" s="1127">
        <v>0.1</v>
      </c>
      <c r="E585" s="778">
        <f>E623</f>
        <v>9</v>
      </c>
      <c r="F585" s="777">
        <f>F623</f>
        <v>9.1999999999999993</v>
      </c>
      <c r="G585" s="777">
        <f>G623</f>
        <v>38.299999999999997</v>
      </c>
      <c r="H585" s="1474">
        <f>H623</f>
        <v>272</v>
      </c>
      <c r="I585" s="3110"/>
      <c r="J585" s="635"/>
    </row>
    <row r="586" spans="2:10" ht="15.75" thickBot="1">
      <c r="B586" s="229"/>
      <c r="C586" s="710" t="s">
        <v>349</v>
      </c>
      <c r="D586" s="1123"/>
      <c r="E586" s="1443">
        <f>(E584*100/E672)-10</f>
        <v>0.11487777777777808</v>
      </c>
      <c r="F586" s="435">
        <f>(F584*100/F672)-10</f>
        <v>2.6795869565217387</v>
      </c>
      <c r="G586" s="435">
        <f>(G584*100/G672)-10</f>
        <v>-1.2212010443864205</v>
      </c>
      <c r="H586" s="1444">
        <f>(H584*100/H672)-10</f>
        <v>0.14954044117647136</v>
      </c>
      <c r="I586" s="675"/>
      <c r="J586" s="430"/>
    </row>
    <row r="587" spans="2:10" ht="15.75" thickBot="1"/>
    <row r="588" spans="2:10">
      <c r="B588" s="637"/>
      <c r="C588" s="42" t="s">
        <v>239</v>
      </c>
      <c r="D588" s="43"/>
      <c r="E588" s="146">
        <f>E564+E576</f>
        <v>52.539400000000001</v>
      </c>
      <c r="F588" s="235">
        <f>F564+F576</f>
        <v>57.5124</v>
      </c>
      <c r="G588" s="235">
        <f>G564+G576</f>
        <v>241.1266</v>
      </c>
      <c r="H588" s="638">
        <f>H564+H576</f>
        <v>1677.7676999999999</v>
      </c>
    </row>
    <row r="589" spans="2:10">
      <c r="B589" s="386"/>
      <c r="C589" s="660" t="s">
        <v>11</v>
      </c>
      <c r="D589" s="1133">
        <v>0.6</v>
      </c>
      <c r="E589" s="778">
        <f>E627</f>
        <v>54</v>
      </c>
      <c r="F589" s="777">
        <f>F627</f>
        <v>55.2</v>
      </c>
      <c r="G589" s="777">
        <f>G627</f>
        <v>229.8</v>
      </c>
      <c r="H589" s="1474">
        <f>H627</f>
        <v>1632</v>
      </c>
    </row>
    <row r="590" spans="2:10" ht="15.75" thickBot="1">
      <c r="B590" s="229"/>
      <c r="C590" s="710" t="s">
        <v>349</v>
      </c>
      <c r="D590" s="1123"/>
      <c r="E590" s="1443">
        <f>(E588*100/E672)-60</f>
        <v>-1.6228888888888804</v>
      </c>
      <c r="F590" s="435">
        <f>(F588*100/F672)-60</f>
        <v>2.5134782608695616</v>
      </c>
      <c r="G590" s="435">
        <f>(G588*100/G672)-60</f>
        <v>2.9573368146214065</v>
      </c>
      <c r="H590" s="1444">
        <f>(H588*100/H672)-60</f>
        <v>1.6826360294117606</v>
      </c>
    </row>
    <row r="591" spans="2:10" ht="15.75" thickBot="1">
      <c r="I591" s="121"/>
      <c r="J591" s="121"/>
    </row>
    <row r="592" spans="2:10">
      <c r="B592" s="637"/>
      <c r="C592" s="42" t="s">
        <v>238</v>
      </c>
      <c r="D592" s="43"/>
      <c r="E592" s="146">
        <f>E576+E584</f>
        <v>36.823189999999997</v>
      </c>
      <c r="F592" s="235">
        <f>F576+F584</f>
        <v>38.19462</v>
      </c>
      <c r="G592" s="235">
        <f>G576+G584</f>
        <v>185.55240000000001</v>
      </c>
      <c r="H592" s="638">
        <f>H576+H584</f>
        <v>1219.2257999999999</v>
      </c>
      <c r="I592" s="549"/>
      <c r="J592" s="31"/>
    </row>
    <row r="593" spans="1:10">
      <c r="B593" s="386"/>
      <c r="C593" s="660" t="s">
        <v>11</v>
      </c>
      <c r="D593" s="1133">
        <v>0.45</v>
      </c>
      <c r="E593" s="778">
        <f>E631</f>
        <v>40.5</v>
      </c>
      <c r="F593" s="777">
        <f>F631</f>
        <v>41.4</v>
      </c>
      <c r="G593" s="777">
        <f>G631</f>
        <v>172.35</v>
      </c>
      <c r="H593" s="1474">
        <f>H631</f>
        <v>1224</v>
      </c>
      <c r="I593" s="656"/>
      <c r="J593" s="5"/>
    </row>
    <row r="594" spans="1:10" ht="15.75" thickBot="1">
      <c r="B594" s="229"/>
      <c r="C594" s="710" t="s">
        <v>349</v>
      </c>
      <c r="D594" s="1123"/>
      <c r="E594" s="1443">
        <f>(E592*100/E672)-45</f>
        <v>-4.085344444444452</v>
      </c>
      <c r="F594" s="435">
        <f>(F592*100/F672)-45</f>
        <v>-3.484108695652175</v>
      </c>
      <c r="G594" s="435">
        <f>(G592*100/G672)-45</f>
        <v>3.4471018276762422</v>
      </c>
      <c r="H594" s="1444">
        <f>(H592*100/H672)-45</f>
        <v>-0.17552205882353178</v>
      </c>
      <c r="I594" s="5"/>
      <c r="J594" s="5"/>
    </row>
    <row r="595" spans="1:10" ht="15.75" thickBot="1">
      <c r="I595" s="5"/>
      <c r="J595" s="5"/>
    </row>
    <row r="596" spans="1:10">
      <c r="B596" s="637"/>
      <c r="C596" s="42" t="s">
        <v>208</v>
      </c>
      <c r="D596" s="43"/>
      <c r="E596" s="153">
        <f>E564+E576+E584</f>
        <v>61.642790000000005</v>
      </c>
      <c r="F596" s="92">
        <f>F564+F576+F584</f>
        <v>69.177620000000005</v>
      </c>
      <c r="G596" s="92">
        <f>G564+G576+G584</f>
        <v>274.74939999999998</v>
      </c>
      <c r="H596" s="236">
        <f>H564+H576+H584</f>
        <v>1953.8352</v>
      </c>
      <c r="I596" s="549"/>
      <c r="J596" s="31"/>
    </row>
    <row r="597" spans="1:10">
      <c r="B597" s="712"/>
      <c r="C597" s="713" t="s">
        <v>11</v>
      </c>
      <c r="D597" s="1127">
        <v>0.7</v>
      </c>
      <c r="E597" s="778">
        <f>E635</f>
        <v>63</v>
      </c>
      <c r="F597" s="777">
        <f>F635</f>
        <v>64.400000000000006</v>
      </c>
      <c r="G597" s="777">
        <f>G635</f>
        <v>268.10000000000002</v>
      </c>
      <c r="H597" s="1474">
        <f>H635</f>
        <v>1904</v>
      </c>
      <c r="I597" s="656"/>
      <c r="J597" s="5"/>
    </row>
    <row r="598" spans="1:10" ht="15.75" thickBot="1">
      <c r="B598" s="229"/>
      <c r="C598" s="710" t="s">
        <v>349</v>
      </c>
      <c r="D598" s="1123"/>
      <c r="E598" s="1443">
        <f>(E596*100/E672)-70</f>
        <v>-1.5080111111111023</v>
      </c>
      <c r="F598" s="435">
        <f>(F596*100/F672)-70</f>
        <v>5.1930652173913074</v>
      </c>
      <c r="G598" s="435">
        <f>(G596*100/G672)-70</f>
        <v>1.7361357702349807</v>
      </c>
      <c r="H598" s="1444">
        <f>(H596*100/H672)-70</f>
        <v>1.8321764705882373</v>
      </c>
      <c r="I598" s="5"/>
      <c r="J598" s="5"/>
    </row>
    <row r="599" spans="1:10">
      <c r="I599" s="5"/>
      <c r="J599" s="5"/>
    </row>
    <row r="600" spans="1:10">
      <c r="B600" s="99"/>
      <c r="I600" s="549"/>
      <c r="J600" s="31"/>
    </row>
    <row r="601" spans="1:10" ht="13.5" customHeight="1">
      <c r="B601" s="741"/>
      <c r="C601" s="77"/>
      <c r="I601" s="656"/>
      <c r="J601" s="5"/>
    </row>
    <row r="602" spans="1:10" ht="12" customHeight="1">
      <c r="B602" s="1"/>
      <c r="C602" s="77"/>
      <c r="I602" s="5"/>
      <c r="J602" s="5"/>
    </row>
    <row r="603" spans="1:10">
      <c r="B603" s="741"/>
    </row>
    <row r="604" spans="1:10">
      <c r="B604" s="1"/>
    </row>
    <row r="605" spans="1:10">
      <c r="D605" s="12" t="s">
        <v>174</v>
      </c>
    </row>
    <row r="606" spans="1:10">
      <c r="A606" s="3740" t="s">
        <v>347</v>
      </c>
      <c r="B606" s="3740"/>
      <c r="C606" s="3740"/>
      <c r="D606" s="3740"/>
      <c r="E606" s="3740"/>
      <c r="F606" s="3740"/>
      <c r="G606" s="3740"/>
      <c r="H606" s="3740"/>
      <c r="I606" s="3740"/>
      <c r="J606" s="3740"/>
    </row>
    <row r="607" spans="1:10">
      <c r="C607" s="25" t="s">
        <v>171</v>
      </c>
      <c r="E607"/>
      <c r="F607"/>
      <c r="G607" s="25"/>
      <c r="H607" s="25"/>
      <c r="I607" s="26"/>
      <c r="J607" s="26"/>
    </row>
    <row r="608" spans="1:10" ht="15.75">
      <c r="B608" s="28" t="s">
        <v>444</v>
      </c>
      <c r="C608" s="26"/>
      <c r="D608"/>
      <c r="E608" s="28" t="s">
        <v>0</v>
      </c>
      <c r="F608"/>
      <c r="G608" s="2" t="s">
        <v>857</v>
      </c>
      <c r="H608" s="26"/>
      <c r="I608" s="26"/>
      <c r="J608" s="33"/>
    </row>
    <row r="609" spans="2:10" ht="19.5" thickBot="1">
      <c r="D609" s="1129" t="s">
        <v>1</v>
      </c>
    </row>
    <row r="610" spans="2:10" ht="15.75" thickBot="1">
      <c r="B610" s="445" t="s">
        <v>448</v>
      </c>
      <c r="C610" s="61"/>
      <c r="D610" s="446"/>
      <c r="E610" s="332" t="s">
        <v>145</v>
      </c>
      <c r="F610" s="332"/>
      <c r="G610" s="332"/>
      <c r="H610" s="390" t="s">
        <v>146</v>
      </c>
      <c r="I610" s="20"/>
      <c r="J610" s="5"/>
    </row>
    <row r="611" spans="2:10">
      <c r="B611" s="62"/>
      <c r="C611" s="539" t="s">
        <v>237</v>
      </c>
      <c r="D611" s="448"/>
      <c r="E611" s="449" t="s">
        <v>152</v>
      </c>
      <c r="F611" s="396" t="s">
        <v>55</v>
      </c>
      <c r="G611" s="396" t="s">
        <v>56</v>
      </c>
      <c r="H611" s="397" t="s">
        <v>153</v>
      </c>
      <c r="I611" s="31"/>
      <c r="J611" s="31"/>
    </row>
    <row r="612" spans="2:10" ht="16.5" thickBot="1">
      <c r="B612" s="60"/>
      <c r="C612" s="572" t="s">
        <v>197</v>
      </c>
      <c r="D612" s="430"/>
      <c r="E612" s="3112" t="s">
        <v>6</v>
      </c>
      <c r="F612" s="640" t="s">
        <v>7</v>
      </c>
      <c r="G612" s="640" t="s">
        <v>8</v>
      </c>
      <c r="H612" s="394" t="s">
        <v>155</v>
      </c>
      <c r="I612" s="5"/>
      <c r="J612" s="31"/>
    </row>
    <row r="613" spans="2:10">
      <c r="B613" s="62"/>
      <c r="C613" s="1130" t="s">
        <v>348</v>
      </c>
      <c r="D613" s="538">
        <v>1</v>
      </c>
      <c r="E613" s="3124">
        <v>90</v>
      </c>
      <c r="F613" s="3125">
        <v>92</v>
      </c>
      <c r="G613" s="3126">
        <v>383</v>
      </c>
      <c r="H613" s="3127">
        <v>2720</v>
      </c>
      <c r="I613" s="551"/>
      <c r="J613" s="1822"/>
    </row>
    <row r="614" spans="2:10" ht="15.75" thickBot="1">
      <c r="B614" s="62"/>
      <c r="C614" s="534" t="s">
        <v>105</v>
      </c>
      <c r="D614" s="634"/>
      <c r="E614" s="3128"/>
      <c r="F614" s="3121"/>
      <c r="G614" s="3120"/>
      <c r="H614" s="3129"/>
      <c r="I614" s="551"/>
      <c r="J614" s="1822"/>
    </row>
    <row r="615" spans="2:10" ht="15.75">
      <c r="B615" s="1831" t="s">
        <v>446</v>
      </c>
      <c r="C615" s="1832" t="s">
        <v>235</v>
      </c>
      <c r="D615" s="1833">
        <v>0.25</v>
      </c>
      <c r="E615" s="3697">
        <v>22.5</v>
      </c>
      <c r="F615" s="3698">
        <v>23</v>
      </c>
      <c r="G615" s="3698">
        <v>95.75</v>
      </c>
      <c r="H615" s="3699">
        <v>680</v>
      </c>
      <c r="I615" s="551"/>
      <c r="J615" s="1822"/>
    </row>
    <row r="616" spans="2:10" ht="11.25" customHeight="1">
      <c r="B616" s="1840"/>
      <c r="C616" s="1841" t="s">
        <v>234</v>
      </c>
      <c r="D616" s="1842"/>
      <c r="E616" s="1843">
        <f>(E70+E124+E178+E234+E287)/5</f>
        <v>23.00938</v>
      </c>
      <c r="F616" s="1844">
        <f>(F70+F124+F178+F234+F287)/5</f>
        <v>21.672684</v>
      </c>
      <c r="G616" s="1844">
        <f>(G70+G124+G178+G234+G287)/5</f>
        <v>98.226939999999999</v>
      </c>
      <c r="H616" s="1845">
        <f>(H70+H124+H178+H234+H287)/5</f>
        <v>666.30043999999998</v>
      </c>
      <c r="I616" s="557"/>
      <c r="J616" s="1823"/>
    </row>
    <row r="617" spans="2:10" ht="14.25" customHeight="1" thickBot="1">
      <c r="B617" s="1652"/>
      <c r="C617" s="1827" t="s">
        <v>427</v>
      </c>
      <c r="D617" s="1828" t="s">
        <v>39</v>
      </c>
      <c r="E617" s="1829">
        <f>(E616*100/E613)-25</f>
        <v>0.56597777777777836</v>
      </c>
      <c r="F617" s="1830">
        <f>(F616*100/F613)-25</f>
        <v>-1.4427347826086958</v>
      </c>
      <c r="G617" s="1830">
        <f>(G616*100/G613)-25</f>
        <v>0.64672062663185415</v>
      </c>
      <c r="H617" s="1837">
        <f>(H616*100/H613)-25</f>
        <v>-0.50366029411764757</v>
      </c>
      <c r="I617" s="557"/>
      <c r="J617" s="1822"/>
    </row>
    <row r="618" spans="2:10" ht="12.75" customHeight="1" thickBot="1">
      <c r="B618" s="91"/>
      <c r="C618" s="91"/>
      <c r="D618" s="548"/>
      <c r="E618" s="548"/>
      <c r="F618" s="548"/>
      <c r="G618" s="548"/>
      <c r="H618" s="548"/>
      <c r="I618" s="5"/>
      <c r="J618" s="5"/>
    </row>
    <row r="619" spans="2:10" ht="15.75">
      <c r="B619" s="1831" t="s">
        <v>446</v>
      </c>
      <c r="C619" s="1832" t="s">
        <v>236</v>
      </c>
      <c r="D619" s="1833">
        <v>0.35</v>
      </c>
      <c r="E619" s="3700">
        <v>31.5</v>
      </c>
      <c r="F619" s="3701">
        <v>32.200000000000003</v>
      </c>
      <c r="G619" s="3701">
        <v>134.05000000000001</v>
      </c>
      <c r="H619" s="3702">
        <v>952</v>
      </c>
      <c r="I619" s="20"/>
      <c r="J619" s="5"/>
    </row>
    <row r="620" spans="2:10" ht="12.75" customHeight="1">
      <c r="B620" s="1840"/>
      <c r="C620" s="1841" t="s">
        <v>234</v>
      </c>
      <c r="D620" s="1842"/>
      <c r="E620" s="1843">
        <f>(E82+E135+E189+E246+E298)/5</f>
        <v>34.318605999999996</v>
      </c>
      <c r="F620" s="1844">
        <f>(F82+F135+F189+F246+F298)/5</f>
        <v>33.428938000000002</v>
      </c>
      <c r="G620" s="1844">
        <f>(G82+G135+G189+G246+G298)/5</f>
        <v>124.45870399999998</v>
      </c>
      <c r="H620" s="1845">
        <f>(H82+H135+H189+H246+H298)/5</f>
        <v>935.02776599999993</v>
      </c>
      <c r="I620" s="31"/>
      <c r="J620" s="31"/>
    </row>
    <row r="621" spans="2:10" ht="15.75" thickBot="1">
      <c r="B621" s="1652"/>
      <c r="C621" s="1827" t="s">
        <v>427</v>
      </c>
      <c r="D621" s="1828" t="s">
        <v>39</v>
      </c>
      <c r="E621" s="1829">
        <f>(E620*100/E613)-35</f>
        <v>3.1317844444444418</v>
      </c>
      <c r="F621" s="1830">
        <f>(F620*100/F613)-35</f>
        <v>1.335802173913045</v>
      </c>
      <c r="G621" s="1830">
        <f>(G620*100/G613)-35</f>
        <v>-2.5042548302872092</v>
      </c>
      <c r="H621" s="1837">
        <f>(H620*100/H613)-35</f>
        <v>-0.62397919117647405</v>
      </c>
      <c r="I621" s="5"/>
      <c r="J621" s="31"/>
    </row>
    <row r="622" spans="2:10" ht="12" customHeight="1" thickBot="1">
      <c r="B622" s="106"/>
      <c r="C622" s="1369"/>
      <c r="D622" s="781"/>
      <c r="E622" s="782"/>
      <c r="F622" s="523"/>
      <c r="G622" s="524"/>
      <c r="H622" s="524"/>
      <c r="I622" s="551"/>
      <c r="J622" s="1822"/>
    </row>
    <row r="623" spans="2:10" ht="15.75">
      <c r="B623" s="1831" t="s">
        <v>446</v>
      </c>
      <c r="C623" s="1832" t="s">
        <v>231</v>
      </c>
      <c r="D623" s="1833">
        <v>0.1</v>
      </c>
      <c r="E623" s="3700">
        <v>9</v>
      </c>
      <c r="F623" s="3701">
        <v>9.1999999999999993</v>
      </c>
      <c r="G623" s="3701">
        <v>38.299999999999997</v>
      </c>
      <c r="H623" s="3702">
        <v>272</v>
      </c>
      <c r="I623" s="551"/>
      <c r="J623" s="1822"/>
    </row>
    <row r="624" spans="2:10" ht="14.25" customHeight="1">
      <c r="B624" s="1840"/>
      <c r="C624" s="1841" t="s">
        <v>234</v>
      </c>
      <c r="D624" s="1842"/>
      <c r="E624" s="1843">
        <f>(E89+E143+E197+E254+E305)/5</f>
        <v>7.1620000000000008</v>
      </c>
      <c r="F624" s="1844">
        <f>(F89+F143+F197+F254+F305)/5</f>
        <v>9.5338999999999992</v>
      </c>
      <c r="G624" s="1844">
        <f>(G89+G143+G197+G254+G305)/5</f>
        <v>39.545160000000003</v>
      </c>
      <c r="H624" s="1845">
        <f>(H89+H143+H197+H254+H305)/5</f>
        <v>274.72267999999997</v>
      </c>
      <c r="I624" s="551"/>
      <c r="J624" s="1822"/>
    </row>
    <row r="625" spans="2:10" ht="13.5" customHeight="1" thickBot="1">
      <c r="B625" s="1652"/>
      <c r="C625" s="1827" t="s">
        <v>427</v>
      </c>
      <c r="D625" s="1828" t="s">
        <v>39</v>
      </c>
      <c r="E625" s="1829">
        <f>(E624*100/E613)-10</f>
        <v>-2.0422222222222217</v>
      </c>
      <c r="F625" s="1830">
        <f>(F624*100/F613)-10</f>
        <v>0.3629347826086935</v>
      </c>
      <c r="G625" s="1830">
        <f>(G624*100/G613)-10</f>
        <v>0.32510704960835568</v>
      </c>
      <c r="H625" s="1837">
        <f>(H624*100/H613)-10</f>
        <v>0.10009852941176334</v>
      </c>
      <c r="I625" s="557"/>
      <c r="J625" s="1823"/>
    </row>
    <row r="626" spans="2:10" ht="15.75" thickBot="1">
      <c r="B626" s="91"/>
      <c r="C626" s="91"/>
      <c r="D626" s="548"/>
      <c r="E626" s="548"/>
      <c r="F626" s="548"/>
      <c r="G626" s="548"/>
      <c r="H626" s="548"/>
      <c r="I626" s="557"/>
      <c r="J626" s="1822"/>
    </row>
    <row r="627" spans="2:10" ht="15.75">
      <c r="B627" s="1831" t="s">
        <v>446</v>
      </c>
      <c r="C627" s="1832" t="s">
        <v>173</v>
      </c>
      <c r="D627" s="1838">
        <v>0.6</v>
      </c>
      <c r="E627" s="3700">
        <v>54</v>
      </c>
      <c r="F627" s="3701">
        <v>55.2</v>
      </c>
      <c r="G627" s="3701">
        <v>229.8</v>
      </c>
      <c r="H627" s="3702">
        <v>1632</v>
      </c>
      <c r="I627" s="5"/>
      <c r="J627" s="5"/>
    </row>
    <row r="628" spans="2:10" ht="13.5" customHeight="1">
      <c r="B628" s="1840"/>
      <c r="C628" s="1841" t="s">
        <v>234</v>
      </c>
      <c r="D628" s="1846"/>
      <c r="E628" s="1843">
        <f>(E93+E147+E201+E258+E309)/5</f>
        <v>57.327985999999996</v>
      </c>
      <c r="F628" s="1844">
        <f>(F93+F147+F201+F258+F309)/5</f>
        <v>55.101621999999999</v>
      </c>
      <c r="G628" s="1844">
        <f>(G93+G147+G201+G258+G309)/5</f>
        <v>222.685644</v>
      </c>
      <c r="H628" s="1845">
        <f>(H93+H147+H201+H258+H309)/5</f>
        <v>1601.3282059999997</v>
      </c>
      <c r="I628" s="20"/>
      <c r="J628" s="5"/>
    </row>
    <row r="629" spans="2:10" ht="15.75" thickBot="1">
      <c r="B629" s="1652"/>
      <c r="C629" s="1827" t="s">
        <v>427</v>
      </c>
      <c r="D629" s="1839" t="s">
        <v>39</v>
      </c>
      <c r="E629" s="1829">
        <f>(E628*100/E613)-60</f>
        <v>3.6977622222222095</v>
      </c>
      <c r="F629" s="1830">
        <f>(F628*100/F613)-60</f>
        <v>-0.1069326086956579</v>
      </c>
      <c r="G629" s="1830">
        <f>(G628*100/G613)-60</f>
        <v>-1.857534203655355</v>
      </c>
      <c r="H629" s="1837">
        <f>(H628*100/H613)-60</f>
        <v>-1.1276394852941252</v>
      </c>
      <c r="I629" s="31"/>
      <c r="J629" s="31"/>
    </row>
    <row r="630" spans="2:10" ht="10.5" customHeight="1" thickBot="1">
      <c r="B630" s="106"/>
      <c r="C630" s="473"/>
      <c r="D630" s="121"/>
      <c r="E630" s="563"/>
      <c r="F630" s="563"/>
      <c r="G630" s="563"/>
      <c r="H630" s="207"/>
      <c r="I630" s="5"/>
      <c r="J630" s="31"/>
    </row>
    <row r="631" spans="2:10" ht="12" customHeight="1">
      <c r="B631" s="1831" t="s">
        <v>446</v>
      </c>
      <c r="C631" s="1832" t="s">
        <v>232</v>
      </c>
      <c r="D631" s="1838">
        <v>0.45</v>
      </c>
      <c r="E631" s="3700">
        <v>40.5</v>
      </c>
      <c r="F631" s="3701">
        <v>41.4</v>
      </c>
      <c r="G631" s="3701">
        <v>172.35</v>
      </c>
      <c r="H631" s="3702">
        <v>1224</v>
      </c>
      <c r="I631" s="551"/>
      <c r="J631" s="1822"/>
    </row>
    <row r="632" spans="2:10" ht="12.75" customHeight="1">
      <c r="B632" s="1840"/>
      <c r="C632" s="1841" t="s">
        <v>234</v>
      </c>
      <c r="D632" s="1846"/>
      <c r="E632" s="1843">
        <f>(E97+E151+E205+E262+E313)/5</f>
        <v>41.480606000000002</v>
      </c>
      <c r="F632" s="1844">
        <f>(F97+F151+F205+F262+F313)/5</f>
        <v>42.962838000000005</v>
      </c>
      <c r="G632" s="1844">
        <f>(G97+G151+G205+G262+G313)/5</f>
        <v>164.00386399999999</v>
      </c>
      <c r="H632" s="1845">
        <f>(H97+H151+H205+H262+H313)/5</f>
        <v>1209.7504459999998</v>
      </c>
      <c r="I632" s="551"/>
      <c r="J632" s="1822"/>
    </row>
    <row r="633" spans="2:10" ht="15.75" thickBot="1">
      <c r="B633" s="1652"/>
      <c r="C633" s="1827" t="s">
        <v>427</v>
      </c>
      <c r="D633" s="1839" t="s">
        <v>39</v>
      </c>
      <c r="E633" s="1829">
        <f>(E632*100/E613)-45</f>
        <v>1.0895622222222201</v>
      </c>
      <c r="F633" s="1830">
        <f t="shared" ref="F633:H633" si="0">(F632*100/F613)-45</f>
        <v>1.6987369565217421</v>
      </c>
      <c r="G633" s="1830">
        <f t="shared" si="0"/>
        <v>-2.1791477806788535</v>
      </c>
      <c r="H633" s="1837">
        <f t="shared" si="0"/>
        <v>-0.52388066176471426</v>
      </c>
      <c r="I633" s="551"/>
      <c r="J633" s="1822"/>
    </row>
    <row r="634" spans="2:10" ht="11.25" customHeight="1" thickBot="1">
      <c r="B634" s="91"/>
      <c r="C634" s="91"/>
      <c r="D634" s="548"/>
      <c r="E634" s="548"/>
      <c r="F634" s="548"/>
      <c r="G634" s="548"/>
      <c r="H634" s="548"/>
      <c r="I634" s="557"/>
      <c r="J634" s="1823"/>
    </row>
    <row r="635" spans="2:10" ht="15.75">
      <c r="B635" s="1831" t="s">
        <v>446</v>
      </c>
      <c r="C635" s="1832" t="s">
        <v>233</v>
      </c>
      <c r="D635" s="1838">
        <v>0.7</v>
      </c>
      <c r="E635" s="3700">
        <v>63</v>
      </c>
      <c r="F635" s="3701">
        <v>64.400000000000006</v>
      </c>
      <c r="G635" s="3701">
        <v>268.10000000000002</v>
      </c>
      <c r="H635" s="3702">
        <v>1904</v>
      </c>
      <c r="I635" s="557"/>
      <c r="J635" s="1822"/>
    </row>
    <row r="636" spans="2:10" ht="11.25" customHeight="1">
      <c r="B636" s="1840"/>
      <c r="C636" s="1841" t="s">
        <v>234</v>
      </c>
      <c r="D636" s="1846"/>
      <c r="E636" s="1847">
        <f>(E101+E155+E209+E266+E317)/5</f>
        <v>64.489986000000002</v>
      </c>
      <c r="F636" s="1848">
        <f>(F101+F155+F209+F266+F317)/5</f>
        <v>64.635522000000009</v>
      </c>
      <c r="G636" s="1848">
        <f>(G101+G155+G209+G266+G317)/5</f>
        <v>262.23080399999998</v>
      </c>
      <c r="H636" s="1849">
        <f>(H101+H155+H209+H266+H317)/5</f>
        <v>1876.0508859999998</v>
      </c>
      <c r="I636" s="5"/>
      <c r="J636" s="5"/>
    </row>
    <row r="637" spans="2:10" ht="16.5" customHeight="1" thickBot="1">
      <c r="B637" s="1652"/>
      <c r="C637" s="1827" t="s">
        <v>427</v>
      </c>
      <c r="D637" s="1839" t="s">
        <v>39</v>
      </c>
      <c r="E637" s="1829">
        <f>(E636*100/E613)-70</f>
        <v>1.655540000000002</v>
      </c>
      <c r="F637" s="1830">
        <f t="shared" ref="F637:H637" si="1">(F636*100/F613)-70</f>
        <v>0.25600217391306046</v>
      </c>
      <c r="G637" s="1830">
        <f t="shared" si="1"/>
        <v>-1.5324271540469994</v>
      </c>
      <c r="H637" s="1837">
        <f t="shared" si="1"/>
        <v>-1.0275409558823583</v>
      </c>
      <c r="I637" s="20"/>
      <c r="J637" s="5"/>
    </row>
    <row r="638" spans="2:10" ht="9.75" customHeight="1">
      <c r="I638" s="31"/>
      <c r="J638" s="31"/>
    </row>
    <row r="639" spans="2:10" ht="15" customHeight="1" thickBot="1">
      <c r="D639" s="1129" t="s">
        <v>282</v>
      </c>
      <c r="I639" s="5"/>
      <c r="J639" s="31"/>
    </row>
    <row r="640" spans="2:10" ht="15.75">
      <c r="B640" s="1831" t="s">
        <v>446</v>
      </c>
      <c r="C640" s="1832" t="s">
        <v>235</v>
      </c>
      <c r="D640" s="1833">
        <v>0.25</v>
      </c>
      <c r="E640" s="1834">
        <f>E615</f>
        <v>22.5</v>
      </c>
      <c r="F640" s="1835">
        <f>F615</f>
        <v>23</v>
      </c>
      <c r="G640" s="1835">
        <f>G615</f>
        <v>95.75</v>
      </c>
      <c r="H640" s="1836">
        <f>H615</f>
        <v>680</v>
      </c>
      <c r="I640" s="551"/>
      <c r="J640" s="656"/>
    </row>
    <row r="641" spans="2:10" ht="15.75" customHeight="1">
      <c r="B641" s="1840"/>
      <c r="C641" s="1841" t="s">
        <v>211</v>
      </c>
      <c r="D641" s="1842"/>
      <c r="E641" s="1853">
        <f>(E341+E400+E456+E508+E564)/5</f>
        <v>21.990638000000001</v>
      </c>
      <c r="F641" s="1844">
        <f>(F341+F400+F456+F508+F564)/5</f>
        <v>24.327340000000003</v>
      </c>
      <c r="G641" s="1844">
        <f>(G341+G400+G456+G508+G564)/5</f>
        <v>93.273032000000015</v>
      </c>
      <c r="H641" s="1854">
        <f>(H341+H400+H456+H508+H564)/5</f>
        <v>693.69951999999989</v>
      </c>
      <c r="I641" s="551"/>
      <c r="J641" s="656"/>
    </row>
    <row r="642" spans="2:10" ht="15.75" thickBot="1">
      <c r="B642" s="1652"/>
      <c r="C642" s="1827" t="s">
        <v>427</v>
      </c>
      <c r="D642" s="1828" t="s">
        <v>39</v>
      </c>
      <c r="E642" s="1850">
        <f>(E641*100/E672)-25</f>
        <v>-0.56595777777777911</v>
      </c>
      <c r="F642" s="1851">
        <f>(F641*100/F672)-25</f>
        <v>1.4427608695652232</v>
      </c>
      <c r="G642" s="1851">
        <f>(G641*100/G672)-25</f>
        <v>-0.64672793733680933</v>
      </c>
      <c r="H642" s="1852">
        <f>(H641*100/H672)-25</f>
        <v>0.50365882352940972</v>
      </c>
      <c r="I642" s="551"/>
      <c r="J642" s="656"/>
    </row>
    <row r="643" spans="2:10" ht="10.5" customHeight="1" thickBot="1">
      <c r="I643" s="557"/>
      <c r="J643" s="5"/>
    </row>
    <row r="644" spans="2:10" ht="15.75">
      <c r="B644" s="1831" t="s">
        <v>446</v>
      </c>
      <c r="C644" s="1832" t="s">
        <v>236</v>
      </c>
      <c r="D644" s="1833">
        <v>0.35</v>
      </c>
      <c r="E644" s="1834">
        <f>E619</f>
        <v>31.5</v>
      </c>
      <c r="F644" s="1835">
        <f>F619</f>
        <v>32.200000000000003</v>
      </c>
      <c r="G644" s="1835">
        <f>G619</f>
        <v>134.05000000000001</v>
      </c>
      <c r="H644" s="1836">
        <f>H619</f>
        <v>952</v>
      </c>
      <c r="I644" s="557"/>
      <c r="J644" s="656"/>
    </row>
    <row r="645" spans="2:10" ht="12" customHeight="1">
      <c r="B645" s="1840"/>
      <c r="C645" s="1841" t="s">
        <v>211</v>
      </c>
      <c r="D645" s="1842"/>
      <c r="E645" s="1843">
        <f>(E353+E412+E467+E520+E576)/5</f>
        <v>28.681420000000003</v>
      </c>
      <c r="F645" s="1844">
        <f>(F353+F412+F467+F520+F576)/5</f>
        <v>30.971088000000002</v>
      </c>
      <c r="G645" s="1844">
        <f>(G353+G412+G467+G520+G576)/5</f>
        <v>143.64137599999998</v>
      </c>
      <c r="H645" s="1845">
        <f>(H353+H412+H467+H520+H576)/5</f>
        <v>968.97225999999989</v>
      </c>
      <c r="I645" s="5"/>
      <c r="J645" s="5"/>
    </row>
    <row r="646" spans="2:10" ht="15.75" thickBot="1">
      <c r="B646" s="1652"/>
      <c r="C646" s="1827" t="s">
        <v>427</v>
      </c>
      <c r="D646" s="1828" t="s">
        <v>39</v>
      </c>
      <c r="E646" s="1850">
        <f>(E645*100/E672)-35</f>
        <v>-3.1317555555555536</v>
      </c>
      <c r="F646" s="1851">
        <f>(F645*100/F672)-35</f>
        <v>-1.3357739130434751</v>
      </c>
      <c r="G646" s="1851">
        <f>(G645*100/G672)-35</f>
        <v>2.5042757180156627</v>
      </c>
      <c r="H646" s="1852">
        <f>(H645*100/H672)-35</f>
        <v>0.62398014705882332</v>
      </c>
      <c r="I646" s="20"/>
      <c r="J646" s="5"/>
    </row>
    <row r="647" spans="2:10" ht="11.25" customHeight="1" thickBot="1">
      <c r="I647" s="31"/>
      <c r="J647" s="31"/>
    </row>
    <row r="648" spans="2:10" ht="15.75">
      <c r="B648" s="1831" t="s">
        <v>446</v>
      </c>
      <c r="C648" s="1832" t="s">
        <v>231</v>
      </c>
      <c r="D648" s="1833">
        <v>0.1</v>
      </c>
      <c r="E648" s="1834">
        <f>E623</f>
        <v>9</v>
      </c>
      <c r="F648" s="1835">
        <f>F623</f>
        <v>9.1999999999999993</v>
      </c>
      <c r="G648" s="1835">
        <f>G623</f>
        <v>38.299999999999997</v>
      </c>
      <c r="H648" s="1836">
        <f>H623</f>
        <v>272</v>
      </c>
      <c r="I648" s="5"/>
      <c r="J648" s="31"/>
    </row>
    <row r="649" spans="2:10" ht="13.5" customHeight="1">
      <c r="B649" s="1840"/>
      <c r="C649" s="1841" t="s">
        <v>211</v>
      </c>
      <c r="D649" s="1842"/>
      <c r="E649" s="1843">
        <f>(E362+E420+E475+E528+E584)/5</f>
        <v>10.838658000000001</v>
      </c>
      <c r="F649" s="1844">
        <f>(F362+F420+F475+F528+F584)/5</f>
        <v>8.8661239999999992</v>
      </c>
      <c r="G649" s="1844">
        <f>(G362+G420+G475+G528+G584)/5</f>
        <v>37.054819999999999</v>
      </c>
      <c r="H649" s="1845">
        <f>(H362+H420+H475+H528+H584)/5</f>
        <v>269.27730000000003</v>
      </c>
      <c r="I649" s="551"/>
      <c r="J649" s="656"/>
    </row>
    <row r="650" spans="2:10" ht="16.5" customHeight="1" thickBot="1">
      <c r="B650" s="1652"/>
      <c r="C650" s="1827" t="s">
        <v>427</v>
      </c>
      <c r="D650" s="1828" t="s">
        <v>39</v>
      </c>
      <c r="E650" s="1850">
        <f>(E649*100/E672)-10</f>
        <v>2.0429533333333332</v>
      </c>
      <c r="F650" s="1851">
        <f>(F649*100/F672)-10</f>
        <v>-0.36290869565217498</v>
      </c>
      <c r="G650" s="1851">
        <f>(G649*100/G672)-10</f>
        <v>-0.32511227154047084</v>
      </c>
      <c r="H650" s="1852">
        <f>(H649*100/H672)-10</f>
        <v>-0.10009926470588049</v>
      </c>
      <c r="I650" s="551"/>
      <c r="J650" s="656"/>
    </row>
    <row r="651" spans="2:10" ht="11.25" customHeight="1" thickBot="1">
      <c r="B651" s="11"/>
      <c r="C651" s="734"/>
      <c r="D651" s="538"/>
      <c r="E651" s="1824"/>
      <c r="F651" s="1825"/>
      <c r="G651" s="1826"/>
      <c r="H651" s="1826"/>
      <c r="I651" s="551"/>
      <c r="J651" s="656"/>
    </row>
    <row r="652" spans="2:10" ht="13.5" customHeight="1">
      <c r="B652" s="1831" t="s">
        <v>446</v>
      </c>
      <c r="C652" s="1832" t="s">
        <v>173</v>
      </c>
      <c r="D652" s="1833">
        <v>0.6</v>
      </c>
      <c r="E652" s="1834">
        <f>E627</f>
        <v>54</v>
      </c>
      <c r="F652" s="1835">
        <f>F627</f>
        <v>55.2</v>
      </c>
      <c r="G652" s="1835">
        <f>G627</f>
        <v>229.8</v>
      </c>
      <c r="H652" s="1836">
        <f>H627</f>
        <v>1632</v>
      </c>
      <c r="I652" s="557"/>
      <c r="J652" s="5"/>
    </row>
    <row r="653" spans="2:10" ht="12" customHeight="1">
      <c r="B653" s="1840"/>
      <c r="C653" s="1841" t="s">
        <v>211</v>
      </c>
      <c r="D653" s="1842"/>
      <c r="E653" s="1855">
        <f>(E366+E424+E479+E532+E588)/5</f>
        <v>50.672058000000007</v>
      </c>
      <c r="F653" s="1856">
        <f>(F366+F424+F479+F532+F588)/5</f>
        <v>55.298428000000001</v>
      </c>
      <c r="G653" s="1856">
        <f>(G366+G424+G479+G532+G588)/5</f>
        <v>236.91440800000001</v>
      </c>
      <c r="H653" s="1857">
        <f>(H366+H424+H479+H532+H588)/5</f>
        <v>1662.6717799999999</v>
      </c>
      <c r="I653" s="557"/>
      <c r="J653" s="656"/>
    </row>
    <row r="654" spans="2:10" ht="13.5" customHeight="1" thickBot="1">
      <c r="B654" s="1652"/>
      <c r="C654" s="1827" t="s">
        <v>427</v>
      </c>
      <c r="D654" s="1828" t="s">
        <v>39</v>
      </c>
      <c r="E654" s="1850">
        <f>(E653*100/E672)-60</f>
        <v>-3.6977133333333256</v>
      </c>
      <c r="F654" s="1851">
        <f>(F653*100/F672)-60</f>
        <v>0.1069869565217445</v>
      </c>
      <c r="G654" s="1851">
        <f>(G653*100/G672)-60</f>
        <v>1.8575477806788498</v>
      </c>
      <c r="H654" s="1852">
        <f>(H653*100/H672)-60</f>
        <v>1.1276389705882295</v>
      </c>
      <c r="I654" s="5"/>
      <c r="J654" s="5"/>
    </row>
    <row r="655" spans="2:10" ht="15.75" thickBot="1">
      <c r="B655" s="106"/>
      <c r="C655" s="106"/>
      <c r="D655" s="121"/>
      <c r="E655" s="548"/>
      <c r="F655" s="548"/>
      <c r="G655" s="548"/>
      <c r="H655" s="548"/>
      <c r="I655" s="20"/>
      <c r="J655" s="5"/>
    </row>
    <row r="656" spans="2:10" ht="13.5" customHeight="1">
      <c r="B656" s="1831" t="s">
        <v>446</v>
      </c>
      <c r="C656" s="1832" t="s">
        <v>232</v>
      </c>
      <c r="D656" s="1833">
        <v>0.45</v>
      </c>
      <c r="E656" s="1834">
        <f>E631</f>
        <v>40.5</v>
      </c>
      <c r="F656" s="1835">
        <f>F631</f>
        <v>41.4</v>
      </c>
      <c r="G656" s="1835">
        <f>G631</f>
        <v>172.35</v>
      </c>
      <c r="H656" s="1836">
        <f>H631</f>
        <v>1224</v>
      </c>
      <c r="I656" s="31"/>
      <c r="J656" s="31"/>
    </row>
    <row r="657" spans="2:10" ht="12" customHeight="1">
      <c r="B657" s="1840"/>
      <c r="C657" s="1841" t="s">
        <v>211</v>
      </c>
      <c r="D657" s="1842"/>
      <c r="E657" s="1843">
        <f>(E370+E428+E483+E536+E592)/5</f>
        <v>39.520077999999998</v>
      </c>
      <c r="F657" s="1844">
        <f>(F370+F428+F483+F536+F592)/5</f>
        <v>39.837212000000001</v>
      </c>
      <c r="G657" s="1844">
        <f>(G370+G428+G483+G536+G592)/5</f>
        <v>180.69619600000001</v>
      </c>
      <c r="H657" s="1845">
        <f>(H370+H428+H483+H536+H592)/5</f>
        <v>1238.24956</v>
      </c>
      <c r="I657" s="5"/>
      <c r="J657" s="31"/>
    </row>
    <row r="658" spans="2:10" ht="15.75" thickBot="1">
      <c r="B658" s="1652"/>
      <c r="C658" s="1827" t="s">
        <v>427</v>
      </c>
      <c r="D658" s="1828" t="s">
        <v>39</v>
      </c>
      <c r="E658" s="1850">
        <f>(E657*100/E672)-45</f>
        <v>-1.0888022222222205</v>
      </c>
      <c r="F658" s="1851">
        <f>(F657*100/F672)-45</f>
        <v>-1.6986826086956555</v>
      </c>
      <c r="G658" s="1851">
        <f>(G657*100/G672)-45</f>
        <v>2.1791634464752008</v>
      </c>
      <c r="H658" s="1852">
        <f>(H657*100/H672)-45</f>
        <v>0.52388088235294106</v>
      </c>
      <c r="I658" s="551"/>
      <c r="J658" s="656"/>
    </row>
    <row r="659" spans="2:10" ht="10.5" customHeight="1" thickBot="1">
      <c r="B659" s="106"/>
      <c r="C659" s="1369"/>
      <c r="D659" s="781"/>
      <c r="E659" s="782"/>
      <c r="F659" s="523"/>
      <c r="G659" s="524"/>
      <c r="H659" s="524"/>
      <c r="I659" s="551"/>
      <c r="J659" s="656"/>
    </row>
    <row r="660" spans="2:10" ht="15.75">
      <c r="B660" s="1831" t="s">
        <v>446</v>
      </c>
      <c r="C660" s="1832" t="s">
        <v>233</v>
      </c>
      <c r="D660" s="1833">
        <v>0.7</v>
      </c>
      <c r="E660" s="1834">
        <f>E635</f>
        <v>63</v>
      </c>
      <c r="F660" s="1835">
        <f>F635</f>
        <v>64.400000000000006</v>
      </c>
      <c r="G660" s="1835">
        <f>G635</f>
        <v>268.10000000000002</v>
      </c>
      <c r="H660" s="1836">
        <f>H635</f>
        <v>1904</v>
      </c>
      <c r="I660" s="551"/>
      <c r="J660" s="656"/>
    </row>
    <row r="661" spans="2:10" ht="12" customHeight="1">
      <c r="B661" s="1840"/>
      <c r="C661" s="1841" t="s">
        <v>234</v>
      </c>
      <c r="D661" s="1842"/>
      <c r="E661" s="1855">
        <f>(E374+E432+E487+E540+E596)/5</f>
        <v>61.510716000000002</v>
      </c>
      <c r="F661" s="1856">
        <f>(F374+F432+F487+F540+F596)/5</f>
        <v>64.164552</v>
      </c>
      <c r="G661" s="1856">
        <f>(G374+G432+G487+G540+G596)/5</f>
        <v>273.96922799999999</v>
      </c>
      <c r="H661" s="1857">
        <f>(H374+H432+H487+H540+H596)/5</f>
        <v>1931.9490799999999</v>
      </c>
      <c r="I661" s="557"/>
      <c r="J661" s="5"/>
    </row>
    <row r="662" spans="2:10" ht="14.25" customHeight="1" thickBot="1">
      <c r="B662" s="1652"/>
      <c r="C662" s="1827" t="s">
        <v>427</v>
      </c>
      <c r="D662" s="1828" t="s">
        <v>39</v>
      </c>
      <c r="E662" s="1850">
        <f>(E661*100/E672)-70</f>
        <v>-1.654759999999996</v>
      </c>
      <c r="F662" s="1851">
        <f>(F661*100/F672)-70</f>
        <v>-0.2559217391304287</v>
      </c>
      <c r="G662" s="1851">
        <f>(G661*100/G672)-70</f>
        <v>1.5324355091383808</v>
      </c>
      <c r="H662" s="1852">
        <f>(H661*100/H672)-70</f>
        <v>1.0275397058823472</v>
      </c>
      <c r="I662" s="557"/>
      <c r="J662" s="656"/>
    </row>
    <row r="664" spans="2:10" ht="15.75">
      <c r="C664" s="639" t="s">
        <v>240</v>
      </c>
      <c r="D664" s="12" t="s">
        <v>174</v>
      </c>
    </row>
    <row r="665" spans="2:10" ht="15.75" customHeight="1">
      <c r="C665" s="173" t="s">
        <v>210</v>
      </c>
    </row>
    <row r="666" spans="2:10" ht="19.5" customHeight="1">
      <c r="C666" s="1" t="s">
        <v>209</v>
      </c>
      <c r="D666"/>
      <c r="E666"/>
      <c r="F666"/>
      <c r="I666"/>
      <c r="J666"/>
    </row>
    <row r="667" spans="2:10">
      <c r="C667" s="25" t="s">
        <v>171</v>
      </c>
      <c r="E667"/>
      <c r="F667"/>
      <c r="G667" s="25"/>
      <c r="H667" s="25"/>
      <c r="I667" s="26"/>
      <c r="J667" s="26"/>
    </row>
    <row r="668" spans="2:10" ht="14.25" customHeight="1" thickBot="1">
      <c r="B668" s="642" t="s">
        <v>447</v>
      </c>
      <c r="E668" s="29" t="s">
        <v>0</v>
      </c>
      <c r="F668"/>
      <c r="G668" s="2" t="s">
        <v>857</v>
      </c>
      <c r="H668" s="26"/>
      <c r="I668" s="26"/>
      <c r="J668" s="33"/>
    </row>
    <row r="669" spans="2:10" ht="15.75" thickBot="1">
      <c r="B669" s="445" t="s">
        <v>445</v>
      </c>
      <c r="C669" s="61"/>
      <c r="D669" s="446"/>
      <c r="E669" s="332" t="s">
        <v>145</v>
      </c>
      <c r="F669" s="332"/>
      <c r="G669" s="332"/>
      <c r="H669" s="390" t="s">
        <v>146</v>
      </c>
      <c r="I669" s="20"/>
      <c r="J669" s="5"/>
    </row>
    <row r="670" spans="2:10" ht="12.75" customHeight="1">
      <c r="B670" s="62"/>
      <c r="C670" s="539" t="s">
        <v>237</v>
      </c>
      <c r="D670" s="448"/>
      <c r="E670" s="449" t="s">
        <v>152</v>
      </c>
      <c r="F670" s="396" t="s">
        <v>55</v>
      </c>
      <c r="G670" s="396" t="s">
        <v>56</v>
      </c>
      <c r="H670" s="397" t="s">
        <v>153</v>
      </c>
      <c r="I670" s="31"/>
      <c r="J670" s="31"/>
    </row>
    <row r="671" spans="2:10" ht="10.5" customHeight="1" thickBot="1">
      <c r="B671" s="60"/>
      <c r="C671" s="572"/>
      <c r="D671" s="430"/>
      <c r="E671" s="3112" t="s">
        <v>6</v>
      </c>
      <c r="F671" s="640" t="s">
        <v>7</v>
      </c>
      <c r="G671" s="640" t="s">
        <v>8</v>
      </c>
      <c r="H671" s="394" t="s">
        <v>155</v>
      </c>
      <c r="I671" s="5"/>
      <c r="J671" s="31"/>
    </row>
    <row r="672" spans="2:10">
      <c r="B672" s="62"/>
      <c r="C672" s="1130" t="s">
        <v>348</v>
      </c>
      <c r="D672" s="538">
        <v>1</v>
      </c>
      <c r="E672" s="3116">
        <f>E613</f>
        <v>90</v>
      </c>
      <c r="F672" s="3117">
        <f t="shared" ref="F672:G672" si="2">F613</f>
        <v>92</v>
      </c>
      <c r="G672" s="3118">
        <f t="shared" si="2"/>
        <v>383</v>
      </c>
      <c r="H672" s="3123">
        <f>H613</f>
        <v>2720</v>
      </c>
      <c r="I672" s="551"/>
      <c r="J672" s="656"/>
    </row>
    <row r="673" spans="2:10" ht="15.75" thickBot="1">
      <c r="B673" s="60"/>
      <c r="C673" s="1858" t="s">
        <v>105</v>
      </c>
      <c r="D673" s="1859"/>
      <c r="E673" s="3119"/>
      <c r="F673" s="3120"/>
      <c r="G673" s="3121"/>
      <c r="H673" s="3122"/>
      <c r="I673" s="551"/>
      <c r="J673" s="656"/>
    </row>
    <row r="674" spans="2:10" ht="12.75" customHeight="1">
      <c r="B674" s="1831" t="s">
        <v>446</v>
      </c>
      <c r="C674" s="1832" t="s">
        <v>235</v>
      </c>
      <c r="D674" s="1833">
        <v>0.25</v>
      </c>
      <c r="E674" s="3113">
        <f>E615</f>
        <v>22.5</v>
      </c>
      <c r="F674" s="3114">
        <f>F615</f>
        <v>23</v>
      </c>
      <c r="G674" s="3114">
        <f>G615</f>
        <v>95.75</v>
      </c>
      <c r="H674" s="3115">
        <f>H615</f>
        <v>680</v>
      </c>
      <c r="I674" s="551"/>
      <c r="J674" s="656"/>
    </row>
    <row r="675" spans="2:10" ht="14.25" customHeight="1">
      <c r="B675" s="1840"/>
      <c r="C675" s="1841" t="s">
        <v>128</v>
      </c>
      <c r="D675" s="1842"/>
      <c r="E675" s="1843">
        <f>(E70+E124+E178+E234+E287+E341+E400+E456+E508+E564)/10</f>
        <v>22.500009000000002</v>
      </c>
      <c r="F675" s="1844">
        <f>(F70+F124+F178+F234+F287+F341+F400+F456+F508+F564)/10</f>
        <v>23.000012000000002</v>
      </c>
      <c r="G675" s="1844">
        <f>(G70+G124+G178+G234+G287+G341+G400+G456+G508+G564)/10</f>
        <v>95.749985999999993</v>
      </c>
      <c r="H675" s="1845">
        <f>(H70+H124+H178+H234+H287+H341+H400+H456+H508+H564)/10</f>
        <v>679.99997999999994</v>
      </c>
      <c r="I675" s="557"/>
      <c r="J675" s="5"/>
    </row>
    <row r="676" spans="2:10" ht="15.75" thickBot="1">
      <c r="B676" s="1652"/>
      <c r="C676" s="1827" t="s">
        <v>427</v>
      </c>
      <c r="D676" s="1828" t="s">
        <v>39</v>
      </c>
      <c r="E676" s="1850">
        <f>(E675*100/E672)-25</f>
        <v>9.9999999996214228E-6</v>
      </c>
      <c r="F676" s="1851">
        <f>(F675*100/F672)-25</f>
        <v>1.3043478261920427E-5</v>
      </c>
      <c r="G676" s="1851">
        <f>(G675*100/G672)-25</f>
        <v>-3.6553524829230355E-6</v>
      </c>
      <c r="H676" s="1852">
        <f>(H675*100/H672)-25</f>
        <v>-7.35294118925367E-7</v>
      </c>
      <c r="I676" s="557"/>
      <c r="J676" s="656"/>
    </row>
    <row r="677" spans="2:10" ht="15.75" thickBot="1">
      <c r="B677" s="91"/>
      <c r="C677" s="91"/>
      <c r="D677" s="548"/>
      <c r="E677" s="548"/>
      <c r="F677" s="548"/>
      <c r="G677" s="548"/>
      <c r="H677" s="548"/>
      <c r="I677" s="5"/>
      <c r="J677" s="5"/>
    </row>
    <row r="678" spans="2:10" ht="15.75">
      <c r="B678" s="1831" t="s">
        <v>446</v>
      </c>
      <c r="C678" s="1832" t="s">
        <v>236</v>
      </c>
      <c r="D678" s="1833">
        <v>0.35</v>
      </c>
      <c r="E678" s="1834">
        <f>E619</f>
        <v>31.5</v>
      </c>
      <c r="F678" s="1835">
        <f>F619</f>
        <v>32.200000000000003</v>
      </c>
      <c r="G678" s="1835">
        <f>G619</f>
        <v>134.05000000000001</v>
      </c>
      <c r="H678" s="1836">
        <f>H619</f>
        <v>952</v>
      </c>
      <c r="I678" s="20"/>
      <c r="J678" s="5"/>
    </row>
    <row r="679" spans="2:10">
      <c r="B679" s="1840"/>
      <c r="C679" s="1841" t="s">
        <v>128</v>
      </c>
      <c r="D679" s="1842"/>
      <c r="E679" s="1843">
        <f>(E82+E135+E189+E246+E298+E353+E412+E467+E520+E576)/10</f>
        <v>31.500013000000003</v>
      </c>
      <c r="F679" s="1844">
        <f>(F82+F135+F189+F246+F298+F353+F412+F467+F520+F576)/10</f>
        <v>32.200012999999998</v>
      </c>
      <c r="G679" s="1844">
        <f>(G82+G135+G189+G246+G298+G353+G412+G467+G520+G576)/10</f>
        <v>134.05004</v>
      </c>
      <c r="H679" s="1845">
        <f>(H82+H135+H189+H246+H298+H353+H412+H467+H520+H576)/10</f>
        <v>952.00001299999985</v>
      </c>
      <c r="I679" s="31"/>
      <c r="J679" s="31"/>
    </row>
    <row r="680" spans="2:10" ht="12" customHeight="1" thickBot="1">
      <c r="B680" s="229"/>
      <c r="C680" s="1300" t="s">
        <v>427</v>
      </c>
      <c r="D680" s="733" t="s">
        <v>39</v>
      </c>
      <c r="E680" s="1124">
        <f>(E679*100/E672)-35</f>
        <v>1.4444444445871341E-5</v>
      </c>
      <c r="F680" s="753">
        <f>(F679*100/F672)-35</f>
        <v>1.4130434784931367E-5</v>
      </c>
      <c r="G680" s="753">
        <f>(G679*100/G672)-35</f>
        <v>1.0443864226772348E-5</v>
      </c>
      <c r="H680" s="1125">
        <f>(H679*100/H672)-35</f>
        <v>4.7794117108423961E-7</v>
      </c>
      <c r="I680" s="5"/>
      <c r="J680" s="31"/>
    </row>
    <row r="681" spans="2:10" ht="15.75" thickBot="1">
      <c r="I681" s="551"/>
      <c r="J681" s="656"/>
    </row>
    <row r="682" spans="2:10" ht="15.75">
      <c r="B682" s="1831" t="s">
        <v>446</v>
      </c>
      <c r="C682" s="1832" t="s">
        <v>231</v>
      </c>
      <c r="D682" s="1833">
        <v>0.1</v>
      </c>
      <c r="E682" s="1834">
        <f>E623</f>
        <v>9</v>
      </c>
      <c r="F682" s="1835">
        <f>F623</f>
        <v>9.1999999999999993</v>
      </c>
      <c r="G682" s="1835">
        <f>G623</f>
        <v>38.299999999999997</v>
      </c>
      <c r="H682" s="1836">
        <f>H623</f>
        <v>272</v>
      </c>
      <c r="I682" s="551"/>
      <c r="J682" s="656"/>
    </row>
    <row r="683" spans="2:10" ht="12.75" customHeight="1">
      <c r="B683" s="1840"/>
      <c r="C683" s="1841" t="s">
        <v>128</v>
      </c>
      <c r="D683" s="1842"/>
      <c r="E683" s="1843">
        <f>(E89+E143+E197+E254+E305+E362+E420+E475+E528+E584)/10</f>
        <v>9.0003290000000007</v>
      </c>
      <c r="F683" s="1844">
        <f>(F89+F143+F197+F254+F305+F362+F420+F475+F528+F584)/10</f>
        <v>9.200012000000001</v>
      </c>
      <c r="G683" s="1844">
        <f>(G89+G143+G197+G254+G305+G362+G420+G475+G528+G584)/10</f>
        <v>38.299989999999994</v>
      </c>
      <c r="H683" s="1845">
        <f>(H89+H143+H197+H254+H305+H362+H420+H475+H528+H584)/10</f>
        <v>271.99999000000003</v>
      </c>
      <c r="I683" s="551"/>
      <c r="J683" s="656"/>
    </row>
    <row r="684" spans="2:10" ht="12.75" customHeight="1" thickBot="1">
      <c r="B684" s="1652"/>
      <c r="C684" s="1827" t="s">
        <v>427</v>
      </c>
      <c r="D684" s="1828" t="s">
        <v>39</v>
      </c>
      <c r="E684" s="1850">
        <f>(E683*100/E672)-10</f>
        <v>3.6555555555572994E-4</v>
      </c>
      <c r="F684" s="1851">
        <f>(F683*100/F672)-10</f>
        <v>1.3043478261920427E-5</v>
      </c>
      <c r="G684" s="1851">
        <f>(G683*100/G672)-10</f>
        <v>-2.6109660584694439E-6</v>
      </c>
      <c r="H684" s="1852">
        <f>(H683*100/H672)-10</f>
        <v>-3.6764705768632666E-7</v>
      </c>
      <c r="I684" s="557"/>
      <c r="J684" s="5"/>
    </row>
    <row r="685" spans="2:10" ht="15.75" thickBot="1">
      <c r="B685" s="11"/>
      <c r="C685" s="734"/>
      <c r="D685" s="538"/>
      <c r="E685" s="1824"/>
      <c r="F685" s="1825"/>
      <c r="G685" s="1826"/>
      <c r="H685" s="1826"/>
      <c r="I685" s="557"/>
      <c r="J685" s="656"/>
    </row>
    <row r="686" spans="2:10" ht="14.25" customHeight="1">
      <c r="B686" s="1831" t="s">
        <v>446</v>
      </c>
      <c r="C686" s="1832" t="s">
        <v>173</v>
      </c>
      <c r="D686" s="1833">
        <v>0.6</v>
      </c>
      <c r="E686" s="1834">
        <f>E627</f>
        <v>54</v>
      </c>
      <c r="F686" s="1835">
        <f>F627</f>
        <v>55.2</v>
      </c>
      <c r="G686" s="1835">
        <f>G627</f>
        <v>229.8</v>
      </c>
      <c r="H686" s="1836">
        <f>H627</f>
        <v>1632</v>
      </c>
      <c r="I686" s="5"/>
      <c r="J686" s="5"/>
    </row>
    <row r="687" spans="2:10">
      <c r="B687" s="1840"/>
      <c r="C687" s="1841" t="s">
        <v>128</v>
      </c>
      <c r="D687" s="1842"/>
      <c r="E687" s="1843">
        <f>(E93+E147+E201+E258+E309+E366+E424+E479+E532+E588)/10</f>
        <v>54.000022000000001</v>
      </c>
      <c r="F687" s="1844">
        <f>(F93+F147+F201+F258+F309+F366+F424+F479+F532+F588)/10</f>
        <v>55.200024999999997</v>
      </c>
      <c r="G687" s="1844">
        <f>(G93+G147+G201+G258+G309+G366+G424+G479+G532+G588)/10</f>
        <v>229.80002600000003</v>
      </c>
      <c r="H687" s="1845">
        <f>(H93+H147+H201+H258+H309+H366+H424+H479+H532+H588)/10</f>
        <v>1631.9999929999999</v>
      </c>
      <c r="I687" s="20"/>
      <c r="J687" s="5"/>
    </row>
    <row r="688" spans="2:10" ht="13.5" customHeight="1" thickBot="1">
      <c r="B688" s="1652"/>
      <c r="C688" s="1809" t="s">
        <v>349</v>
      </c>
      <c r="D688" s="1810"/>
      <c r="E688" s="1850">
        <f>(E687*100/E672)-60</f>
        <v>2.444444444194005E-5</v>
      </c>
      <c r="F688" s="1851">
        <f>(F687*100/F672)-60</f>
        <v>2.7173913039746367E-5</v>
      </c>
      <c r="G688" s="1851">
        <f>(G687*100/G672)-60</f>
        <v>6.7885117616128809E-6</v>
      </c>
      <c r="H688" s="1852">
        <f>(H687*100/H672)-60</f>
        <v>-2.5735294428841371E-7</v>
      </c>
      <c r="I688" s="31"/>
      <c r="J688" s="31"/>
    </row>
    <row r="689" spans="2:10" ht="15.75" thickBot="1">
      <c r="I689" s="5"/>
      <c r="J689" s="31"/>
    </row>
    <row r="690" spans="2:10" ht="15.75">
      <c r="B690" s="1831" t="s">
        <v>446</v>
      </c>
      <c r="C690" s="1832" t="s">
        <v>232</v>
      </c>
      <c r="D690" s="1833">
        <v>0.45</v>
      </c>
      <c r="E690" s="1834">
        <f>E631</f>
        <v>40.5</v>
      </c>
      <c r="F690" s="1835">
        <f>F631</f>
        <v>41.4</v>
      </c>
      <c r="G690" s="1835">
        <f>G631</f>
        <v>172.35</v>
      </c>
      <c r="H690" s="1836">
        <f>H631</f>
        <v>1224</v>
      </c>
      <c r="I690" s="551"/>
      <c r="J690" s="656"/>
    </row>
    <row r="691" spans="2:10" ht="14.25" customHeight="1">
      <c r="B691" s="1840"/>
      <c r="C691" s="1841" t="s">
        <v>128</v>
      </c>
      <c r="D691" s="1842"/>
      <c r="E691" s="1843">
        <f>(E97+E151+E205+E262+E313+E370+E428+E483+E536+E592)/10</f>
        <v>40.500342000000003</v>
      </c>
      <c r="F691" s="1844">
        <f>(F97+F151+F205+F262+F313+F370+F428+F483+F536+F592)/10</f>
        <v>41.400025000000007</v>
      </c>
      <c r="G691" s="1844">
        <f>(G97+G151+G205+G262+G313+G370+G428+G483+G536+G592)/10</f>
        <v>172.35003</v>
      </c>
      <c r="H691" s="1845">
        <f>(H97+H151+H205+H262+H313+H370+H428+H483+H536+H592)/10</f>
        <v>1224.0000029999999</v>
      </c>
      <c r="I691" s="551"/>
      <c r="J691" s="656"/>
    </row>
    <row r="692" spans="2:10" ht="12" customHeight="1" thickBot="1">
      <c r="B692" s="1652"/>
      <c r="C692" s="1827" t="s">
        <v>427</v>
      </c>
      <c r="D692" s="1828" t="s">
        <v>39</v>
      </c>
      <c r="E692" s="1850">
        <f>(E691*100/E672)-45</f>
        <v>3.8000000000693035E-4</v>
      </c>
      <c r="F692" s="1851">
        <f t="shared" ref="F692:H692" si="3">(F691*100/F672)-45</f>
        <v>2.7173913046851794E-5</v>
      </c>
      <c r="G692" s="1851">
        <f t="shared" si="3"/>
        <v>7.8328981771846884E-6</v>
      </c>
      <c r="H692" s="1852">
        <f t="shared" si="3"/>
        <v>1.1029410984519927E-7</v>
      </c>
      <c r="I692" s="551"/>
      <c r="J692" s="656"/>
    </row>
    <row r="693" spans="2:10" ht="13.5" customHeight="1" thickBot="1">
      <c r="B693" s="11"/>
      <c r="C693" s="644"/>
      <c r="D693" s="5"/>
      <c r="E693" s="553"/>
      <c r="F693" s="553"/>
      <c r="G693" s="553"/>
      <c r="H693" s="24"/>
      <c r="I693" s="557"/>
      <c r="J693" s="5"/>
    </row>
    <row r="694" spans="2:10" ht="15.75">
      <c r="B694" s="1831" t="s">
        <v>446</v>
      </c>
      <c r="C694" s="1832" t="s">
        <v>1034</v>
      </c>
      <c r="D694" s="1833">
        <v>0.7</v>
      </c>
      <c r="E694" s="1834">
        <f>E635</f>
        <v>63</v>
      </c>
      <c r="F694" s="1835">
        <f>F635</f>
        <v>64.400000000000006</v>
      </c>
      <c r="G694" s="1835">
        <f>G635</f>
        <v>268.10000000000002</v>
      </c>
      <c r="H694" s="1836">
        <f>H635</f>
        <v>1904</v>
      </c>
      <c r="I694" s="557"/>
      <c r="J694" s="656"/>
    </row>
    <row r="695" spans="2:10" ht="13.5" customHeight="1">
      <c r="B695" s="1840"/>
      <c r="C695" s="1841" t="s">
        <v>128</v>
      </c>
      <c r="D695" s="1842"/>
      <c r="E695" s="1843">
        <f>(E101+E155+E209+E266+E317+E374+E432+E487+E540+E596)/10</f>
        <v>63.000350999999988</v>
      </c>
      <c r="F695" s="1844">
        <f>(F101+F155+F209+F266+F317+F374+F432+F487+F540+F596)/10</f>
        <v>64.400037000000012</v>
      </c>
      <c r="G695" s="1844">
        <f>(G101+G155+G209+G266+G317+G374+G432+G487+G540+G596)/10</f>
        <v>268.10001599999998</v>
      </c>
      <c r="H695" s="1845">
        <f>(H101+H155+H209+H266+H317+H374+H432+H487+H540+H596)/10</f>
        <v>1903.9999830000002</v>
      </c>
      <c r="I695" s="5"/>
      <c r="J695" s="5"/>
    </row>
    <row r="696" spans="2:10" ht="15.75" thickBot="1">
      <c r="B696" s="1652"/>
      <c r="C696" s="1827" t="s">
        <v>427</v>
      </c>
      <c r="D696" s="1828" t="s">
        <v>39</v>
      </c>
      <c r="E696" s="1850">
        <f>(E695*100/E672)-70</f>
        <v>3.8999999999589363E-4</v>
      </c>
      <c r="F696" s="1851">
        <f>(F695*100/F672)-70</f>
        <v>4.0217391315877649E-5</v>
      </c>
      <c r="G696" s="1851">
        <f>(G695*100/G672)-70</f>
        <v>4.1775456907089392E-6</v>
      </c>
      <c r="H696" s="1852">
        <f>(H695*100/H672)-70</f>
        <v>-6.2499999842202669E-7</v>
      </c>
      <c r="I696" s="20"/>
      <c r="J696" s="5"/>
    </row>
    <row r="697" spans="2:10" ht="12" customHeight="1">
      <c r="I697" s="31"/>
      <c r="J697" s="31"/>
    </row>
    <row r="698" spans="2:10" ht="12.75" customHeight="1"/>
    <row r="699" spans="2:10">
      <c r="B699" s="2" t="s">
        <v>97</v>
      </c>
      <c r="D699"/>
      <c r="E699"/>
      <c r="F699"/>
      <c r="G699"/>
      <c r="H699" t="s">
        <v>98</v>
      </c>
    </row>
    <row r="700" spans="2:10" ht="14.25" customHeight="1"/>
    <row r="701" spans="2:10" ht="12.75" customHeight="1">
      <c r="C701" t="s">
        <v>14</v>
      </c>
      <c r="D701"/>
      <c r="E701" s="6"/>
      <c r="F701"/>
      <c r="G701"/>
      <c r="H701"/>
    </row>
    <row r="702" spans="2:10" ht="9.75" customHeight="1">
      <c r="B702" s="64">
        <v>1</v>
      </c>
      <c r="C702" s="64" t="s">
        <v>15</v>
      </c>
      <c r="D702" s="63"/>
      <c r="E702" s="67"/>
      <c r="F702" s="63" t="s">
        <v>16</v>
      </c>
      <c r="G702" s="63"/>
      <c r="H702" s="63"/>
    </row>
    <row r="703" spans="2:10" ht="12" customHeight="1">
      <c r="B703" s="64"/>
      <c r="C703" s="64" t="s">
        <v>17</v>
      </c>
      <c r="D703" s="63"/>
      <c r="E703" s="67"/>
      <c r="F703" s="63"/>
      <c r="G703" s="66"/>
      <c r="H703" s="63"/>
    </row>
    <row r="704" spans="2:10" ht="12.75" customHeight="1">
      <c r="B704">
        <v>2</v>
      </c>
      <c r="C704" s="536" t="s">
        <v>409</v>
      </c>
      <c r="D704" s="63"/>
      <c r="E704" s="67"/>
      <c r="F704" s="63"/>
      <c r="G704" s="63"/>
      <c r="H704" s="63"/>
    </row>
    <row r="705" spans="2:10" ht="12" customHeight="1">
      <c r="C705" s="536" t="s">
        <v>410</v>
      </c>
      <c r="D705" s="63"/>
      <c r="E705" s="67"/>
      <c r="F705" s="63"/>
      <c r="G705" s="66"/>
      <c r="H705" s="63"/>
    </row>
    <row r="706" spans="2:10" ht="12" customHeight="1">
      <c r="B706">
        <v>3</v>
      </c>
      <c r="C706" s="64" t="s">
        <v>483</v>
      </c>
      <c r="D706" s="63"/>
      <c r="E706" s="67"/>
      <c r="F706" s="63"/>
      <c r="G706" s="63"/>
      <c r="H706" s="63"/>
    </row>
    <row r="707" spans="2:10" ht="10.5" customHeight="1">
      <c r="C707" s="64" t="s">
        <v>484</v>
      </c>
      <c r="D707" s="63"/>
      <c r="E707" s="67"/>
      <c r="F707" s="63"/>
      <c r="G707" s="66"/>
      <c r="H707" s="63"/>
    </row>
    <row r="708" spans="2:10" ht="13.5" customHeight="1">
      <c r="C708" s="64" t="s">
        <v>485</v>
      </c>
      <c r="J708" s="536"/>
    </row>
    <row r="709" spans="2:10" ht="12" customHeight="1">
      <c r="C709" s="536" t="s">
        <v>486</v>
      </c>
      <c r="I709" s="536"/>
      <c r="J709" s="2"/>
    </row>
    <row r="710" spans="2:10" ht="12" customHeight="1">
      <c r="B710">
        <v>4</v>
      </c>
      <c r="C710" s="536" t="s">
        <v>351</v>
      </c>
      <c r="D710" s="536"/>
      <c r="E710" s="536"/>
      <c r="F710" s="536"/>
      <c r="G710" s="536"/>
      <c r="H710" s="536"/>
      <c r="I710" s="536"/>
      <c r="J710" s="536"/>
    </row>
    <row r="711" spans="2:10" ht="11.25" customHeight="1">
      <c r="C711" s="536" t="s">
        <v>352</v>
      </c>
      <c r="D711" s="536"/>
      <c r="E711" s="536"/>
      <c r="F711" s="536"/>
      <c r="G711" s="536"/>
      <c r="H711" s="536"/>
      <c r="I711" s="536"/>
    </row>
    <row r="712" spans="2:10" ht="10.5" customHeight="1">
      <c r="C712" s="536" t="s">
        <v>353</v>
      </c>
      <c r="D712" s="536"/>
      <c r="E712" s="536"/>
      <c r="F712" s="536"/>
      <c r="G712" s="536"/>
      <c r="H712" s="536"/>
    </row>
    <row r="713" spans="2:10" ht="12" customHeight="1">
      <c r="B713">
        <v>5</v>
      </c>
      <c r="C713" s="536" t="s">
        <v>354</v>
      </c>
      <c r="D713" s="536"/>
      <c r="E713" s="536"/>
      <c r="F713" s="536"/>
      <c r="G713" s="536"/>
      <c r="H713" s="536"/>
    </row>
    <row r="714" spans="2:10" ht="10.5" customHeight="1">
      <c r="C714" s="536" t="s">
        <v>355</v>
      </c>
      <c r="D714" s="536"/>
      <c r="E714" s="536"/>
      <c r="F714" s="536"/>
      <c r="G714" s="536"/>
      <c r="H714" s="536"/>
    </row>
    <row r="715" spans="2:10" ht="13.5" customHeight="1"/>
    <row r="716" spans="2:10" ht="14.25" customHeight="1"/>
    <row r="718" spans="2:10" ht="12.75" customHeight="1"/>
    <row r="720" spans="2:10" ht="12.75" customHeight="1"/>
    <row r="722" spans="3:8" ht="11.25" customHeight="1"/>
    <row r="724" spans="3:8" ht="12.75" customHeight="1"/>
    <row r="725" spans="3:8" ht="15" customHeight="1"/>
    <row r="729" spans="3:8" ht="12.75" customHeight="1"/>
    <row r="730" spans="3:8">
      <c r="C730" s="63"/>
      <c r="D730" s="63"/>
      <c r="E730" s="67"/>
      <c r="F730" s="63"/>
      <c r="G730" s="66"/>
      <c r="H730" s="63"/>
    </row>
    <row r="731" spans="3:8" ht="10.5" customHeight="1">
      <c r="C731" s="63"/>
      <c r="D731" s="63"/>
      <c r="E731" s="67"/>
      <c r="F731" s="63"/>
      <c r="G731" s="63"/>
      <c r="H731" s="63"/>
    </row>
    <row r="732" spans="3:8">
      <c r="C732" s="63"/>
      <c r="D732" s="63"/>
      <c r="E732" s="67"/>
      <c r="F732" s="63"/>
      <c r="G732" s="66"/>
      <c r="H732" s="63"/>
    </row>
    <row r="733" spans="3:8" ht="14.25" customHeight="1"/>
    <row r="738" ht="13.5" customHeight="1"/>
    <row r="740" ht="10.5" customHeight="1"/>
    <row r="743" ht="13.5" customHeight="1"/>
    <row r="744" ht="14.25" customHeight="1"/>
    <row r="745" ht="12.75" customHeight="1"/>
    <row r="749" ht="10.5" customHeight="1"/>
    <row r="751" ht="12.75" customHeight="1"/>
    <row r="752" ht="12.75" customHeight="1"/>
    <row r="754" ht="12.75" customHeight="1"/>
    <row r="755" ht="13.5" customHeight="1"/>
    <row r="756" ht="11.25" customHeight="1"/>
    <row r="757" ht="13.5" customHeight="1"/>
    <row r="760" ht="13.5" customHeight="1"/>
    <row r="762" ht="12.75" customHeight="1"/>
  </sheetData>
  <mergeCells count="11">
    <mergeCell ref="A441:J441"/>
    <mergeCell ref="A496:J496"/>
    <mergeCell ref="A551:J551"/>
    <mergeCell ref="A606:J606"/>
    <mergeCell ref="A273:J273"/>
    <mergeCell ref="A386:J386"/>
    <mergeCell ref="A57:J57"/>
    <mergeCell ref="A110:J110"/>
    <mergeCell ref="A165:J165"/>
    <mergeCell ref="A220:J220"/>
    <mergeCell ref="A327:J327"/>
  </mergeCells>
  <phoneticPr fontId="53" type="noConversion"/>
  <pageMargins left="0" right="0" top="0" bottom="0" header="0.51180555555555496" footer="0.51180555555555496"/>
  <pageSetup paperSize="9" firstPageNumber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N630"/>
  <sheetViews>
    <sheetView view="pageBreakPreview" topLeftCell="A472" zoomScale="60" zoomScaleNormal="106" workbookViewId="0">
      <selection activeCell="H510" sqref="H510"/>
    </sheetView>
  </sheetViews>
  <sheetFormatPr defaultRowHeight="15"/>
  <cols>
    <col min="1" max="1" width="0.7109375" customWidth="1"/>
    <col min="2" max="2" width="6.140625" customWidth="1"/>
    <col min="3" max="3" width="20" style="77" customWidth="1"/>
    <col min="4" max="4" width="6.28515625" customWidth="1"/>
    <col min="5" max="5" width="10.5703125" customWidth="1"/>
    <col min="6" max="7" width="6" customWidth="1"/>
    <col min="8" max="8" width="9.85546875" customWidth="1"/>
    <col min="9" max="9" width="6.140625" customWidth="1"/>
    <col min="10" max="10" width="6.28515625" customWidth="1"/>
    <col min="11" max="11" width="9.5703125" customWidth="1"/>
    <col min="12" max="12" width="6.28515625" customWidth="1"/>
    <col min="13" max="13" width="6" customWidth="1"/>
    <col min="14" max="14" width="2" customWidth="1"/>
    <col min="15" max="15" width="13.5703125" customWidth="1"/>
    <col min="16" max="16" width="10.5703125" customWidth="1"/>
    <col min="17" max="18" width="10.140625" customWidth="1"/>
    <col min="19" max="19" width="9.7109375" customWidth="1"/>
    <col min="20" max="20" width="8.7109375" customWidth="1"/>
    <col min="21" max="22" width="7.7109375" customWidth="1"/>
    <col min="23" max="23" width="7.28515625" customWidth="1"/>
    <col min="24" max="24" width="7.140625" customWidth="1"/>
    <col min="25" max="25" width="7.28515625" customWidth="1"/>
    <col min="26" max="26" width="8.140625" customWidth="1"/>
    <col min="27" max="27" width="8.5703125" customWidth="1"/>
    <col min="28" max="28" width="1.5703125" customWidth="1"/>
    <col min="29" max="29" width="13.28515625" customWidth="1"/>
    <col min="30" max="30" width="7.5703125" customWidth="1"/>
    <col min="31" max="31" width="7.7109375" customWidth="1"/>
    <col min="32" max="32" width="8.5703125" customWidth="1"/>
    <col min="33" max="33" width="8.85546875" customWidth="1"/>
    <col min="34" max="34" width="8.28515625" customWidth="1"/>
    <col min="35" max="35" width="8.140625" customWidth="1"/>
    <col min="36" max="36" width="7" customWidth="1"/>
    <col min="37" max="37" width="9" customWidth="1"/>
    <col min="38" max="38" width="9.85546875" customWidth="1"/>
    <col min="39" max="39" width="9.7109375" customWidth="1"/>
    <col min="40" max="40" width="10.140625" customWidth="1"/>
    <col min="41" max="41" width="12.140625" customWidth="1"/>
    <col min="42" max="42" width="12.42578125" customWidth="1"/>
    <col min="43" max="43" width="10.85546875" customWidth="1"/>
    <col min="44" max="44" width="12.140625" customWidth="1"/>
  </cols>
  <sheetData>
    <row r="1" spans="2:49" ht="12" customHeight="1">
      <c r="K1" s="343"/>
      <c r="AV1" s="11"/>
      <c r="AW1" s="11"/>
    </row>
    <row r="2" spans="2:49" ht="14.25" customHeight="1">
      <c r="B2" s="91"/>
      <c r="C2" s="1623" t="s">
        <v>196</v>
      </c>
      <c r="D2" s="91"/>
      <c r="E2" s="91"/>
      <c r="F2" s="91"/>
      <c r="G2" s="1624"/>
      <c r="H2" s="1624"/>
      <c r="I2" s="1624"/>
      <c r="J2" s="91"/>
      <c r="K2" s="91"/>
      <c r="L2" s="1624"/>
      <c r="M2" s="91"/>
      <c r="O2" s="2964"/>
      <c r="Q2" s="385"/>
      <c r="AC2" t="s">
        <v>296</v>
      </c>
    </row>
    <row r="3" spans="2:49">
      <c r="B3" s="91"/>
      <c r="C3" s="91"/>
      <c r="D3" s="1625" t="s">
        <v>371</v>
      </c>
      <c r="E3" s="91"/>
      <c r="F3" s="1626"/>
      <c r="G3" s="91"/>
      <c r="H3" s="91"/>
      <c r="I3" s="91"/>
      <c r="J3" s="91"/>
      <c r="K3" s="91"/>
      <c r="L3" s="1627" t="s">
        <v>105</v>
      </c>
      <c r="M3" s="91"/>
      <c r="O3" s="1623" t="s">
        <v>471</v>
      </c>
      <c r="AC3" s="99" t="s">
        <v>106</v>
      </c>
      <c r="AD3" s="2" t="s">
        <v>442</v>
      </c>
      <c r="AI3" s="133" t="s">
        <v>125</v>
      </c>
      <c r="AK3" s="296" t="str">
        <f>J4</f>
        <v>О С Е Н Ь     2024  -   __  г.г.</v>
      </c>
      <c r="AL3" s="65"/>
      <c r="AO3" s="106"/>
      <c r="AV3" s="51"/>
      <c r="AW3" s="580"/>
    </row>
    <row r="4" spans="2:49" ht="13.5" customHeight="1" thickBot="1">
      <c r="B4" s="1624" t="s">
        <v>442</v>
      </c>
      <c r="C4" s="1624"/>
      <c r="D4" s="1628"/>
      <c r="E4" s="91"/>
      <c r="F4" s="1629" t="s">
        <v>125</v>
      </c>
      <c r="G4" s="91"/>
      <c r="H4" s="91"/>
      <c r="I4" s="1630"/>
      <c r="J4" s="2257" t="s">
        <v>542</v>
      </c>
      <c r="K4" s="1631"/>
      <c r="L4" s="91"/>
      <c r="M4" s="91"/>
      <c r="O4" t="s">
        <v>296</v>
      </c>
      <c r="AC4" s="1623" t="s">
        <v>471</v>
      </c>
      <c r="AO4" s="200"/>
      <c r="AQ4" s="11"/>
      <c r="AR4" s="106"/>
      <c r="AS4" s="11"/>
      <c r="AT4" s="11"/>
      <c r="AV4" s="322"/>
      <c r="AW4" s="322"/>
    </row>
    <row r="5" spans="2:49" ht="13.5" customHeight="1" thickBot="1">
      <c r="B5" s="1632" t="s">
        <v>339</v>
      </c>
      <c r="C5" s="1633" t="s">
        <v>3</v>
      </c>
      <c r="D5" s="1634" t="s">
        <v>4</v>
      </c>
      <c r="E5" s="1635" t="s">
        <v>59</v>
      </c>
      <c r="F5" s="112"/>
      <c r="G5" s="112"/>
      <c r="H5" s="112"/>
      <c r="I5" s="112"/>
      <c r="J5" s="112"/>
      <c r="K5" s="112"/>
      <c r="L5" s="112"/>
      <c r="M5" s="226"/>
      <c r="O5" s="99" t="s">
        <v>106</v>
      </c>
      <c r="P5" s="2" t="s">
        <v>442</v>
      </c>
      <c r="U5" s="133" t="s">
        <v>125</v>
      </c>
      <c r="W5" s="296" t="str">
        <f>J4</f>
        <v>О С Е Н Ь     2024  -   __  г.г.</v>
      </c>
      <c r="X5" s="65"/>
      <c r="Y5" s="1017"/>
      <c r="AC5" s="823" t="s">
        <v>243</v>
      </c>
      <c r="AD5" s="824" t="s">
        <v>297</v>
      </c>
      <c r="AE5" s="825"/>
      <c r="AF5" s="824" t="s">
        <v>298</v>
      </c>
      <c r="AG5" s="825"/>
      <c r="AH5" s="824" t="s">
        <v>299</v>
      </c>
      <c r="AI5" s="825"/>
      <c r="AJ5" s="824" t="s">
        <v>302</v>
      </c>
      <c r="AK5" s="825"/>
      <c r="AL5" s="871" t="s">
        <v>303</v>
      </c>
      <c r="AM5" s="825"/>
      <c r="AN5" s="895" t="s">
        <v>304</v>
      </c>
      <c r="AO5" s="896"/>
      <c r="AR5" s="1748"/>
      <c r="AV5" s="322"/>
      <c r="AW5" s="322"/>
    </row>
    <row r="6" spans="2:49" ht="13.5" customHeight="1" thickBot="1">
      <c r="B6" s="1636" t="s">
        <v>340</v>
      </c>
      <c r="C6" s="106"/>
      <c r="D6" s="1637" t="s">
        <v>60</v>
      </c>
      <c r="E6" s="103"/>
      <c r="F6" s="106"/>
      <c r="G6" s="106"/>
      <c r="H6" s="106"/>
      <c r="I6" s="106"/>
      <c r="J6" s="106"/>
      <c r="K6" s="106"/>
      <c r="L6" s="106"/>
      <c r="M6" s="102"/>
      <c r="N6" s="91"/>
      <c r="AC6" s="1073" t="s">
        <v>327</v>
      </c>
      <c r="AD6" s="826" t="s">
        <v>89</v>
      </c>
      <c r="AE6" s="828" t="s">
        <v>90</v>
      </c>
      <c r="AF6" s="872" t="s">
        <v>89</v>
      </c>
      <c r="AG6" s="873" t="s">
        <v>90</v>
      </c>
      <c r="AH6" s="872" t="s">
        <v>89</v>
      </c>
      <c r="AI6" s="873" t="s">
        <v>90</v>
      </c>
      <c r="AJ6" s="826" t="s">
        <v>89</v>
      </c>
      <c r="AK6" s="827" t="s">
        <v>90</v>
      </c>
      <c r="AL6" s="874" t="s">
        <v>89</v>
      </c>
      <c r="AM6" s="827" t="s">
        <v>90</v>
      </c>
      <c r="AN6" s="1076" t="s">
        <v>89</v>
      </c>
      <c r="AO6" s="1077" t="s">
        <v>90</v>
      </c>
      <c r="AR6" s="106"/>
      <c r="AV6" s="14"/>
      <c r="AW6" s="14"/>
    </row>
    <row r="7" spans="2:49" ht="16.5" thickBot="1">
      <c r="B7" s="2324" t="s">
        <v>515</v>
      </c>
      <c r="C7" s="69"/>
      <c r="D7" s="69"/>
      <c r="E7" s="2323"/>
      <c r="F7" s="2325" t="s">
        <v>387</v>
      </c>
      <c r="G7" s="2208"/>
      <c r="H7" s="2326"/>
      <c r="I7" s="69"/>
      <c r="J7" s="69"/>
      <c r="K7" s="2341" t="s">
        <v>911</v>
      </c>
      <c r="L7" s="44"/>
      <c r="M7" s="54"/>
      <c r="N7" s="91"/>
      <c r="O7" s="1088" t="s">
        <v>330</v>
      </c>
      <c r="P7" s="187"/>
      <c r="Q7" s="187"/>
      <c r="R7" s="187"/>
      <c r="S7" s="187"/>
      <c r="T7" s="187"/>
      <c r="U7" s="187"/>
      <c r="V7" s="187"/>
      <c r="W7" s="187"/>
      <c r="X7" s="187"/>
      <c r="Y7" s="821"/>
      <c r="AC7" s="917" t="s">
        <v>66</v>
      </c>
      <c r="AD7" s="954"/>
      <c r="AE7" s="984"/>
      <c r="AF7" s="954"/>
      <c r="AG7" s="985"/>
      <c r="AH7" s="954"/>
      <c r="AI7" s="986"/>
      <c r="AJ7" s="867">
        <f t="shared" ref="AJ7:AJ15" si="0">AD7+AF7</f>
        <v>0</v>
      </c>
      <c r="AK7" s="987">
        <f t="shared" ref="AK7:AK15" si="1">AE7+AG7</f>
        <v>0</v>
      </c>
      <c r="AL7" s="867">
        <f t="shared" ref="AL7:AL16" si="2">AF7+AH7</f>
        <v>0</v>
      </c>
      <c r="AM7" s="988">
        <f t="shared" ref="AM7:AM15" si="3">AG7+AI7</f>
        <v>0</v>
      </c>
      <c r="AN7" s="900">
        <f t="shared" ref="AN7:AN15" si="4">AD7+AF7+AH7</f>
        <v>0</v>
      </c>
      <c r="AO7" s="907">
        <f t="shared" ref="AO7:AO15" si="5">AE7+AG7+AI7</f>
        <v>0</v>
      </c>
      <c r="AR7" s="101"/>
      <c r="AV7" s="14"/>
      <c r="AW7" s="14"/>
    </row>
    <row r="8" spans="2:49" ht="15.75" thickBot="1">
      <c r="B8" s="1650"/>
      <c r="C8" s="334" t="s">
        <v>131</v>
      </c>
      <c r="D8" s="1651"/>
      <c r="E8" s="2187" t="s">
        <v>88</v>
      </c>
      <c r="F8" s="2155" t="s">
        <v>89</v>
      </c>
      <c r="G8" s="2156" t="s">
        <v>90</v>
      </c>
      <c r="H8" s="2154" t="s">
        <v>88</v>
      </c>
      <c r="I8" s="2155" t="s">
        <v>89</v>
      </c>
      <c r="J8" s="2156" t="s">
        <v>90</v>
      </c>
      <c r="K8" s="2184" t="s">
        <v>88</v>
      </c>
      <c r="L8" s="2190" t="s">
        <v>89</v>
      </c>
      <c r="M8" s="2191" t="s">
        <v>90</v>
      </c>
      <c r="N8" s="91"/>
      <c r="O8" s="655"/>
      <c r="P8" s="17" t="s">
        <v>331</v>
      </c>
      <c r="Q8" s="17"/>
      <c r="R8" s="17"/>
      <c r="S8" s="17"/>
      <c r="T8" s="17"/>
      <c r="U8" s="17"/>
      <c r="V8" s="17"/>
      <c r="W8" s="17"/>
      <c r="X8" s="17"/>
      <c r="Y8" s="822"/>
      <c r="AC8" s="917" t="s">
        <v>474</v>
      </c>
      <c r="AD8" s="1157"/>
      <c r="AE8" s="1047"/>
      <c r="AF8" s="932"/>
      <c r="AG8" s="990"/>
      <c r="AH8" s="932"/>
      <c r="AI8" s="991"/>
      <c r="AJ8" s="868">
        <f t="shared" si="0"/>
        <v>0</v>
      </c>
      <c r="AK8" s="992">
        <f t="shared" si="1"/>
        <v>0</v>
      </c>
      <c r="AL8" s="868">
        <f t="shared" si="2"/>
        <v>0</v>
      </c>
      <c r="AM8" s="923">
        <f t="shared" si="3"/>
        <v>0</v>
      </c>
      <c r="AN8" s="881">
        <f t="shared" si="4"/>
        <v>0</v>
      </c>
      <c r="AO8" s="902">
        <f t="shared" si="5"/>
        <v>0</v>
      </c>
      <c r="AR8" s="101"/>
      <c r="AV8" s="11"/>
      <c r="AW8" s="11"/>
    </row>
    <row r="9" spans="2:49" ht="15.75" customHeight="1">
      <c r="B9" s="3002" t="s">
        <v>516</v>
      </c>
      <c r="C9" s="1424" t="s">
        <v>925</v>
      </c>
      <c r="D9" s="652">
        <v>100</v>
      </c>
      <c r="E9" s="2177" t="s">
        <v>524</v>
      </c>
      <c r="F9" s="2193">
        <v>148.554</v>
      </c>
      <c r="G9" s="2328">
        <v>132.5</v>
      </c>
      <c r="H9" s="2189" t="s">
        <v>396</v>
      </c>
      <c r="I9" s="2193">
        <v>5.4</v>
      </c>
      <c r="J9" s="2198">
        <v>5.4</v>
      </c>
      <c r="K9" s="3076" t="s">
        <v>51</v>
      </c>
      <c r="L9" s="2193">
        <v>2</v>
      </c>
      <c r="M9" s="2198">
        <v>2</v>
      </c>
      <c r="N9" s="91"/>
      <c r="O9" s="2964"/>
      <c r="P9" s="385"/>
      <c r="AC9" s="917" t="s">
        <v>68</v>
      </c>
      <c r="AD9" s="993"/>
      <c r="AE9" s="1047"/>
      <c r="AF9" s="993"/>
      <c r="AG9" s="995"/>
      <c r="AH9" s="993"/>
      <c r="AI9" s="996"/>
      <c r="AJ9" s="868">
        <f t="shared" si="0"/>
        <v>0</v>
      </c>
      <c r="AK9" s="992">
        <f t="shared" si="1"/>
        <v>0</v>
      </c>
      <c r="AL9" s="868">
        <f t="shared" si="2"/>
        <v>0</v>
      </c>
      <c r="AM9" s="923">
        <f t="shared" si="3"/>
        <v>0</v>
      </c>
      <c r="AN9" s="881">
        <f t="shared" si="4"/>
        <v>0</v>
      </c>
      <c r="AO9" s="902">
        <f t="shared" si="5"/>
        <v>0</v>
      </c>
      <c r="AR9" s="101"/>
      <c r="AV9" s="11"/>
      <c r="AW9" s="11"/>
    </row>
    <row r="10" spans="2:49" ht="13.5" customHeight="1" thickBot="1">
      <c r="B10" s="1638" t="s">
        <v>386</v>
      </c>
      <c r="C10" s="3085" t="s">
        <v>387</v>
      </c>
      <c r="D10" s="169">
        <v>200</v>
      </c>
      <c r="E10" s="2330" t="s">
        <v>518</v>
      </c>
      <c r="F10" s="2185"/>
      <c r="G10" s="2185"/>
      <c r="H10" s="232" t="s">
        <v>81</v>
      </c>
      <c r="I10" s="2183">
        <v>7.56</v>
      </c>
      <c r="J10" s="2173">
        <v>7.56</v>
      </c>
      <c r="K10" s="188" t="s">
        <v>372</v>
      </c>
      <c r="L10" s="2164">
        <v>66</v>
      </c>
      <c r="M10" s="2165"/>
      <c r="N10" s="91"/>
      <c r="AC10" s="917" t="s">
        <v>69</v>
      </c>
      <c r="AD10" s="932"/>
      <c r="AE10" s="994"/>
      <c r="AF10" s="932">
        <f>I19</f>
        <v>5</v>
      </c>
      <c r="AG10" s="995">
        <f>J19</f>
        <v>5</v>
      </c>
      <c r="AH10" s="932"/>
      <c r="AI10" s="996"/>
      <c r="AJ10" s="868">
        <f t="shared" si="0"/>
        <v>5</v>
      </c>
      <c r="AK10" s="992">
        <f t="shared" si="1"/>
        <v>5</v>
      </c>
      <c r="AL10" s="868">
        <f t="shared" si="2"/>
        <v>5</v>
      </c>
      <c r="AM10" s="923">
        <f t="shared" si="3"/>
        <v>5</v>
      </c>
      <c r="AN10" s="881">
        <f t="shared" si="4"/>
        <v>5</v>
      </c>
      <c r="AO10" s="902">
        <f t="shared" si="5"/>
        <v>5</v>
      </c>
      <c r="AR10" s="101"/>
      <c r="AV10" s="11"/>
      <c r="AW10" s="11"/>
    </row>
    <row r="11" spans="2:49" ht="13.5" customHeight="1">
      <c r="B11" s="3182" t="s">
        <v>1011</v>
      </c>
      <c r="C11" s="241" t="s">
        <v>911</v>
      </c>
      <c r="D11" s="231">
        <v>200</v>
      </c>
      <c r="E11" s="2163" t="s">
        <v>388</v>
      </c>
      <c r="F11" s="2331">
        <v>37.799999999999997</v>
      </c>
      <c r="G11" s="2332">
        <v>37.799999999999997</v>
      </c>
      <c r="H11" s="232" t="s">
        <v>373</v>
      </c>
      <c r="I11" s="2164">
        <v>1.6</v>
      </c>
      <c r="J11" s="2165">
        <v>1.6</v>
      </c>
      <c r="K11" s="2699" t="s">
        <v>459</v>
      </c>
      <c r="L11" s="2185"/>
      <c r="M11" s="2186"/>
      <c r="N11" s="91"/>
      <c r="O11" s="823" t="s">
        <v>243</v>
      </c>
      <c r="P11" s="824" t="s">
        <v>297</v>
      </c>
      <c r="Q11" s="825"/>
      <c r="R11" s="824" t="s">
        <v>298</v>
      </c>
      <c r="S11" s="825"/>
      <c r="T11" s="824" t="s">
        <v>299</v>
      </c>
      <c r="U11" s="825"/>
      <c r="V11" s="871" t="s">
        <v>300</v>
      </c>
      <c r="W11" s="825"/>
      <c r="X11" s="871" t="s">
        <v>303</v>
      </c>
      <c r="Y11" s="825"/>
      <c r="Z11" s="1751" t="s">
        <v>304</v>
      </c>
      <c r="AA11" s="875"/>
      <c r="AC11" s="917" t="s">
        <v>71</v>
      </c>
      <c r="AD11" s="932"/>
      <c r="AE11" s="989"/>
      <c r="AF11" s="932"/>
      <c r="AG11" s="990"/>
      <c r="AH11" s="932"/>
      <c r="AI11" s="991"/>
      <c r="AJ11" s="868">
        <f t="shared" si="0"/>
        <v>0</v>
      </c>
      <c r="AK11" s="992">
        <f t="shared" si="1"/>
        <v>0</v>
      </c>
      <c r="AL11" s="868">
        <f t="shared" si="2"/>
        <v>0</v>
      </c>
      <c r="AM11" s="923">
        <f t="shared" si="3"/>
        <v>0</v>
      </c>
      <c r="AN11" s="881">
        <f t="shared" si="4"/>
        <v>0</v>
      </c>
      <c r="AO11" s="902">
        <f t="shared" si="5"/>
        <v>0</v>
      </c>
      <c r="AR11" s="101"/>
      <c r="AV11" s="11"/>
      <c r="AW11" s="11"/>
    </row>
    <row r="12" spans="2:49" ht="15.75" thickBot="1">
      <c r="B12" s="3004" t="s">
        <v>9</v>
      </c>
      <c r="C12" s="2925" t="s">
        <v>10</v>
      </c>
      <c r="D12" s="231">
        <v>60</v>
      </c>
      <c r="E12" s="2175" t="s">
        <v>521</v>
      </c>
      <c r="F12" s="2183">
        <v>10.85</v>
      </c>
      <c r="G12" s="2243">
        <v>8.68</v>
      </c>
      <c r="H12" s="232" t="s">
        <v>372</v>
      </c>
      <c r="I12" s="2164">
        <v>80</v>
      </c>
      <c r="J12" s="2165">
        <v>80</v>
      </c>
      <c r="K12" s="2953" t="s">
        <v>912</v>
      </c>
      <c r="L12" s="2164">
        <v>8.57</v>
      </c>
      <c r="M12" s="2165">
        <v>7.5</v>
      </c>
      <c r="N12" s="91"/>
      <c r="O12" s="663"/>
      <c r="P12" s="826" t="s">
        <v>89</v>
      </c>
      <c r="Q12" s="827" t="s">
        <v>90</v>
      </c>
      <c r="R12" s="826" t="s">
        <v>89</v>
      </c>
      <c r="S12" s="827" t="s">
        <v>90</v>
      </c>
      <c r="T12" s="826" t="s">
        <v>89</v>
      </c>
      <c r="U12" s="827" t="s">
        <v>90</v>
      </c>
      <c r="V12" s="826" t="s">
        <v>89</v>
      </c>
      <c r="W12" s="827" t="s">
        <v>90</v>
      </c>
      <c r="X12" s="826" t="s">
        <v>89</v>
      </c>
      <c r="Y12" s="828" t="s">
        <v>90</v>
      </c>
      <c r="Z12" s="876" t="s">
        <v>89</v>
      </c>
      <c r="AA12" s="877" t="s">
        <v>90</v>
      </c>
      <c r="AC12" s="917" t="s">
        <v>72</v>
      </c>
      <c r="AD12" s="932"/>
      <c r="AE12" s="997"/>
      <c r="AF12" s="932"/>
      <c r="AG12" s="990"/>
      <c r="AH12" s="932"/>
      <c r="AI12" s="991"/>
      <c r="AJ12" s="868">
        <f t="shared" si="0"/>
        <v>0</v>
      </c>
      <c r="AK12" s="992">
        <f t="shared" si="1"/>
        <v>0</v>
      </c>
      <c r="AL12" s="868">
        <f t="shared" si="2"/>
        <v>0</v>
      </c>
      <c r="AM12" s="923">
        <f t="shared" si="3"/>
        <v>0</v>
      </c>
      <c r="AN12" s="881">
        <f t="shared" si="4"/>
        <v>0</v>
      </c>
      <c r="AO12" s="902">
        <f t="shared" si="5"/>
        <v>0</v>
      </c>
      <c r="AR12" s="101"/>
    </row>
    <row r="13" spans="2:49" ht="15.75" thickBot="1">
      <c r="B13" s="3005" t="s">
        <v>9</v>
      </c>
      <c r="C13" s="2925" t="s">
        <v>319</v>
      </c>
      <c r="D13" s="231">
        <v>30</v>
      </c>
      <c r="E13" s="2178" t="s">
        <v>133</v>
      </c>
      <c r="F13" s="1094">
        <v>8.64</v>
      </c>
      <c r="G13" s="2333">
        <v>7.56</v>
      </c>
      <c r="H13" s="2334" t="s">
        <v>522</v>
      </c>
      <c r="I13" s="11"/>
      <c r="J13" s="72"/>
      <c r="K13" s="2335" t="s">
        <v>377</v>
      </c>
      <c r="L13" s="2180">
        <v>7</v>
      </c>
      <c r="M13" s="2199">
        <v>7</v>
      </c>
      <c r="N13" s="91"/>
      <c r="O13" s="1089" t="s">
        <v>118</v>
      </c>
      <c r="P13" s="843">
        <f>D13</f>
        <v>30</v>
      </c>
      <c r="Q13" s="1018">
        <f>D13</f>
        <v>30</v>
      </c>
      <c r="R13" s="857">
        <f>D28</f>
        <v>30</v>
      </c>
      <c r="S13" s="1010">
        <f>D28</f>
        <v>30</v>
      </c>
      <c r="T13" s="857"/>
      <c r="U13" s="1019"/>
      <c r="V13" s="857">
        <f>P13+R13</f>
        <v>60</v>
      </c>
      <c r="W13" s="1009">
        <f>Q13+S13</f>
        <v>60</v>
      </c>
      <c r="X13" s="857">
        <f>R13+T13</f>
        <v>30</v>
      </c>
      <c r="Y13" s="1010">
        <f>S13+U13</f>
        <v>30</v>
      </c>
      <c r="Z13" s="878">
        <f t="shared" ref="Z13:Z49" si="6">P13+R13+T13</f>
        <v>60</v>
      </c>
      <c r="AA13" s="879">
        <f t="shared" ref="AA13:AA49" si="7">Q13+S13+U13</f>
        <v>60</v>
      </c>
      <c r="AC13" s="918" t="s">
        <v>329</v>
      </c>
      <c r="AD13" s="1157">
        <f>F11</f>
        <v>37.799999999999997</v>
      </c>
      <c r="AE13" s="1047">
        <f>G11</f>
        <v>37.799999999999997</v>
      </c>
      <c r="AF13" s="932"/>
      <c r="AG13" s="990"/>
      <c r="AH13" s="932">
        <f>F38</f>
        <v>3.6</v>
      </c>
      <c r="AI13" s="991">
        <f>G38</f>
        <v>3.6</v>
      </c>
      <c r="AJ13" s="868">
        <f t="shared" si="0"/>
        <v>37.799999999999997</v>
      </c>
      <c r="AK13" s="992">
        <f t="shared" si="1"/>
        <v>37.799999999999997</v>
      </c>
      <c r="AL13" s="868">
        <f t="shared" si="2"/>
        <v>3.6</v>
      </c>
      <c r="AM13" s="923">
        <f t="shared" si="3"/>
        <v>3.6</v>
      </c>
      <c r="AN13" s="881">
        <f t="shared" si="4"/>
        <v>41.4</v>
      </c>
      <c r="AO13" s="902">
        <f t="shared" si="5"/>
        <v>41.4</v>
      </c>
      <c r="AR13" s="101"/>
    </row>
    <row r="14" spans="2:49" ht="14.25" customHeight="1" thickBot="1">
      <c r="B14" s="62"/>
      <c r="C14" s="1202"/>
      <c r="E14" s="2194" t="s">
        <v>517</v>
      </c>
      <c r="F14" s="44"/>
      <c r="G14" s="54"/>
      <c r="H14" s="3527" t="s">
        <v>913</v>
      </c>
      <c r="I14" s="3184"/>
      <c r="J14" s="2479">
        <v>0.02</v>
      </c>
      <c r="K14" s="2175" t="s">
        <v>372</v>
      </c>
      <c r="L14" s="2164">
        <v>150</v>
      </c>
      <c r="M14" s="2165">
        <v>150</v>
      </c>
      <c r="N14" s="91"/>
      <c r="O14" s="880" t="s">
        <v>117</v>
      </c>
      <c r="P14" s="844">
        <f>D12</f>
        <v>60</v>
      </c>
      <c r="Q14" s="1020">
        <f>D12</f>
        <v>60</v>
      </c>
      <c r="R14" s="844">
        <f>D27</f>
        <v>50</v>
      </c>
      <c r="S14" s="1021">
        <f>D27</f>
        <v>50</v>
      </c>
      <c r="T14" s="844">
        <f>D36</f>
        <v>30</v>
      </c>
      <c r="U14" s="1020">
        <f>D36</f>
        <v>30</v>
      </c>
      <c r="V14" s="844">
        <f t="shared" ref="V14:V19" si="8">P14+R14</f>
        <v>110</v>
      </c>
      <c r="W14" s="1012">
        <f t="shared" ref="W14:W19" si="9">Q14+S14</f>
        <v>110</v>
      </c>
      <c r="X14" s="844">
        <f t="shared" ref="X14:X19" si="10">R14+T14</f>
        <v>80</v>
      </c>
      <c r="Y14" s="923">
        <f t="shared" ref="Y14:Y19" si="11">S14+U14</f>
        <v>80</v>
      </c>
      <c r="Z14" s="881">
        <f t="shared" si="6"/>
        <v>140</v>
      </c>
      <c r="AA14" s="882">
        <f t="shared" si="7"/>
        <v>140</v>
      </c>
      <c r="AC14" s="1074" t="s">
        <v>328</v>
      </c>
      <c r="AD14" s="939"/>
      <c r="AE14" s="998"/>
      <c r="AF14" s="939"/>
      <c r="AG14" s="999"/>
      <c r="AH14" s="939"/>
      <c r="AI14" s="1000"/>
      <c r="AJ14" s="869">
        <f t="shared" si="0"/>
        <v>0</v>
      </c>
      <c r="AK14" s="1001">
        <f t="shared" si="1"/>
        <v>0</v>
      </c>
      <c r="AL14" s="869">
        <f t="shared" si="2"/>
        <v>0</v>
      </c>
      <c r="AM14" s="833">
        <f t="shared" si="3"/>
        <v>0</v>
      </c>
      <c r="AN14" s="890">
        <f t="shared" si="4"/>
        <v>0</v>
      </c>
      <c r="AO14" s="903">
        <f t="shared" si="5"/>
        <v>0</v>
      </c>
      <c r="AR14" s="101"/>
    </row>
    <row r="15" spans="2:49" ht="15" customHeight="1" thickBot="1">
      <c r="B15" s="62"/>
      <c r="C15" s="1202"/>
      <c r="D15" s="72"/>
      <c r="E15" s="2167" t="s">
        <v>88</v>
      </c>
      <c r="F15" s="2168" t="s">
        <v>89</v>
      </c>
      <c r="G15" s="2169" t="s">
        <v>90</v>
      </c>
      <c r="H15" s="335"/>
      <c r="I15" s="81"/>
      <c r="J15" s="2159"/>
      <c r="K15" s="62"/>
      <c r="L15" s="11"/>
      <c r="M15" s="72"/>
      <c r="N15" s="91"/>
      <c r="O15" s="880" t="s">
        <v>75</v>
      </c>
      <c r="P15" s="844"/>
      <c r="Q15" s="1022"/>
      <c r="R15" s="844"/>
      <c r="S15" s="1012"/>
      <c r="T15" s="1111">
        <f>I37+L37</f>
        <v>8.4</v>
      </c>
      <c r="U15" s="1023">
        <f>J37+M37</f>
        <v>8.4</v>
      </c>
      <c r="V15" s="844">
        <f t="shared" si="8"/>
        <v>0</v>
      </c>
      <c r="W15" s="1012">
        <f t="shared" si="9"/>
        <v>0</v>
      </c>
      <c r="X15" s="844">
        <f t="shared" si="10"/>
        <v>8.4</v>
      </c>
      <c r="Y15" s="923">
        <f t="shared" si="11"/>
        <v>8.4</v>
      </c>
      <c r="Z15" s="881">
        <f t="shared" si="6"/>
        <v>8.4</v>
      </c>
      <c r="AA15" s="882">
        <f t="shared" si="7"/>
        <v>8.4</v>
      </c>
      <c r="AC15" s="919" t="s">
        <v>314</v>
      </c>
      <c r="AD15" s="1002">
        <f t="shared" ref="AD15:AI15" si="12">SUM(AD7:AD14)</f>
        <v>37.799999999999997</v>
      </c>
      <c r="AE15" s="1003">
        <f t="shared" si="12"/>
        <v>37.799999999999997</v>
      </c>
      <c r="AF15" s="1004">
        <f t="shared" si="12"/>
        <v>5</v>
      </c>
      <c r="AG15" s="921">
        <f>SUM(AG7:AG14)</f>
        <v>5</v>
      </c>
      <c r="AH15" s="1002">
        <f t="shared" si="12"/>
        <v>3.6</v>
      </c>
      <c r="AI15" s="1005">
        <f t="shared" si="12"/>
        <v>3.6</v>
      </c>
      <c r="AJ15" s="920">
        <f t="shared" si="0"/>
        <v>42.8</v>
      </c>
      <c r="AK15" s="1006">
        <f t="shared" si="1"/>
        <v>42.8</v>
      </c>
      <c r="AL15" s="920">
        <f t="shared" si="2"/>
        <v>8.6</v>
      </c>
      <c r="AM15" s="1007">
        <f t="shared" si="3"/>
        <v>8.6</v>
      </c>
      <c r="AN15" s="920">
        <f t="shared" si="4"/>
        <v>46.4</v>
      </c>
      <c r="AO15" s="921">
        <f t="shared" si="5"/>
        <v>46.4</v>
      </c>
      <c r="AR15" s="127"/>
    </row>
    <row r="16" spans="2:49" ht="15.75" thickBot="1">
      <c r="B16" s="1212" t="s">
        <v>293</v>
      </c>
      <c r="C16" s="1213"/>
      <c r="D16" s="3006">
        <f>SUM(D9:D13)</f>
        <v>590</v>
      </c>
      <c r="E16" s="2337" t="s">
        <v>523</v>
      </c>
      <c r="F16" s="2195">
        <v>113</v>
      </c>
      <c r="G16" s="2338">
        <v>100</v>
      </c>
      <c r="H16" s="2661"/>
      <c r="I16" s="2513"/>
      <c r="J16" s="3187"/>
      <c r="K16" s="2965"/>
      <c r="L16" s="37"/>
      <c r="M16" s="74"/>
      <c r="N16" s="91"/>
      <c r="O16" s="883" t="s">
        <v>305</v>
      </c>
      <c r="P16" s="2316">
        <f t="shared" ref="P16:U16" si="13">AD15</f>
        <v>37.799999999999997</v>
      </c>
      <c r="Q16" s="1048">
        <f t="shared" si="13"/>
        <v>37.799999999999997</v>
      </c>
      <c r="R16" s="2316">
        <f t="shared" si="13"/>
        <v>5</v>
      </c>
      <c r="S16" s="885">
        <f t="shared" si="13"/>
        <v>5</v>
      </c>
      <c r="T16" s="2316">
        <f t="shared" si="13"/>
        <v>3.6</v>
      </c>
      <c r="U16" s="2317">
        <f t="shared" si="13"/>
        <v>3.6</v>
      </c>
      <c r="V16" s="845">
        <f t="shared" si="8"/>
        <v>42.8</v>
      </c>
      <c r="W16" s="885">
        <f t="shared" si="9"/>
        <v>42.8</v>
      </c>
      <c r="X16" s="845">
        <f t="shared" si="10"/>
        <v>8.6</v>
      </c>
      <c r="Y16" s="1024">
        <f t="shared" si="11"/>
        <v>8.6</v>
      </c>
      <c r="Z16" s="884">
        <f t="shared" si="6"/>
        <v>46.4</v>
      </c>
      <c r="AA16" s="885">
        <f t="shared" si="7"/>
        <v>46.4</v>
      </c>
      <c r="AC16" s="1316" t="s">
        <v>428</v>
      </c>
      <c r="AD16" s="1313"/>
      <c r="AE16" s="1317"/>
      <c r="AF16" s="1318"/>
      <c r="AG16" s="1319"/>
      <c r="AH16" s="1321"/>
      <c r="AI16" s="1322"/>
      <c r="AJ16" s="870">
        <f>AD16+AF16</f>
        <v>0</v>
      </c>
      <c r="AK16" s="1009">
        <f>AE16+AG16</f>
        <v>0</v>
      </c>
      <c r="AL16" s="870">
        <f t="shared" si="2"/>
        <v>0</v>
      </c>
      <c r="AM16" s="1010">
        <f>AG16+AI16</f>
        <v>0</v>
      </c>
      <c r="AN16" s="1075"/>
      <c r="AO16" s="1086"/>
      <c r="AR16" s="106"/>
    </row>
    <row r="17" spans="2:44" ht="16.5" thickBot="1">
      <c r="B17" s="585"/>
      <c r="C17" s="334" t="s">
        <v>109</v>
      </c>
      <c r="D17" s="226"/>
      <c r="E17" s="2956" t="s">
        <v>978</v>
      </c>
      <c r="F17" s="3185"/>
      <c r="G17" s="3186"/>
      <c r="K17" s="3508" t="s">
        <v>643</v>
      </c>
      <c r="L17" s="3509"/>
      <c r="M17" s="3510"/>
      <c r="N17" s="91"/>
      <c r="O17" s="880" t="s">
        <v>93</v>
      </c>
      <c r="P17" s="844"/>
      <c r="Q17" s="837"/>
      <c r="R17" s="844"/>
      <c r="S17" s="923"/>
      <c r="T17" s="844"/>
      <c r="U17" s="1025"/>
      <c r="V17" s="844">
        <f t="shared" si="8"/>
        <v>0</v>
      </c>
      <c r="W17" s="1012">
        <f t="shared" si="9"/>
        <v>0</v>
      </c>
      <c r="X17" s="844">
        <f t="shared" si="10"/>
        <v>0</v>
      </c>
      <c r="Y17" s="923">
        <f t="shared" si="11"/>
        <v>0</v>
      </c>
      <c r="Z17" s="881">
        <f t="shared" si="6"/>
        <v>0</v>
      </c>
      <c r="AA17" s="882">
        <f t="shared" si="7"/>
        <v>0</v>
      </c>
      <c r="AC17" s="898" t="s">
        <v>326</v>
      </c>
      <c r="AD17" s="729"/>
      <c r="AE17" s="1304"/>
      <c r="AF17" s="1193">
        <f>L32</f>
        <v>155</v>
      </c>
      <c r="AG17" s="1174">
        <f>M32</f>
        <v>100</v>
      </c>
      <c r="AH17" s="868"/>
      <c r="AI17" s="1306"/>
      <c r="AJ17" s="868">
        <f t="shared" ref="AJ17:AM20" si="14">AD17+AF17</f>
        <v>155</v>
      </c>
      <c r="AK17" s="1012">
        <f t="shared" si="14"/>
        <v>100</v>
      </c>
      <c r="AL17" s="868">
        <f t="shared" si="14"/>
        <v>155</v>
      </c>
      <c r="AM17" s="923">
        <f t="shared" si="14"/>
        <v>100</v>
      </c>
      <c r="AN17" s="1075">
        <f t="shared" ref="AN17:AN30" si="15">AD17+AF17+AH17</f>
        <v>155</v>
      </c>
      <c r="AO17" s="1086">
        <f t="shared" ref="AO17:AO30" si="16">AE17+AG17+AI17</f>
        <v>100</v>
      </c>
      <c r="AR17" s="111"/>
    </row>
    <row r="18" spans="2:44" ht="15.75" thickBot="1">
      <c r="B18" s="3004" t="s">
        <v>884</v>
      </c>
      <c r="C18" s="2930" t="s">
        <v>885</v>
      </c>
      <c r="D18" s="1549">
        <v>100</v>
      </c>
      <c r="E18" s="2167" t="s">
        <v>88</v>
      </c>
      <c r="F18" s="2168" t="s">
        <v>89</v>
      </c>
      <c r="G18" s="2169" t="s">
        <v>90</v>
      </c>
      <c r="H18" s="2167" t="s">
        <v>88</v>
      </c>
      <c r="I18" s="2168" t="s">
        <v>89</v>
      </c>
      <c r="J18" s="2169" t="s">
        <v>90</v>
      </c>
      <c r="K18" s="3511" t="s">
        <v>88</v>
      </c>
      <c r="L18" s="3427" t="s">
        <v>89</v>
      </c>
      <c r="M18" s="3428" t="s">
        <v>90</v>
      </c>
      <c r="N18" s="91"/>
      <c r="O18" s="415" t="s">
        <v>44</v>
      </c>
      <c r="P18" s="844"/>
      <c r="Q18" s="837"/>
      <c r="R18" s="1111">
        <f>F19</f>
        <v>90</v>
      </c>
      <c r="S18" s="1033">
        <f>G19</f>
        <v>67.5</v>
      </c>
      <c r="T18" s="844"/>
      <c r="U18" s="1025"/>
      <c r="V18" s="844">
        <f t="shared" si="8"/>
        <v>90</v>
      </c>
      <c r="W18" s="1012">
        <f t="shared" si="9"/>
        <v>67.5</v>
      </c>
      <c r="X18" s="844">
        <f t="shared" si="10"/>
        <v>90</v>
      </c>
      <c r="Y18" s="923">
        <f t="shared" si="11"/>
        <v>67.5</v>
      </c>
      <c r="Z18" s="881">
        <f t="shared" si="6"/>
        <v>90</v>
      </c>
      <c r="AA18" s="882">
        <f t="shared" si="7"/>
        <v>67.5</v>
      </c>
      <c r="AC18" s="897" t="s">
        <v>229</v>
      </c>
      <c r="AD18" s="729"/>
      <c r="AE18" s="1102"/>
      <c r="AF18" s="868"/>
      <c r="AG18" s="1011"/>
      <c r="AH18" s="868"/>
      <c r="AI18" s="1306"/>
      <c r="AJ18" s="868">
        <f t="shared" si="14"/>
        <v>0</v>
      </c>
      <c r="AK18" s="1012">
        <f t="shared" si="14"/>
        <v>0</v>
      </c>
      <c r="AL18" s="868">
        <f t="shared" si="14"/>
        <v>0</v>
      </c>
      <c r="AM18" s="923">
        <f t="shared" si="14"/>
        <v>0</v>
      </c>
      <c r="AN18" s="1075">
        <f t="shared" si="15"/>
        <v>0</v>
      </c>
      <c r="AO18" s="1086">
        <f t="shared" si="16"/>
        <v>0</v>
      </c>
      <c r="AR18" s="111"/>
    </row>
    <row r="19" spans="2:44" ht="14.25" customHeight="1">
      <c r="B19" s="3264" t="s">
        <v>644</v>
      </c>
      <c r="C19" s="259" t="s">
        <v>642</v>
      </c>
      <c r="D19" s="1549">
        <v>250</v>
      </c>
      <c r="E19" s="2177" t="s">
        <v>645</v>
      </c>
      <c r="F19" s="2193">
        <v>90</v>
      </c>
      <c r="G19" s="2328">
        <v>67.5</v>
      </c>
      <c r="H19" s="694" t="s">
        <v>649</v>
      </c>
      <c r="I19" s="2360">
        <v>5</v>
      </c>
      <c r="J19" s="2558">
        <v>5</v>
      </c>
      <c r="K19" s="2170" t="s">
        <v>126</v>
      </c>
      <c r="L19" s="3227" t="s">
        <v>965</v>
      </c>
      <c r="M19" s="3238">
        <v>120.136</v>
      </c>
      <c r="N19" s="91"/>
      <c r="O19" s="1376" t="s">
        <v>434</v>
      </c>
      <c r="P19" s="1378">
        <f t="shared" ref="P19:U19" si="17">AD30</f>
        <v>132.49</v>
      </c>
      <c r="Q19" s="2314">
        <f t="shared" si="17"/>
        <v>116.24</v>
      </c>
      <c r="R19" s="1378">
        <f t="shared" si="17"/>
        <v>173.5</v>
      </c>
      <c r="S19" s="887">
        <f t="shared" si="17"/>
        <v>115</v>
      </c>
      <c r="T19" s="1378">
        <f t="shared" si="17"/>
        <v>77.400000000000006</v>
      </c>
      <c r="U19" s="2315">
        <f t="shared" si="17"/>
        <v>62.28</v>
      </c>
      <c r="V19" s="846">
        <f t="shared" si="8"/>
        <v>305.99</v>
      </c>
      <c r="W19" s="887">
        <f t="shared" si="9"/>
        <v>231.24</v>
      </c>
      <c r="X19" s="846">
        <f t="shared" si="10"/>
        <v>250.9</v>
      </c>
      <c r="Y19" s="1026">
        <f t="shared" si="11"/>
        <v>177.28</v>
      </c>
      <c r="Z19" s="886">
        <f t="shared" si="6"/>
        <v>383.39</v>
      </c>
      <c r="AA19" s="887">
        <f t="shared" si="7"/>
        <v>293.52</v>
      </c>
      <c r="AC19" s="899" t="s">
        <v>360</v>
      </c>
      <c r="AD19" s="729"/>
      <c r="AE19" s="1103"/>
      <c r="AF19" s="868"/>
      <c r="AG19" s="1011"/>
      <c r="AH19" s="869"/>
      <c r="AI19" s="1307"/>
      <c r="AJ19" s="869">
        <f t="shared" si="14"/>
        <v>0</v>
      </c>
      <c r="AK19" s="1014">
        <f t="shared" si="14"/>
        <v>0</v>
      </c>
      <c r="AL19" s="869">
        <f t="shared" si="14"/>
        <v>0</v>
      </c>
      <c r="AM19" s="833">
        <f t="shared" si="14"/>
        <v>0</v>
      </c>
      <c r="AN19" s="1075">
        <f t="shared" si="15"/>
        <v>0</v>
      </c>
      <c r="AO19" s="1086">
        <f t="shared" si="16"/>
        <v>0</v>
      </c>
      <c r="AR19" s="209"/>
    </row>
    <row r="20" spans="2:44" ht="15" customHeight="1">
      <c r="B20" s="62"/>
      <c r="C20" s="3467" t="s">
        <v>670</v>
      </c>
      <c r="D20" s="3265"/>
      <c r="E20" s="2175" t="s">
        <v>546</v>
      </c>
      <c r="F20" s="2164">
        <v>12.5</v>
      </c>
      <c r="G20" s="2505">
        <v>10</v>
      </c>
      <c r="H20" s="232" t="s">
        <v>81</v>
      </c>
      <c r="I20" s="2164">
        <v>5</v>
      </c>
      <c r="J20" s="2429">
        <v>5</v>
      </c>
      <c r="K20" s="2163" t="s">
        <v>395</v>
      </c>
      <c r="L20" s="2350">
        <v>74.272000000000006</v>
      </c>
      <c r="M20" s="3512">
        <v>74.272000000000006</v>
      </c>
      <c r="N20" s="91"/>
      <c r="O20" s="1377" t="s">
        <v>435</v>
      </c>
      <c r="P20" s="1378">
        <f t="shared" ref="P20:U20" si="18">AD37</f>
        <v>5.4</v>
      </c>
      <c r="Q20" s="2314">
        <f t="shared" si="18"/>
        <v>5.4</v>
      </c>
      <c r="R20" s="1378">
        <f t="shared" si="18"/>
        <v>25</v>
      </c>
      <c r="S20" s="887">
        <f t="shared" si="18"/>
        <v>22.388999999999999</v>
      </c>
      <c r="T20" s="1378">
        <f t="shared" si="18"/>
        <v>0</v>
      </c>
      <c r="U20" s="2315">
        <f t="shared" si="18"/>
        <v>0</v>
      </c>
      <c r="V20" s="846">
        <f t="shared" ref="V20:Y21" si="19">P20+R20</f>
        <v>30.4</v>
      </c>
      <c r="W20" s="887">
        <f t="shared" si="19"/>
        <v>27.789000000000001</v>
      </c>
      <c r="X20" s="846">
        <f t="shared" si="19"/>
        <v>25</v>
      </c>
      <c r="Y20" s="1026">
        <f t="shared" si="19"/>
        <v>22.388999999999999</v>
      </c>
      <c r="Z20" s="886">
        <f t="shared" si="6"/>
        <v>30.4</v>
      </c>
      <c r="AA20" s="887">
        <f t="shared" si="7"/>
        <v>27.789000000000001</v>
      </c>
      <c r="AC20" s="899" t="s">
        <v>288</v>
      </c>
      <c r="AD20" s="865"/>
      <c r="AE20" s="1305"/>
      <c r="AF20" s="867"/>
      <c r="AG20" s="1008"/>
      <c r="AH20" s="868"/>
      <c r="AI20" s="1306"/>
      <c r="AJ20" s="868">
        <f t="shared" si="14"/>
        <v>0</v>
      </c>
      <c r="AK20" s="1012">
        <f t="shared" si="14"/>
        <v>0</v>
      </c>
      <c r="AL20" s="868">
        <f t="shared" si="14"/>
        <v>0</v>
      </c>
      <c r="AM20" s="923">
        <f t="shared" si="14"/>
        <v>0</v>
      </c>
      <c r="AN20" s="1075">
        <f t="shared" si="15"/>
        <v>0</v>
      </c>
      <c r="AO20" s="1086">
        <f t="shared" si="16"/>
        <v>0</v>
      </c>
      <c r="AR20" s="209"/>
    </row>
    <row r="21" spans="2:44" ht="13.5" customHeight="1">
      <c r="B21" s="1638" t="s">
        <v>646</v>
      </c>
      <c r="C21" s="1424" t="s">
        <v>969</v>
      </c>
      <c r="D21" s="1549">
        <v>220</v>
      </c>
      <c r="E21" s="2412" t="s">
        <v>650</v>
      </c>
      <c r="F21" s="2185"/>
      <c r="G21" s="2185"/>
      <c r="H21" s="232" t="s">
        <v>373</v>
      </c>
      <c r="I21" s="2183">
        <v>0.5</v>
      </c>
      <c r="J21" s="2429">
        <v>0.5</v>
      </c>
      <c r="K21" s="2163" t="s">
        <v>914</v>
      </c>
      <c r="L21" s="3513">
        <v>51.716000000000001</v>
      </c>
      <c r="M21" s="2351">
        <v>49.38</v>
      </c>
      <c r="N21" s="91"/>
      <c r="O21" s="880" t="s">
        <v>67</v>
      </c>
      <c r="P21" s="1111">
        <f t="shared" ref="P21:U21" si="20">AD45</f>
        <v>8.57</v>
      </c>
      <c r="Q21" s="1028">
        <f t="shared" si="20"/>
        <v>7.5</v>
      </c>
      <c r="R21" s="1111">
        <f t="shared" si="20"/>
        <v>119.175</v>
      </c>
      <c r="S21" s="1012">
        <f t="shared" si="20"/>
        <v>105</v>
      </c>
      <c r="T21" s="1111">
        <f t="shared" si="20"/>
        <v>0</v>
      </c>
      <c r="U21" s="1029">
        <f t="shared" si="20"/>
        <v>0</v>
      </c>
      <c r="V21" s="847">
        <f t="shared" si="19"/>
        <v>127.745</v>
      </c>
      <c r="W21" s="1012">
        <f t="shared" si="19"/>
        <v>112.5</v>
      </c>
      <c r="X21" s="847">
        <f t="shared" si="19"/>
        <v>119.175</v>
      </c>
      <c r="Y21" s="923">
        <f t="shared" si="19"/>
        <v>105</v>
      </c>
      <c r="Z21" s="901">
        <f t="shared" si="6"/>
        <v>127.745</v>
      </c>
      <c r="AA21" s="882">
        <f t="shared" si="7"/>
        <v>112.5</v>
      </c>
      <c r="AC21" s="1175" t="s">
        <v>374</v>
      </c>
      <c r="AD21" s="729"/>
      <c r="AE21" s="1304"/>
      <c r="AF21" s="868"/>
      <c r="AG21" s="1011"/>
      <c r="AH21" s="868"/>
      <c r="AI21" s="1306"/>
      <c r="AJ21" s="868">
        <f t="shared" ref="AJ21:AJ22" si="21">AD21+AF21</f>
        <v>0</v>
      </c>
      <c r="AK21" s="1012">
        <f t="shared" ref="AK21:AK22" si="22">AE21+AG21</f>
        <v>0</v>
      </c>
      <c r="AL21" s="868">
        <f t="shared" ref="AL21:AL22" si="23">AF21+AH21</f>
        <v>0</v>
      </c>
      <c r="AM21" s="923">
        <f t="shared" ref="AM21:AM22" si="24">AG21+AI21</f>
        <v>0</v>
      </c>
      <c r="AN21" s="1075">
        <f t="shared" si="15"/>
        <v>0</v>
      </c>
      <c r="AO21" s="1086">
        <f t="shared" si="16"/>
        <v>0</v>
      </c>
      <c r="AR21" s="104"/>
    </row>
    <row r="22" spans="2:44">
      <c r="B22" s="3008"/>
      <c r="C22" s="1422" t="s">
        <v>967</v>
      </c>
      <c r="D22" s="3067"/>
      <c r="E22" s="2175" t="s">
        <v>648</v>
      </c>
      <c r="F22" s="2164">
        <v>25</v>
      </c>
      <c r="G22" s="2505">
        <v>22.388999999999999</v>
      </c>
      <c r="H22" s="2353" t="s">
        <v>134</v>
      </c>
      <c r="I22" s="2350">
        <v>0.01</v>
      </c>
      <c r="J22" s="2355">
        <v>0.01</v>
      </c>
      <c r="K22" s="2497" t="s">
        <v>966</v>
      </c>
      <c r="L22" s="11"/>
      <c r="M22" s="72"/>
      <c r="N22" s="91"/>
      <c r="O22" s="888" t="s">
        <v>92</v>
      </c>
      <c r="P22" s="1111">
        <f t="shared" ref="P22:U22" si="25">AD49</f>
        <v>0</v>
      </c>
      <c r="Q22" s="1028">
        <f t="shared" si="25"/>
        <v>0</v>
      </c>
      <c r="R22" s="1111">
        <f t="shared" si="25"/>
        <v>0</v>
      </c>
      <c r="S22" s="1012">
        <f t="shared" si="25"/>
        <v>0</v>
      </c>
      <c r="T22" s="1111">
        <f t="shared" si="25"/>
        <v>0</v>
      </c>
      <c r="U22" s="1029">
        <f t="shared" si="25"/>
        <v>0</v>
      </c>
      <c r="V22" s="844">
        <f t="shared" ref="V22:V44" si="26">P22+R22</f>
        <v>0</v>
      </c>
      <c r="W22" s="1012">
        <f t="shared" ref="W22:W49" si="27">Q22+S22</f>
        <v>0</v>
      </c>
      <c r="X22" s="844">
        <f t="shared" ref="X22:X47" si="28">R22+T22</f>
        <v>0</v>
      </c>
      <c r="Y22" s="923">
        <f t="shared" ref="Y22:Y49" si="29">S22+U22</f>
        <v>0</v>
      </c>
      <c r="Z22" s="881">
        <f t="shared" si="6"/>
        <v>0</v>
      </c>
      <c r="AA22" s="882">
        <f t="shared" si="7"/>
        <v>0</v>
      </c>
      <c r="AC22" s="898" t="s">
        <v>375</v>
      </c>
      <c r="AD22" s="729"/>
      <c r="AE22" s="1102"/>
      <c r="AF22" s="868"/>
      <c r="AG22" s="1011"/>
      <c r="AH22" s="868"/>
      <c r="AI22" s="1306"/>
      <c r="AJ22" s="868">
        <f t="shared" si="21"/>
        <v>0</v>
      </c>
      <c r="AK22" s="1012">
        <f t="shared" si="22"/>
        <v>0</v>
      </c>
      <c r="AL22" s="868">
        <f t="shared" si="23"/>
        <v>0</v>
      </c>
      <c r="AM22" s="923">
        <f t="shared" si="24"/>
        <v>0</v>
      </c>
      <c r="AN22" s="1075">
        <f t="shared" si="15"/>
        <v>0</v>
      </c>
      <c r="AO22" s="1086">
        <f t="shared" si="16"/>
        <v>0</v>
      </c>
      <c r="AR22" s="111"/>
    </row>
    <row r="23" spans="2:44" ht="14.25" customHeight="1">
      <c r="B23" s="3009" t="s">
        <v>376</v>
      </c>
      <c r="C23" s="2930" t="s">
        <v>95</v>
      </c>
      <c r="D23" s="3068">
        <v>200</v>
      </c>
      <c r="E23" s="2412" t="s">
        <v>651</v>
      </c>
      <c r="F23" s="2185"/>
      <c r="G23" s="2185"/>
      <c r="H23" s="241" t="s">
        <v>569</v>
      </c>
      <c r="I23" s="1664"/>
      <c r="J23" s="3564">
        <v>0.67300000000000004</v>
      </c>
      <c r="K23" s="3036" t="s">
        <v>78</v>
      </c>
      <c r="L23" s="2164">
        <v>5.6</v>
      </c>
      <c r="M23" s="2173">
        <v>5.6</v>
      </c>
      <c r="N23" s="91"/>
      <c r="O23" s="232" t="s">
        <v>771</v>
      </c>
      <c r="P23" s="1111"/>
      <c r="Q23" s="1028"/>
      <c r="R23" s="1111"/>
      <c r="S23" s="1012"/>
      <c r="T23" s="1111">
        <f>D34</f>
        <v>200</v>
      </c>
      <c r="U23" s="1029">
        <f>D34</f>
        <v>200</v>
      </c>
      <c r="V23" s="844">
        <f t="shared" si="26"/>
        <v>0</v>
      </c>
      <c r="W23" s="1012">
        <f t="shared" si="27"/>
        <v>0</v>
      </c>
      <c r="X23" s="844">
        <f t="shared" si="28"/>
        <v>200</v>
      </c>
      <c r="Y23" s="923">
        <f t="shared" si="29"/>
        <v>200</v>
      </c>
      <c r="Z23" s="881">
        <f t="shared" si="6"/>
        <v>200</v>
      </c>
      <c r="AA23" s="882">
        <f t="shared" si="7"/>
        <v>200</v>
      </c>
      <c r="AC23" s="899" t="s">
        <v>110</v>
      </c>
      <c r="AD23" s="729"/>
      <c r="AE23" s="1102"/>
      <c r="AF23" s="868"/>
      <c r="AG23" s="1011"/>
      <c r="AH23" s="868">
        <f>F36</f>
        <v>67.92</v>
      </c>
      <c r="AI23" s="1306">
        <f>G36</f>
        <v>54.36</v>
      </c>
      <c r="AJ23" s="868">
        <f t="shared" ref="AJ23:AM30" si="30">AD23+AF23</f>
        <v>0</v>
      </c>
      <c r="AK23" s="1012">
        <f t="shared" si="30"/>
        <v>0</v>
      </c>
      <c r="AL23" s="868">
        <f t="shared" si="30"/>
        <v>67.92</v>
      </c>
      <c r="AM23" s="923">
        <f t="shared" si="30"/>
        <v>54.36</v>
      </c>
      <c r="AN23" s="1075">
        <f t="shared" si="15"/>
        <v>67.92</v>
      </c>
      <c r="AO23" s="1086">
        <f t="shared" si="16"/>
        <v>54.36</v>
      </c>
    </row>
    <row r="24" spans="2:44" ht="15" customHeight="1">
      <c r="B24" s="1219"/>
      <c r="C24" s="2931" t="s">
        <v>202</v>
      </c>
      <c r="D24" s="3048"/>
      <c r="E24" s="2175" t="s">
        <v>133</v>
      </c>
      <c r="F24" s="2164">
        <v>6</v>
      </c>
      <c r="G24" s="2505">
        <v>5</v>
      </c>
      <c r="H24" s="241" t="s">
        <v>77</v>
      </c>
      <c r="I24" s="227">
        <v>187.5</v>
      </c>
      <c r="J24" s="3564">
        <v>187.5</v>
      </c>
      <c r="K24" s="188" t="s">
        <v>373</v>
      </c>
      <c r="L24" s="2183">
        <v>0.55000000000000004</v>
      </c>
      <c r="M24" s="2176">
        <v>0.55000000000000004</v>
      </c>
      <c r="N24" s="91"/>
      <c r="O24" s="415" t="s">
        <v>317</v>
      </c>
      <c r="P24" s="1111">
        <f t="shared" ref="P24:U24" si="31">AD52</f>
        <v>0</v>
      </c>
      <c r="Q24" s="1028">
        <f t="shared" si="31"/>
        <v>0</v>
      </c>
      <c r="R24" s="1111">
        <f t="shared" si="31"/>
        <v>0</v>
      </c>
      <c r="S24" s="1012">
        <f t="shared" si="31"/>
        <v>0</v>
      </c>
      <c r="T24" s="1111">
        <f t="shared" si="31"/>
        <v>38.296799999999998</v>
      </c>
      <c r="U24" s="1029">
        <f t="shared" si="31"/>
        <v>34.44</v>
      </c>
      <c r="V24" s="844">
        <f t="shared" si="26"/>
        <v>0</v>
      </c>
      <c r="W24" s="1012">
        <f t="shared" si="27"/>
        <v>0</v>
      </c>
      <c r="X24" s="844">
        <f t="shared" si="28"/>
        <v>38.296799999999998</v>
      </c>
      <c r="Y24" s="923">
        <f t="shared" si="29"/>
        <v>34.44</v>
      </c>
      <c r="Z24" s="881">
        <f t="shared" si="6"/>
        <v>38.296799999999998</v>
      </c>
      <c r="AA24" s="882">
        <f t="shared" si="7"/>
        <v>34.44</v>
      </c>
      <c r="AC24" s="899" t="s">
        <v>80</v>
      </c>
      <c r="AD24" s="729">
        <f>F13</f>
        <v>8.64</v>
      </c>
      <c r="AE24" s="1104">
        <f>G13</f>
        <v>7.56</v>
      </c>
      <c r="AF24" s="868">
        <f>F24</f>
        <v>6</v>
      </c>
      <c r="AG24" s="1011">
        <f>G24</f>
        <v>5</v>
      </c>
      <c r="AH24" s="868">
        <f>F40</f>
        <v>9.48</v>
      </c>
      <c r="AI24" s="1306">
        <f>G40</f>
        <v>7.92</v>
      </c>
      <c r="AJ24" s="868">
        <f t="shared" si="30"/>
        <v>14.64</v>
      </c>
      <c r="AK24" s="1012">
        <f t="shared" si="30"/>
        <v>12.559999999999999</v>
      </c>
      <c r="AL24" s="868">
        <f t="shared" si="30"/>
        <v>15.48</v>
      </c>
      <c r="AM24" s="923">
        <f t="shared" si="30"/>
        <v>12.92</v>
      </c>
      <c r="AN24" s="1075">
        <f t="shared" si="15"/>
        <v>24.12</v>
      </c>
      <c r="AO24" s="1086">
        <f t="shared" si="16"/>
        <v>20.479999999999997</v>
      </c>
    </row>
    <row r="25" spans="2:44" ht="14.25" customHeight="1" thickBot="1">
      <c r="B25" s="163" t="s">
        <v>9</v>
      </c>
      <c r="C25" s="1424" t="s">
        <v>647</v>
      </c>
      <c r="D25" s="1763">
        <v>22.5</v>
      </c>
      <c r="E25" s="2426" t="s">
        <v>652</v>
      </c>
      <c r="F25" s="2427"/>
      <c r="G25" s="2427"/>
      <c r="H25" s="1264" t="s">
        <v>84</v>
      </c>
      <c r="I25" s="1207">
        <v>5</v>
      </c>
      <c r="J25" s="3628">
        <v>5</v>
      </c>
      <c r="K25" s="3629" t="s">
        <v>968</v>
      </c>
      <c r="L25" s="11"/>
      <c r="M25" s="72"/>
      <c r="N25" s="384"/>
      <c r="O25" s="880" t="s">
        <v>318</v>
      </c>
      <c r="P25" s="1111">
        <f t="shared" ref="P25:U25" si="32">AD56</f>
        <v>148.554</v>
      </c>
      <c r="Q25" s="1028">
        <f>AE56</f>
        <v>132.5</v>
      </c>
      <c r="R25" s="1111">
        <f t="shared" si="32"/>
        <v>0</v>
      </c>
      <c r="S25" s="1012">
        <f t="shared" si="32"/>
        <v>0</v>
      </c>
      <c r="T25" s="1111">
        <f t="shared" si="32"/>
        <v>0</v>
      </c>
      <c r="U25" s="1029">
        <f t="shared" si="32"/>
        <v>0</v>
      </c>
      <c r="V25" s="844">
        <f t="shared" si="26"/>
        <v>148.554</v>
      </c>
      <c r="W25" s="1012">
        <f t="shared" si="27"/>
        <v>132.5</v>
      </c>
      <c r="X25" s="844">
        <f t="shared" si="28"/>
        <v>0</v>
      </c>
      <c r="Y25" s="923">
        <f t="shared" si="29"/>
        <v>0</v>
      </c>
      <c r="Z25" s="881">
        <f t="shared" si="6"/>
        <v>148.554</v>
      </c>
      <c r="AA25" s="882">
        <f t="shared" si="7"/>
        <v>132.5</v>
      </c>
      <c r="AC25" s="899" t="s">
        <v>65</v>
      </c>
      <c r="AD25" s="729">
        <f>F12</f>
        <v>10.85</v>
      </c>
      <c r="AE25" s="1104">
        <f>G12</f>
        <v>8.68</v>
      </c>
      <c r="AF25" s="868">
        <f>F20</f>
        <v>12.5</v>
      </c>
      <c r="AG25" s="1011">
        <f>G20</f>
        <v>10</v>
      </c>
      <c r="AH25" s="868"/>
      <c r="AI25" s="1306"/>
      <c r="AJ25" s="868">
        <f t="shared" si="30"/>
        <v>23.35</v>
      </c>
      <c r="AK25" s="1012">
        <f t="shared" si="30"/>
        <v>18.68</v>
      </c>
      <c r="AL25" s="868">
        <f t="shared" si="30"/>
        <v>12.5</v>
      </c>
      <c r="AM25" s="923">
        <f t="shared" si="30"/>
        <v>10</v>
      </c>
      <c r="AN25" s="1075">
        <f t="shared" si="15"/>
        <v>23.35</v>
      </c>
      <c r="AO25" s="1086">
        <f t="shared" si="16"/>
        <v>18.68</v>
      </c>
    </row>
    <row r="26" spans="2:44" ht="14.25" customHeight="1" thickBot="1">
      <c r="B26" s="631"/>
      <c r="C26" s="1422" t="s">
        <v>1035</v>
      </c>
      <c r="D26" s="3051"/>
      <c r="E26" s="2956" t="s">
        <v>915</v>
      </c>
      <c r="F26" s="44"/>
      <c r="G26" s="44"/>
      <c r="H26" s="1192"/>
      <c r="I26" s="1192"/>
      <c r="J26" s="1192"/>
      <c r="K26" s="3239" t="s">
        <v>751</v>
      </c>
      <c r="L26" s="261"/>
      <c r="M26" s="2367"/>
      <c r="N26" s="380"/>
      <c r="O26" s="880" t="s">
        <v>107</v>
      </c>
      <c r="P26" s="844"/>
      <c r="Q26" s="837"/>
      <c r="R26" s="844"/>
      <c r="S26" s="923"/>
      <c r="T26" s="844"/>
      <c r="U26" s="1025"/>
      <c r="V26" s="844">
        <f t="shared" si="26"/>
        <v>0</v>
      </c>
      <c r="W26" s="1012">
        <f t="shared" si="27"/>
        <v>0</v>
      </c>
      <c r="X26" s="844">
        <f t="shared" si="28"/>
        <v>0</v>
      </c>
      <c r="Y26" s="923">
        <f t="shared" si="29"/>
        <v>0</v>
      </c>
      <c r="Z26" s="881">
        <f t="shared" si="6"/>
        <v>0</v>
      </c>
      <c r="AA26" s="882">
        <f t="shared" si="7"/>
        <v>0</v>
      </c>
      <c r="AC26" s="899" t="s">
        <v>70</v>
      </c>
      <c r="AD26" s="729"/>
      <c r="AE26" s="1102"/>
      <c r="AF26" s="868"/>
      <c r="AG26" s="1011"/>
      <c r="AH26" s="868"/>
      <c r="AI26" s="1306"/>
      <c r="AJ26" s="868">
        <f t="shared" si="30"/>
        <v>0</v>
      </c>
      <c r="AK26" s="1012">
        <f t="shared" si="30"/>
        <v>0</v>
      </c>
      <c r="AL26" s="868">
        <f t="shared" si="30"/>
        <v>0</v>
      </c>
      <c r="AM26" s="923">
        <f t="shared" si="30"/>
        <v>0</v>
      </c>
      <c r="AN26" s="1075">
        <f t="shared" si="15"/>
        <v>0</v>
      </c>
      <c r="AO26" s="1086">
        <f t="shared" si="16"/>
        <v>0</v>
      </c>
    </row>
    <row r="27" spans="2:44" ht="17.25" customHeight="1" thickBot="1">
      <c r="B27" s="163" t="s">
        <v>9</v>
      </c>
      <c r="C27" s="2925" t="s">
        <v>10</v>
      </c>
      <c r="D27" s="3010">
        <v>50</v>
      </c>
      <c r="E27" s="2957" t="s">
        <v>88</v>
      </c>
      <c r="F27" s="2958" t="s">
        <v>89</v>
      </c>
      <c r="G27" s="2959" t="s">
        <v>90</v>
      </c>
      <c r="H27" s="3630" t="s">
        <v>88</v>
      </c>
      <c r="I27" s="3631" t="s">
        <v>89</v>
      </c>
      <c r="J27" s="3632" t="s">
        <v>90</v>
      </c>
      <c r="K27" s="3036" t="s">
        <v>78</v>
      </c>
      <c r="L27" s="2164">
        <v>6.15</v>
      </c>
      <c r="M27" s="2173">
        <v>6.15</v>
      </c>
      <c r="N27" s="91"/>
      <c r="O27" s="880" t="s">
        <v>63</v>
      </c>
      <c r="P27" s="844"/>
      <c r="Q27" s="837"/>
      <c r="R27" s="844"/>
      <c r="S27" s="923"/>
      <c r="T27" s="844"/>
      <c r="U27" s="1025"/>
      <c r="V27" s="844">
        <f t="shared" si="26"/>
        <v>0</v>
      </c>
      <c r="W27" s="1012">
        <f t="shared" si="27"/>
        <v>0</v>
      </c>
      <c r="X27" s="844">
        <f t="shared" si="28"/>
        <v>0</v>
      </c>
      <c r="Y27" s="923">
        <f t="shared" si="29"/>
        <v>0</v>
      </c>
      <c r="Z27" s="881">
        <f t="shared" si="6"/>
        <v>0</v>
      </c>
      <c r="AA27" s="882">
        <f t="shared" si="7"/>
        <v>0</v>
      </c>
      <c r="AC27" s="899" t="s">
        <v>114</v>
      </c>
      <c r="AD27" s="729">
        <f>F16</f>
        <v>113</v>
      </c>
      <c r="AE27" s="1105">
        <f>G16</f>
        <v>100</v>
      </c>
      <c r="AF27" s="868"/>
      <c r="AG27" s="1011"/>
      <c r="AH27" s="868"/>
      <c r="AI27" s="1306"/>
      <c r="AJ27" s="868">
        <f t="shared" si="30"/>
        <v>113</v>
      </c>
      <c r="AK27" s="1012">
        <f t="shared" si="30"/>
        <v>100</v>
      </c>
      <c r="AL27" s="868">
        <f t="shared" si="30"/>
        <v>0</v>
      </c>
      <c r="AM27" s="923">
        <f t="shared" si="30"/>
        <v>0</v>
      </c>
      <c r="AN27" s="1075">
        <f t="shared" si="15"/>
        <v>113</v>
      </c>
      <c r="AO27" s="1086">
        <f t="shared" si="16"/>
        <v>100</v>
      </c>
    </row>
    <row r="28" spans="2:44" ht="14.25" customHeight="1">
      <c r="B28" s="163" t="s">
        <v>9</v>
      </c>
      <c r="C28" s="2925" t="s">
        <v>319</v>
      </c>
      <c r="D28" s="3010">
        <v>30</v>
      </c>
      <c r="E28" s="2681" t="s">
        <v>95</v>
      </c>
      <c r="F28" s="2193">
        <v>3.5</v>
      </c>
      <c r="G28" s="2328">
        <v>3.5</v>
      </c>
      <c r="H28" s="2352" t="s">
        <v>58</v>
      </c>
      <c r="I28" s="2360">
        <v>200</v>
      </c>
      <c r="J28" s="2622">
        <v>200</v>
      </c>
      <c r="K28" s="2497" t="s">
        <v>970</v>
      </c>
      <c r="L28" s="11"/>
      <c r="M28" s="72"/>
      <c r="N28" s="1050"/>
      <c r="O28" s="880" t="s">
        <v>58</v>
      </c>
      <c r="P28" s="844"/>
      <c r="Q28" s="1028"/>
      <c r="R28" s="844">
        <f>L20+I28</f>
        <v>274.27199999999999</v>
      </c>
      <c r="S28" s="1012">
        <f>M20+J28</f>
        <v>274.27199999999999</v>
      </c>
      <c r="T28" s="1144">
        <f>L39</f>
        <v>20.399999999999999</v>
      </c>
      <c r="U28" s="1023">
        <f>M39</f>
        <v>20.399999999999999</v>
      </c>
      <c r="V28" s="844">
        <f t="shared" si="26"/>
        <v>274.27199999999999</v>
      </c>
      <c r="W28" s="1012">
        <f t="shared" si="27"/>
        <v>274.27199999999999</v>
      </c>
      <c r="X28" s="844">
        <f t="shared" si="28"/>
        <v>294.67199999999997</v>
      </c>
      <c r="Y28" s="923">
        <f t="shared" si="29"/>
        <v>294.67199999999997</v>
      </c>
      <c r="Z28" s="881">
        <f t="shared" si="6"/>
        <v>294.67199999999997</v>
      </c>
      <c r="AA28" s="882">
        <f t="shared" si="7"/>
        <v>294.67199999999997</v>
      </c>
      <c r="AC28" s="899" t="s">
        <v>112</v>
      </c>
      <c r="AD28" s="729"/>
      <c r="AE28" s="1106"/>
      <c r="AF28" s="868"/>
      <c r="AG28" s="1011"/>
      <c r="AH28" s="868"/>
      <c r="AI28" s="1306"/>
      <c r="AJ28" s="868">
        <f t="shared" si="30"/>
        <v>0</v>
      </c>
      <c r="AK28" s="1012">
        <f t="shared" si="30"/>
        <v>0</v>
      </c>
      <c r="AL28" s="868">
        <f t="shared" si="30"/>
        <v>0</v>
      </c>
      <c r="AM28" s="923">
        <f t="shared" si="30"/>
        <v>0</v>
      </c>
      <c r="AN28" s="1075">
        <f t="shared" si="15"/>
        <v>0</v>
      </c>
      <c r="AO28" s="1086">
        <f t="shared" si="16"/>
        <v>0</v>
      </c>
    </row>
    <row r="29" spans="2:44" ht="15" customHeight="1" thickBot="1">
      <c r="B29" s="3011" t="s">
        <v>384</v>
      </c>
      <c r="C29" s="241" t="s">
        <v>503</v>
      </c>
      <c r="D29" s="3010">
        <v>105</v>
      </c>
      <c r="E29" s="3555" t="s">
        <v>377</v>
      </c>
      <c r="F29" s="2394">
        <v>15</v>
      </c>
      <c r="G29" s="2436">
        <v>15</v>
      </c>
      <c r="H29" s="189" t="s">
        <v>372</v>
      </c>
      <c r="I29" s="2394">
        <v>20</v>
      </c>
      <c r="J29" s="2961">
        <v>20</v>
      </c>
      <c r="K29" s="229"/>
      <c r="L29" s="2554"/>
      <c r="M29" s="2555"/>
      <c r="N29" s="91"/>
      <c r="O29" s="880" t="s">
        <v>122</v>
      </c>
      <c r="P29" s="844"/>
      <c r="Q29" s="837"/>
      <c r="R29" s="844"/>
      <c r="S29" s="923"/>
      <c r="T29" s="844"/>
      <c r="U29" s="1025"/>
      <c r="V29" s="844">
        <f t="shared" si="26"/>
        <v>0</v>
      </c>
      <c r="W29" s="1012">
        <f t="shared" si="27"/>
        <v>0</v>
      </c>
      <c r="X29" s="844">
        <f t="shared" si="28"/>
        <v>0</v>
      </c>
      <c r="Y29" s="923">
        <f t="shared" si="29"/>
        <v>0</v>
      </c>
      <c r="Z29" s="881">
        <f t="shared" si="6"/>
        <v>0</v>
      </c>
      <c r="AA29" s="889">
        <f t="shared" si="7"/>
        <v>0</v>
      </c>
      <c r="AC29" s="2271" t="s">
        <v>525</v>
      </c>
      <c r="AD29" s="866"/>
      <c r="AE29" s="1107"/>
      <c r="AF29" s="1338"/>
      <c r="AG29" s="1013"/>
      <c r="AH29" s="869"/>
      <c r="AI29" s="1307"/>
      <c r="AJ29" s="869">
        <f t="shared" si="30"/>
        <v>0</v>
      </c>
      <c r="AK29" s="1014">
        <f t="shared" si="30"/>
        <v>0</v>
      </c>
      <c r="AL29" s="869">
        <f t="shared" si="30"/>
        <v>0</v>
      </c>
      <c r="AM29" s="833">
        <f t="shared" si="30"/>
        <v>0</v>
      </c>
      <c r="AN29" s="1352">
        <f t="shared" si="15"/>
        <v>0</v>
      </c>
      <c r="AO29" s="1341">
        <f t="shared" si="16"/>
        <v>0</v>
      </c>
    </row>
    <row r="30" spans="2:44" ht="13.5" customHeight="1" thickBot="1">
      <c r="B30" s="103"/>
      <c r="C30" s="1202"/>
      <c r="D30" s="102"/>
      <c r="E30" s="2166" t="s">
        <v>589</v>
      </c>
      <c r="F30" s="44"/>
      <c r="G30" s="54"/>
      <c r="H30" s="2960" t="s">
        <v>647</v>
      </c>
      <c r="I30" s="2536"/>
      <c r="J30" s="2536"/>
      <c r="K30" s="3138" t="s">
        <v>885</v>
      </c>
      <c r="L30" s="2398"/>
      <c r="M30" s="2403"/>
      <c r="N30" s="91"/>
      <c r="O30" s="880" t="s">
        <v>62</v>
      </c>
      <c r="P30" s="844"/>
      <c r="Q30" s="837"/>
      <c r="R30" s="844"/>
      <c r="S30" s="923"/>
      <c r="T30" s="844"/>
      <c r="U30" s="1025"/>
      <c r="V30" s="844">
        <f t="shared" si="26"/>
        <v>0</v>
      </c>
      <c r="W30" s="1012">
        <f t="shared" si="27"/>
        <v>0</v>
      </c>
      <c r="X30" s="844">
        <f t="shared" si="28"/>
        <v>0</v>
      </c>
      <c r="Y30" s="923">
        <f t="shared" si="29"/>
        <v>0</v>
      </c>
      <c r="Z30" s="881">
        <f t="shared" si="6"/>
        <v>0</v>
      </c>
      <c r="AA30" s="889">
        <f t="shared" si="7"/>
        <v>0</v>
      </c>
      <c r="AC30" s="1336" t="s">
        <v>429</v>
      </c>
      <c r="AD30" s="1357">
        <f t="shared" ref="AD30:AI30" si="33">SUM(AD17:AD29)</f>
        <v>132.49</v>
      </c>
      <c r="AE30" s="1358">
        <f t="shared" si="33"/>
        <v>116.24</v>
      </c>
      <c r="AF30" s="1359">
        <f t="shared" si="33"/>
        <v>173.5</v>
      </c>
      <c r="AG30" s="1360">
        <f>SUM(AG17:AG29)</f>
        <v>115</v>
      </c>
      <c r="AH30" s="1361">
        <f t="shared" si="33"/>
        <v>77.400000000000006</v>
      </c>
      <c r="AI30" s="1339">
        <f t="shared" si="33"/>
        <v>62.28</v>
      </c>
      <c r="AJ30" s="1351">
        <f t="shared" si="30"/>
        <v>305.99</v>
      </c>
      <c r="AK30" s="2272">
        <f t="shared" si="30"/>
        <v>231.24</v>
      </c>
      <c r="AL30" s="1351">
        <f t="shared" si="30"/>
        <v>250.9</v>
      </c>
      <c r="AM30" s="2273">
        <f t="shared" si="30"/>
        <v>177.28</v>
      </c>
      <c r="AN30" s="1364">
        <f t="shared" si="15"/>
        <v>383.39</v>
      </c>
      <c r="AO30" s="1087">
        <f t="shared" si="16"/>
        <v>293.52</v>
      </c>
    </row>
    <row r="31" spans="2:44" ht="12.75" customHeight="1" thickBot="1">
      <c r="B31" s="62"/>
      <c r="C31" s="1202"/>
      <c r="D31" s="72"/>
      <c r="E31" s="2957" t="s">
        <v>88</v>
      </c>
      <c r="F31" s="2958" t="s">
        <v>89</v>
      </c>
      <c r="G31" s="2959" t="s">
        <v>90</v>
      </c>
      <c r="H31" s="2957" t="s">
        <v>88</v>
      </c>
      <c r="I31" s="2958" t="s">
        <v>89</v>
      </c>
      <c r="J31" s="3194" t="s">
        <v>90</v>
      </c>
      <c r="K31" s="2957" t="s">
        <v>88</v>
      </c>
      <c r="L31" s="2958" t="s">
        <v>89</v>
      </c>
      <c r="M31" s="2959" t="s">
        <v>90</v>
      </c>
      <c r="N31" s="91"/>
      <c r="O31" s="880" t="s">
        <v>336</v>
      </c>
      <c r="P31" s="844"/>
      <c r="Q31" s="837"/>
      <c r="R31" s="1111">
        <f>L21</f>
        <v>51.716000000000001</v>
      </c>
      <c r="S31" s="1012">
        <f>M21</f>
        <v>49.38</v>
      </c>
      <c r="T31" s="844"/>
      <c r="U31" s="1025"/>
      <c r="V31" s="844">
        <f t="shared" si="26"/>
        <v>51.716000000000001</v>
      </c>
      <c r="W31" s="1012">
        <f t="shared" si="27"/>
        <v>49.38</v>
      </c>
      <c r="X31" s="844">
        <f t="shared" si="28"/>
        <v>51.716000000000001</v>
      </c>
      <c r="Y31" s="923">
        <f t="shared" si="29"/>
        <v>49.38</v>
      </c>
      <c r="Z31" s="881">
        <f t="shared" si="6"/>
        <v>51.716000000000001</v>
      </c>
      <c r="AA31" s="889">
        <f t="shared" si="7"/>
        <v>49.38</v>
      </c>
      <c r="AC31" s="1316" t="s">
        <v>457</v>
      </c>
      <c r="AD31" s="1313"/>
      <c r="AE31" s="1317"/>
      <c r="AF31" s="1318"/>
      <c r="AG31" s="1319"/>
      <c r="AH31" s="1318"/>
      <c r="AI31" s="1320"/>
    </row>
    <row r="32" spans="2:44" ht="13.5" customHeight="1" thickBot="1">
      <c r="B32" s="1212" t="s">
        <v>294</v>
      </c>
      <c r="C32" s="1213"/>
      <c r="D32" s="1761">
        <f>SUM(D18:D29)</f>
        <v>977.5</v>
      </c>
      <c r="E32" s="2337" t="s">
        <v>535</v>
      </c>
      <c r="F32" s="3574">
        <v>119.175</v>
      </c>
      <c r="G32" s="3575">
        <v>105</v>
      </c>
      <c r="H32" s="3240" t="s">
        <v>756</v>
      </c>
      <c r="I32" s="3227">
        <v>22.5</v>
      </c>
      <c r="J32" s="3241">
        <v>22.5</v>
      </c>
      <c r="K32" s="2170" t="s">
        <v>886</v>
      </c>
      <c r="L32" s="3242">
        <v>155</v>
      </c>
      <c r="M32" s="3211">
        <v>100</v>
      </c>
      <c r="N32" s="91"/>
      <c r="O32" s="880" t="s">
        <v>64</v>
      </c>
      <c r="P32" s="844"/>
      <c r="Q32" s="837"/>
      <c r="R32" s="844">
        <f>I25</f>
        <v>5</v>
      </c>
      <c r="S32" s="923">
        <f>J25</f>
        <v>5</v>
      </c>
      <c r="T32" s="844">
        <f>L36</f>
        <v>5</v>
      </c>
      <c r="U32" s="1025">
        <f>M36</f>
        <v>5</v>
      </c>
      <c r="V32" s="844">
        <f t="shared" si="26"/>
        <v>5</v>
      </c>
      <c r="W32" s="1012">
        <f t="shared" si="27"/>
        <v>5</v>
      </c>
      <c r="X32" s="844">
        <f t="shared" si="28"/>
        <v>10</v>
      </c>
      <c r="Y32" s="923">
        <f t="shared" si="29"/>
        <v>10</v>
      </c>
      <c r="Z32" s="881">
        <f t="shared" si="6"/>
        <v>10</v>
      </c>
      <c r="AA32" s="889">
        <f t="shared" si="7"/>
        <v>10</v>
      </c>
      <c r="AC32" s="899" t="s">
        <v>115</v>
      </c>
      <c r="AD32" s="1308"/>
      <c r="AE32" s="1309"/>
      <c r="AF32" s="868"/>
      <c r="AG32" s="1011"/>
      <c r="AH32" s="868"/>
      <c r="AI32" s="1306"/>
      <c r="AJ32" s="868">
        <f t="shared" ref="AJ32:AM40" si="34">AD32+AF32</f>
        <v>0</v>
      </c>
      <c r="AK32" s="1012">
        <f t="shared" si="34"/>
        <v>0</v>
      </c>
      <c r="AL32" s="868">
        <f t="shared" si="34"/>
        <v>0</v>
      </c>
      <c r="AM32" s="923">
        <f t="shared" si="34"/>
        <v>0</v>
      </c>
      <c r="AN32" s="1075">
        <f t="shared" ref="AN32:AO40" si="35">AD32+AF32+AH32</f>
        <v>0</v>
      </c>
      <c r="AO32" s="1086">
        <f t="shared" si="35"/>
        <v>0</v>
      </c>
    </row>
    <row r="33" spans="1:58" ht="15.75" thickBot="1">
      <c r="B33" s="585"/>
      <c r="C33" s="334" t="s">
        <v>199</v>
      </c>
      <c r="D33" s="653"/>
      <c r="E33" s="2615" t="s">
        <v>764</v>
      </c>
      <c r="F33" s="44"/>
      <c r="G33" s="44"/>
      <c r="H33" s="2616"/>
      <c r="I33" s="44"/>
      <c r="J33" s="44"/>
      <c r="K33" s="44"/>
      <c r="L33" s="44"/>
      <c r="M33" s="54"/>
      <c r="N33" s="106"/>
      <c r="O33" s="880" t="s">
        <v>78</v>
      </c>
      <c r="P33" s="844"/>
      <c r="Q33" s="1028"/>
      <c r="R33" s="844">
        <f>L23+L27</f>
        <v>11.75</v>
      </c>
      <c r="S33" s="1012">
        <f>M23+M27</f>
        <v>11.75</v>
      </c>
      <c r="T33" s="844">
        <f>F41</f>
        <v>2.64</v>
      </c>
      <c r="U33" s="1029">
        <f>G41</f>
        <v>2.64</v>
      </c>
      <c r="V33" s="844">
        <f t="shared" si="26"/>
        <v>11.75</v>
      </c>
      <c r="W33" s="1012">
        <f t="shared" si="27"/>
        <v>11.75</v>
      </c>
      <c r="X33" s="844">
        <f t="shared" si="28"/>
        <v>14.39</v>
      </c>
      <c r="Y33" s="923">
        <f t="shared" si="29"/>
        <v>14.39</v>
      </c>
      <c r="Z33" s="881">
        <f t="shared" si="6"/>
        <v>14.39</v>
      </c>
      <c r="AA33" s="889">
        <f t="shared" si="7"/>
        <v>14.39</v>
      </c>
      <c r="AC33" s="899" t="s">
        <v>113</v>
      </c>
      <c r="AD33" s="1308"/>
      <c r="AE33" s="1309"/>
      <c r="AF33" s="868"/>
      <c r="AG33" s="1011"/>
      <c r="AH33" s="868"/>
      <c r="AI33" s="1306"/>
      <c r="AJ33" s="868">
        <f t="shared" si="34"/>
        <v>0</v>
      </c>
      <c r="AK33" s="1012">
        <f t="shared" si="34"/>
        <v>0</v>
      </c>
      <c r="AL33" s="868">
        <f t="shared" si="34"/>
        <v>0</v>
      </c>
      <c r="AM33" s="923">
        <f t="shared" si="34"/>
        <v>0</v>
      </c>
      <c r="AN33" s="1075">
        <f t="shared" si="35"/>
        <v>0</v>
      </c>
      <c r="AO33" s="1086">
        <f t="shared" si="35"/>
        <v>0</v>
      </c>
    </row>
    <row r="34" spans="1:58" ht="12" customHeight="1" thickBot="1">
      <c r="B34" s="190" t="s">
        <v>370</v>
      </c>
      <c r="C34" s="241" t="s">
        <v>761</v>
      </c>
      <c r="D34" s="3012">
        <v>200</v>
      </c>
      <c r="E34" s="2617" t="s">
        <v>88</v>
      </c>
      <c r="F34" s="2158" t="s">
        <v>89</v>
      </c>
      <c r="G34" s="2159" t="s">
        <v>90</v>
      </c>
      <c r="H34" s="2184" t="s">
        <v>88</v>
      </c>
      <c r="I34" s="2155" t="s">
        <v>89</v>
      </c>
      <c r="J34" s="2342" t="s">
        <v>90</v>
      </c>
      <c r="K34" s="2184" t="s">
        <v>88</v>
      </c>
      <c r="L34" s="2155" t="s">
        <v>89</v>
      </c>
      <c r="M34" s="2342" t="s">
        <v>90</v>
      </c>
      <c r="N34" s="91"/>
      <c r="O34" s="880" t="s">
        <v>81</v>
      </c>
      <c r="P34" s="844">
        <f>I10</f>
        <v>7.56</v>
      </c>
      <c r="Q34" s="837">
        <f>J10</f>
        <v>7.56</v>
      </c>
      <c r="R34" s="1144">
        <f>I20</f>
        <v>5</v>
      </c>
      <c r="S34" s="1033">
        <f>J20</f>
        <v>5</v>
      </c>
      <c r="T34" s="1111">
        <f>I39</f>
        <v>5.74</v>
      </c>
      <c r="U34" s="1025">
        <f>J39</f>
        <v>5.74</v>
      </c>
      <c r="V34" s="844">
        <f t="shared" si="26"/>
        <v>12.559999999999999</v>
      </c>
      <c r="W34" s="1012">
        <f t="shared" si="27"/>
        <v>12.559999999999999</v>
      </c>
      <c r="X34" s="844">
        <f t="shared" si="28"/>
        <v>10.74</v>
      </c>
      <c r="Y34" s="923">
        <f t="shared" si="29"/>
        <v>10.74</v>
      </c>
      <c r="Z34" s="881">
        <f t="shared" si="6"/>
        <v>18.299999999999997</v>
      </c>
      <c r="AA34" s="889">
        <f t="shared" si="7"/>
        <v>18.299999999999997</v>
      </c>
      <c r="AC34" s="899" t="s">
        <v>111</v>
      </c>
      <c r="AD34" s="1308"/>
      <c r="AE34" s="1310"/>
      <c r="AF34" s="1194">
        <f>F22</f>
        <v>25</v>
      </c>
      <c r="AG34" s="3230">
        <f>G22</f>
        <v>22.388999999999999</v>
      </c>
      <c r="AH34" s="868"/>
      <c r="AI34" s="1306"/>
      <c r="AJ34" s="1194">
        <f t="shared" si="34"/>
        <v>25</v>
      </c>
      <c r="AK34" s="1012">
        <f t="shared" si="34"/>
        <v>22.388999999999999</v>
      </c>
      <c r="AL34" s="1194">
        <f t="shared" si="34"/>
        <v>25</v>
      </c>
      <c r="AM34" s="1033">
        <f t="shared" si="34"/>
        <v>22.388999999999999</v>
      </c>
      <c r="AN34" s="1315">
        <f t="shared" si="35"/>
        <v>25</v>
      </c>
      <c r="AO34" s="1086">
        <f t="shared" si="35"/>
        <v>22.388999999999999</v>
      </c>
    </row>
    <row r="35" spans="1:58" ht="15.75" customHeight="1">
      <c r="B35" s="190" t="s">
        <v>762</v>
      </c>
      <c r="C35" s="241" t="s">
        <v>763</v>
      </c>
      <c r="D35" s="231">
        <v>120</v>
      </c>
      <c r="E35" s="2583" t="s">
        <v>79</v>
      </c>
      <c r="F35" s="2922">
        <v>38.296799999999998</v>
      </c>
      <c r="G35" s="2622">
        <v>34.44</v>
      </c>
      <c r="H35" s="2620" t="s">
        <v>767</v>
      </c>
      <c r="I35" s="689"/>
      <c r="J35" s="689"/>
      <c r="K35" s="1657" t="s">
        <v>770</v>
      </c>
      <c r="L35" s="69"/>
      <c r="M35" s="58"/>
      <c r="N35" s="91"/>
      <c r="O35" s="880" t="s">
        <v>332</v>
      </c>
      <c r="P35" s="1216">
        <f>Q35/1000/0.04</f>
        <v>0</v>
      </c>
      <c r="Q35" s="1028"/>
      <c r="R35" s="1216">
        <f>S35/1000/0.04</f>
        <v>3.0033999999999996</v>
      </c>
      <c r="S35" s="1195">
        <f>M19</f>
        <v>120.136</v>
      </c>
      <c r="T35" s="1216">
        <f>U35/1000/0.04</f>
        <v>0</v>
      </c>
      <c r="U35" s="1029"/>
      <c r="V35" s="844">
        <f t="shared" si="26"/>
        <v>3.0033999999999996</v>
      </c>
      <c r="W35" s="1012">
        <f t="shared" si="27"/>
        <v>120.136</v>
      </c>
      <c r="X35" s="844">
        <f t="shared" si="28"/>
        <v>3.0033999999999996</v>
      </c>
      <c r="Y35" s="923">
        <f t="shared" si="29"/>
        <v>120.136</v>
      </c>
      <c r="Z35" s="881">
        <f t="shared" si="6"/>
        <v>3.0033999999999996</v>
      </c>
      <c r="AA35" s="889">
        <f t="shared" si="7"/>
        <v>120.136</v>
      </c>
      <c r="AC35" s="899" t="s">
        <v>324</v>
      </c>
      <c r="AD35" s="1308"/>
      <c r="AE35" s="1311"/>
      <c r="AF35" s="868"/>
      <c r="AG35" s="1011"/>
      <c r="AH35" s="868"/>
      <c r="AI35" s="1306"/>
      <c r="AJ35" s="868">
        <f t="shared" si="34"/>
        <v>0</v>
      </c>
      <c r="AK35" s="1012">
        <f t="shared" si="34"/>
        <v>0</v>
      </c>
      <c r="AL35" s="868">
        <f t="shared" si="34"/>
        <v>0</v>
      </c>
      <c r="AM35" s="923">
        <f t="shared" si="34"/>
        <v>0</v>
      </c>
      <c r="AN35" s="1075">
        <f t="shared" si="35"/>
        <v>0</v>
      </c>
      <c r="AO35" s="1086">
        <f t="shared" si="35"/>
        <v>0</v>
      </c>
    </row>
    <row r="36" spans="1:58" ht="15.75" thickBot="1">
      <c r="B36" s="3005" t="s">
        <v>9</v>
      </c>
      <c r="C36" s="241" t="s">
        <v>10</v>
      </c>
      <c r="D36" s="231">
        <v>30</v>
      </c>
      <c r="E36" s="2349" t="s">
        <v>722</v>
      </c>
      <c r="F36" s="2183">
        <v>67.92</v>
      </c>
      <c r="G36" s="2348">
        <v>54.36</v>
      </c>
      <c r="H36" s="2329" t="s">
        <v>373</v>
      </c>
      <c r="I36" s="2183">
        <v>0.6</v>
      </c>
      <c r="J36" s="2243">
        <v>0.6</v>
      </c>
      <c r="K36" s="2160" t="s">
        <v>84</v>
      </c>
      <c r="L36" s="2183">
        <v>5</v>
      </c>
      <c r="M36" s="2176">
        <v>5</v>
      </c>
      <c r="N36" s="91"/>
      <c r="O36" s="880" t="s">
        <v>49</v>
      </c>
      <c r="P36" s="844">
        <f>L13</f>
        <v>7</v>
      </c>
      <c r="Q36" s="1030">
        <f>M13</f>
        <v>7</v>
      </c>
      <c r="R36" s="844">
        <f>F29</f>
        <v>15</v>
      </c>
      <c r="S36" s="1033">
        <f>G29</f>
        <v>15</v>
      </c>
      <c r="T36" s="844"/>
      <c r="U36" s="1023"/>
      <c r="V36" s="844">
        <f t="shared" si="26"/>
        <v>22</v>
      </c>
      <c r="W36" s="1012">
        <f t="shared" si="27"/>
        <v>22</v>
      </c>
      <c r="X36" s="844">
        <f t="shared" si="28"/>
        <v>15</v>
      </c>
      <c r="Y36" s="923">
        <f t="shared" si="29"/>
        <v>15</v>
      </c>
      <c r="Z36" s="881">
        <f t="shared" si="6"/>
        <v>22</v>
      </c>
      <c r="AA36" s="889">
        <f t="shared" si="7"/>
        <v>22</v>
      </c>
      <c r="AC36" s="2271" t="s">
        <v>85</v>
      </c>
      <c r="AD36" s="2274">
        <f>I9</f>
        <v>5.4</v>
      </c>
      <c r="AE36" s="2339">
        <f>J9</f>
        <v>5.4</v>
      </c>
      <c r="AF36" s="1338"/>
      <c r="AG36" s="1013"/>
      <c r="AH36" s="869"/>
      <c r="AI36" s="1307"/>
      <c r="AJ36" s="869">
        <f t="shared" si="34"/>
        <v>5.4</v>
      </c>
      <c r="AK36" s="1014">
        <f t="shared" si="34"/>
        <v>5.4</v>
      </c>
      <c r="AL36" s="869">
        <f t="shared" si="34"/>
        <v>0</v>
      </c>
      <c r="AM36" s="833">
        <f t="shared" si="34"/>
        <v>0</v>
      </c>
      <c r="AN36" s="1352">
        <f t="shared" si="35"/>
        <v>5.4</v>
      </c>
      <c r="AO36" s="1341">
        <f t="shared" si="35"/>
        <v>5.4</v>
      </c>
    </row>
    <row r="37" spans="1:58" ht="15" customHeight="1" thickBot="1">
      <c r="B37" s="103"/>
      <c r="C37" s="2929"/>
      <c r="D37" s="102"/>
      <c r="E37" s="2585" t="s">
        <v>765</v>
      </c>
      <c r="F37" s="2183"/>
      <c r="G37" s="2348"/>
      <c r="H37" s="2446" t="s">
        <v>75</v>
      </c>
      <c r="I37" s="2331">
        <v>6</v>
      </c>
      <c r="J37" s="2332">
        <v>6</v>
      </c>
      <c r="K37" s="2160" t="s">
        <v>75</v>
      </c>
      <c r="L37" s="2183">
        <v>2.4</v>
      </c>
      <c r="M37" s="2176">
        <v>2.4</v>
      </c>
      <c r="N37" s="91"/>
      <c r="O37" s="880" t="s">
        <v>123</v>
      </c>
      <c r="P37" s="844"/>
      <c r="Q37" s="837"/>
      <c r="R37" s="844">
        <f>D25</f>
        <v>22.5</v>
      </c>
      <c r="S37" s="923">
        <f>D25</f>
        <v>22.5</v>
      </c>
      <c r="T37" s="844"/>
      <c r="U37" s="1025"/>
      <c r="V37" s="844">
        <f t="shared" si="26"/>
        <v>22.5</v>
      </c>
      <c r="W37" s="1012">
        <f t="shared" si="27"/>
        <v>22.5</v>
      </c>
      <c r="X37" s="844">
        <f t="shared" si="28"/>
        <v>22.5</v>
      </c>
      <c r="Y37" s="923">
        <f t="shared" si="29"/>
        <v>22.5</v>
      </c>
      <c r="Z37" s="881">
        <f t="shared" si="6"/>
        <v>22.5</v>
      </c>
      <c r="AA37" s="889">
        <f t="shared" si="7"/>
        <v>22.5</v>
      </c>
      <c r="AC37" s="1336" t="s">
        <v>430</v>
      </c>
      <c r="AD37" s="1357">
        <f t="shared" ref="AD37:AI37" si="36">SUM(AD32:AD36)</f>
        <v>5.4</v>
      </c>
      <c r="AE37" s="1339">
        <f t="shared" si="36"/>
        <v>5.4</v>
      </c>
      <c r="AF37" s="1357">
        <f t="shared" si="36"/>
        <v>25</v>
      </c>
      <c r="AG37" s="1339">
        <f>SUM(AG32:AG36)</f>
        <v>22.388999999999999</v>
      </c>
      <c r="AH37" s="1357">
        <f t="shared" si="36"/>
        <v>0</v>
      </c>
      <c r="AI37" s="1339">
        <f t="shared" si="36"/>
        <v>0</v>
      </c>
      <c r="AJ37" s="1351">
        <f t="shared" si="34"/>
        <v>30.4</v>
      </c>
      <c r="AK37" s="2272">
        <f t="shared" si="34"/>
        <v>27.789000000000001</v>
      </c>
      <c r="AL37" s="1351">
        <f t="shared" si="34"/>
        <v>25</v>
      </c>
      <c r="AM37" s="2273">
        <f t="shared" si="34"/>
        <v>22.388999999999999</v>
      </c>
      <c r="AN37" s="2275">
        <f t="shared" si="35"/>
        <v>30.4</v>
      </c>
      <c r="AO37" s="1087">
        <f t="shared" si="35"/>
        <v>27.789000000000001</v>
      </c>
    </row>
    <row r="38" spans="1:58" ht="13.5" customHeight="1" thickBot="1">
      <c r="B38" s="103"/>
      <c r="C38" s="1202"/>
      <c r="D38" s="102"/>
      <c r="E38" s="2349" t="s">
        <v>729</v>
      </c>
      <c r="F38" s="2164">
        <v>3.6</v>
      </c>
      <c r="G38" s="2429">
        <v>3.6</v>
      </c>
      <c r="H38" s="2618" t="s">
        <v>768</v>
      </c>
      <c r="I38" s="2185"/>
      <c r="J38" s="2185"/>
      <c r="K38" s="2160" t="s">
        <v>372</v>
      </c>
      <c r="L38" s="2164">
        <v>13</v>
      </c>
      <c r="M38" s="2176"/>
      <c r="N38" s="91"/>
      <c r="O38" s="880" t="s">
        <v>333</v>
      </c>
      <c r="P38" s="844">
        <f>L9</f>
        <v>2</v>
      </c>
      <c r="Q38" s="837">
        <f>M9</f>
        <v>2</v>
      </c>
      <c r="R38" s="844"/>
      <c r="S38" s="923"/>
      <c r="T38" s="844"/>
      <c r="U38" s="1025"/>
      <c r="V38" s="844">
        <f t="shared" si="26"/>
        <v>2</v>
      </c>
      <c r="W38" s="1012">
        <f t="shared" si="27"/>
        <v>2</v>
      </c>
      <c r="X38" s="844">
        <f t="shared" si="28"/>
        <v>0</v>
      </c>
      <c r="Y38" s="923">
        <f t="shared" si="29"/>
        <v>0</v>
      </c>
      <c r="Z38" s="881">
        <f t="shared" si="6"/>
        <v>2</v>
      </c>
      <c r="AA38" s="889">
        <f t="shared" si="7"/>
        <v>2</v>
      </c>
      <c r="AC38" s="2276" t="s">
        <v>431</v>
      </c>
      <c r="AD38" s="2277">
        <f>AD30+AD37</f>
        <v>137.89000000000001</v>
      </c>
      <c r="AE38" s="2277">
        <f t="shared" ref="AE38:AI38" si="37">AE30+AE37</f>
        <v>121.64</v>
      </c>
      <c r="AF38" s="2277">
        <f t="shared" si="37"/>
        <v>198.5</v>
      </c>
      <c r="AG38" s="2278">
        <f>AG30+AG37</f>
        <v>137.38900000000001</v>
      </c>
      <c r="AH38" s="2277">
        <f t="shared" si="37"/>
        <v>77.400000000000006</v>
      </c>
      <c r="AI38" s="2277">
        <f t="shared" si="37"/>
        <v>62.28</v>
      </c>
      <c r="AJ38" s="2279">
        <f t="shared" si="34"/>
        <v>336.39</v>
      </c>
      <c r="AK38" s="2280">
        <f t="shared" si="34"/>
        <v>259.029</v>
      </c>
      <c r="AL38" s="2279">
        <f t="shared" si="34"/>
        <v>275.89999999999998</v>
      </c>
      <c r="AM38" s="2281">
        <f t="shared" si="34"/>
        <v>199.66900000000001</v>
      </c>
      <c r="AN38" s="2279">
        <f t="shared" si="35"/>
        <v>413.78999999999996</v>
      </c>
      <c r="AO38" s="2282">
        <f t="shared" si="35"/>
        <v>321.30899999999997</v>
      </c>
    </row>
    <row r="39" spans="1:58" ht="12.75" customHeight="1" thickBot="1">
      <c r="B39" s="103"/>
      <c r="C39" s="1202"/>
      <c r="D39" s="102"/>
      <c r="E39" s="2619" t="s">
        <v>766</v>
      </c>
      <c r="F39" s="2547"/>
      <c r="G39" s="2356"/>
      <c r="H39" s="2446" t="s">
        <v>564</v>
      </c>
      <c r="I39" s="2164">
        <v>5.74</v>
      </c>
      <c r="J39" s="2162">
        <v>5.74</v>
      </c>
      <c r="K39" s="2160" t="s">
        <v>76</v>
      </c>
      <c r="L39" s="2164">
        <v>20.399999999999999</v>
      </c>
      <c r="M39" s="2392">
        <v>20.399999999999999</v>
      </c>
      <c r="N39" s="91"/>
      <c r="O39" s="880" t="s">
        <v>121</v>
      </c>
      <c r="P39" s="844"/>
      <c r="Q39" s="837"/>
      <c r="R39" s="844"/>
      <c r="S39" s="923"/>
      <c r="T39" s="844"/>
      <c r="U39" s="1025"/>
      <c r="V39" s="844">
        <f t="shared" si="26"/>
        <v>0</v>
      </c>
      <c r="W39" s="1012">
        <f t="shared" si="27"/>
        <v>0</v>
      </c>
      <c r="X39" s="844">
        <f t="shared" si="28"/>
        <v>0</v>
      </c>
      <c r="Y39" s="923">
        <f t="shared" si="29"/>
        <v>0</v>
      </c>
      <c r="Z39" s="881">
        <f t="shared" si="6"/>
        <v>0</v>
      </c>
      <c r="AA39" s="889">
        <f t="shared" si="7"/>
        <v>0</v>
      </c>
      <c r="AC39" s="2296" t="s">
        <v>366</v>
      </c>
      <c r="AD39" s="2154"/>
      <c r="AE39" s="2297"/>
      <c r="AF39" s="2298"/>
      <c r="AG39" s="2299"/>
      <c r="AH39" s="2298"/>
      <c r="AI39" s="2300"/>
      <c r="AJ39" s="2301">
        <f t="shared" si="34"/>
        <v>0</v>
      </c>
      <c r="AK39" s="2302">
        <f t="shared" si="34"/>
        <v>0</v>
      </c>
      <c r="AL39" s="2301">
        <f t="shared" si="34"/>
        <v>0</v>
      </c>
      <c r="AM39" s="2303">
        <f t="shared" si="34"/>
        <v>0</v>
      </c>
      <c r="AN39" s="2304">
        <f t="shared" si="35"/>
        <v>0</v>
      </c>
      <c r="AO39" s="2305">
        <f t="shared" si="35"/>
        <v>0</v>
      </c>
    </row>
    <row r="40" spans="1:58">
      <c r="B40" s="103"/>
      <c r="C40" s="1202"/>
      <c r="D40" s="102"/>
      <c r="E40" s="2484" t="s">
        <v>133</v>
      </c>
      <c r="F40" s="2180">
        <v>9.48</v>
      </c>
      <c r="G40" s="2457">
        <v>7.92</v>
      </c>
      <c r="H40" s="2618" t="s">
        <v>769</v>
      </c>
      <c r="I40" s="2185"/>
      <c r="J40" s="2185"/>
      <c r="K40" s="2623" t="s">
        <v>880</v>
      </c>
      <c r="L40" s="2547"/>
      <c r="M40" s="2611"/>
      <c r="N40" s="91"/>
      <c r="O40" s="880" t="s">
        <v>120</v>
      </c>
      <c r="P40" s="844"/>
      <c r="Q40" s="837"/>
      <c r="R40" s="844">
        <f>F28</f>
        <v>3.5</v>
      </c>
      <c r="S40" s="923">
        <f>G28</f>
        <v>3.5</v>
      </c>
      <c r="T40" s="844"/>
      <c r="U40" s="1025"/>
      <c r="V40" s="844">
        <f t="shared" si="26"/>
        <v>3.5</v>
      </c>
      <c r="W40" s="1012">
        <f t="shared" si="27"/>
        <v>3.5</v>
      </c>
      <c r="X40" s="844">
        <f t="shared" si="28"/>
        <v>3.5</v>
      </c>
      <c r="Y40" s="923">
        <f t="shared" si="29"/>
        <v>3.5</v>
      </c>
      <c r="Z40" s="881">
        <f t="shared" si="6"/>
        <v>3.5</v>
      </c>
      <c r="AA40" s="889">
        <f t="shared" si="7"/>
        <v>3.5</v>
      </c>
      <c r="AC40" s="1312" t="s">
        <v>306</v>
      </c>
      <c r="AD40" s="2290"/>
      <c r="AE40" s="3188"/>
      <c r="AF40" s="865"/>
      <c r="AG40" s="907"/>
      <c r="AH40" s="865"/>
      <c r="AI40" s="2292"/>
      <c r="AJ40" s="867">
        <f t="shared" si="34"/>
        <v>0</v>
      </c>
      <c r="AK40" s="2293">
        <f t="shared" si="34"/>
        <v>0</v>
      </c>
      <c r="AL40" s="867">
        <f t="shared" si="34"/>
        <v>0</v>
      </c>
      <c r="AM40" s="2294">
        <f t="shared" si="34"/>
        <v>0</v>
      </c>
      <c r="AN40" s="2295">
        <f t="shared" si="35"/>
        <v>0</v>
      </c>
      <c r="AO40" s="907">
        <f t="shared" si="35"/>
        <v>0</v>
      </c>
    </row>
    <row r="41" spans="1:58" ht="15.75" customHeight="1" thickBot="1">
      <c r="B41" s="1212" t="s">
        <v>295</v>
      </c>
      <c r="C41" s="1213"/>
      <c r="D41" s="3006">
        <f>SUM(D34:D40)</f>
        <v>350</v>
      </c>
      <c r="E41" s="2448" t="s">
        <v>78</v>
      </c>
      <c r="F41" s="1097">
        <v>2.64</v>
      </c>
      <c r="G41" s="2624">
        <v>2.64</v>
      </c>
      <c r="H41" s="1264" t="s">
        <v>569</v>
      </c>
      <c r="I41" s="2427"/>
      <c r="J41" s="2586">
        <v>1.5940000000000001</v>
      </c>
      <c r="K41" s="2549"/>
      <c r="L41" s="2554"/>
      <c r="M41" s="2625"/>
      <c r="N41" s="91"/>
      <c r="O41" s="880" t="s">
        <v>73</v>
      </c>
      <c r="P41" s="844"/>
      <c r="Q41" s="837"/>
      <c r="R41" s="844"/>
      <c r="S41" s="923"/>
      <c r="T41" s="844"/>
      <c r="U41" s="1025"/>
      <c r="V41" s="844">
        <f t="shared" si="26"/>
        <v>0</v>
      </c>
      <c r="W41" s="1012">
        <f t="shared" si="27"/>
        <v>0</v>
      </c>
      <c r="X41" s="844">
        <f t="shared" si="28"/>
        <v>0</v>
      </c>
      <c r="Y41" s="923">
        <f t="shared" si="29"/>
        <v>0</v>
      </c>
      <c r="Z41" s="881">
        <f t="shared" si="6"/>
        <v>0</v>
      </c>
      <c r="AA41" s="889">
        <f t="shared" si="7"/>
        <v>0</v>
      </c>
      <c r="AC41" s="924" t="s">
        <v>307</v>
      </c>
      <c r="AD41" s="925"/>
      <c r="AE41" s="3189"/>
      <c r="AF41" s="760">
        <f>F32</f>
        <v>119.175</v>
      </c>
      <c r="AG41" s="1332">
        <f>G32</f>
        <v>105</v>
      </c>
      <c r="AH41" s="1091"/>
      <c r="AI41" s="928"/>
      <c r="AJ41" s="935">
        <f>AD41+AF41</f>
        <v>119.175</v>
      </c>
      <c r="AK41" s="929">
        <f t="shared" ref="AJ41:AM44" si="38">AE41+AG41</f>
        <v>105</v>
      </c>
      <c r="AL41" s="868">
        <f t="shared" si="38"/>
        <v>119.175</v>
      </c>
      <c r="AM41" s="930">
        <f t="shared" si="38"/>
        <v>105</v>
      </c>
      <c r="AN41" s="901">
        <f t="shared" ref="AN41:AN56" si="39">AD41+AF41+AH41</f>
        <v>119.175</v>
      </c>
      <c r="AO41" s="902">
        <f t="shared" ref="AO41:AO56" si="40">AE41+AG41+AI41</f>
        <v>105</v>
      </c>
    </row>
    <row r="42" spans="1:58" ht="13.5" customHeight="1">
      <c r="B42" s="99"/>
      <c r="C42" s="91"/>
      <c r="D42" s="106"/>
      <c r="E42" s="1051"/>
      <c r="F42" s="100"/>
      <c r="G42" s="143"/>
      <c r="K42" s="214"/>
      <c r="L42" s="195"/>
      <c r="M42" s="196"/>
      <c r="N42" s="91"/>
      <c r="O42" s="415" t="s">
        <v>334</v>
      </c>
      <c r="P42" s="844">
        <f>I11</f>
        <v>1.6</v>
      </c>
      <c r="Q42" s="837">
        <f>J11</f>
        <v>1.6</v>
      </c>
      <c r="R42" s="847">
        <f>I21+L24</f>
        <v>1.05</v>
      </c>
      <c r="S42" s="1012">
        <f>J21+M24</f>
        <v>1.05</v>
      </c>
      <c r="T42" s="844">
        <f>I36</f>
        <v>0.6</v>
      </c>
      <c r="U42" s="1025">
        <f>J36</f>
        <v>0.6</v>
      </c>
      <c r="V42" s="844">
        <f t="shared" si="26"/>
        <v>2.6500000000000004</v>
      </c>
      <c r="W42" s="1012">
        <f t="shared" si="27"/>
        <v>2.6500000000000004</v>
      </c>
      <c r="X42" s="844">
        <f t="shared" si="28"/>
        <v>1.65</v>
      </c>
      <c r="Y42" s="923">
        <f t="shared" si="29"/>
        <v>1.65</v>
      </c>
      <c r="Z42" s="881">
        <f t="shared" si="6"/>
        <v>3.2500000000000004</v>
      </c>
      <c r="AA42" s="889">
        <f t="shared" si="7"/>
        <v>3.2500000000000004</v>
      </c>
      <c r="AC42" s="931" t="s">
        <v>308</v>
      </c>
      <c r="AD42" s="932"/>
      <c r="AE42" s="3190"/>
      <c r="AF42" s="760"/>
      <c r="AG42" s="1333"/>
      <c r="AH42" s="1749"/>
      <c r="AI42" s="936"/>
      <c r="AJ42" s="868">
        <f t="shared" si="38"/>
        <v>0</v>
      </c>
      <c r="AK42" s="929">
        <f t="shared" si="38"/>
        <v>0</v>
      </c>
      <c r="AL42" s="868">
        <f t="shared" si="38"/>
        <v>0</v>
      </c>
      <c r="AM42" s="930">
        <f t="shared" si="38"/>
        <v>0</v>
      </c>
      <c r="AN42" s="881">
        <f t="shared" si="39"/>
        <v>0</v>
      </c>
      <c r="AO42" s="902">
        <f t="shared" si="40"/>
        <v>0</v>
      </c>
      <c r="AR42" s="104"/>
      <c r="AX42" s="143"/>
      <c r="AY42" s="11"/>
      <c r="AZ42" s="11"/>
    </row>
    <row r="43" spans="1:58" ht="14.25" customHeight="1">
      <c r="B43" s="741"/>
      <c r="C43" s="1488"/>
      <c r="D43" s="1620"/>
      <c r="E43" s="107"/>
      <c r="F43" s="100"/>
      <c r="G43" s="143"/>
      <c r="H43" s="335"/>
      <c r="I43" s="81"/>
      <c r="J43" s="136"/>
      <c r="K43" s="2563"/>
      <c r="L43" s="100"/>
      <c r="M43" s="143"/>
      <c r="N43" s="91"/>
      <c r="O43" s="880" t="s">
        <v>335</v>
      </c>
      <c r="P43" s="844"/>
      <c r="Q43" s="837"/>
      <c r="R43" s="844"/>
      <c r="S43" s="923"/>
      <c r="T43" s="844"/>
      <c r="U43" s="1025"/>
      <c r="V43" s="844">
        <f t="shared" si="26"/>
        <v>0</v>
      </c>
      <c r="W43" s="1012">
        <f t="shared" si="27"/>
        <v>0</v>
      </c>
      <c r="X43" s="844">
        <f t="shared" si="28"/>
        <v>0</v>
      </c>
      <c r="Y43" s="923">
        <f t="shared" si="29"/>
        <v>0</v>
      </c>
      <c r="Z43" s="881">
        <f t="shared" si="6"/>
        <v>0</v>
      </c>
      <c r="AA43" s="889">
        <f t="shared" si="7"/>
        <v>0</v>
      </c>
      <c r="AC43" s="937" t="s">
        <v>309</v>
      </c>
      <c r="AD43" s="1157"/>
      <c r="AE43" s="3191"/>
      <c r="AF43" s="760"/>
      <c r="AG43" s="1333"/>
      <c r="AH43" s="1091"/>
      <c r="AI43" s="936"/>
      <c r="AJ43" s="868">
        <f t="shared" si="38"/>
        <v>0</v>
      </c>
      <c r="AK43" s="929">
        <f t="shared" si="38"/>
        <v>0</v>
      </c>
      <c r="AL43" s="868">
        <f t="shared" si="38"/>
        <v>0</v>
      </c>
      <c r="AM43" s="930">
        <f t="shared" si="38"/>
        <v>0</v>
      </c>
      <c r="AN43" s="881">
        <f t="shared" si="39"/>
        <v>0</v>
      </c>
      <c r="AO43" s="902">
        <f t="shared" si="40"/>
        <v>0</v>
      </c>
      <c r="AR43" s="106"/>
      <c r="AX43" s="143"/>
      <c r="AY43" s="11"/>
      <c r="AZ43" s="11"/>
      <c r="BC43" s="11"/>
      <c r="BD43" s="11"/>
      <c r="BE43" s="11"/>
      <c r="BF43" s="11"/>
    </row>
    <row r="44" spans="1:58" ht="15" customHeight="1" thickBot="1">
      <c r="A44" s="91"/>
      <c r="B44" s="1"/>
      <c r="C44" s="1488"/>
      <c r="D44" s="91"/>
      <c r="N44" s="91"/>
      <c r="O44" s="853" t="s">
        <v>136</v>
      </c>
      <c r="P44" s="848">
        <f t="shared" ref="P44:U44" si="41">P45+P46+P47+P48</f>
        <v>0.02</v>
      </c>
      <c r="Q44" s="1034">
        <f t="shared" si="41"/>
        <v>0.02</v>
      </c>
      <c r="R44" s="848">
        <f t="shared" si="41"/>
        <v>0.68300000000000005</v>
      </c>
      <c r="S44" s="1035">
        <f t="shared" si="41"/>
        <v>0.68300000000000005</v>
      </c>
      <c r="T44" s="858">
        <f t="shared" si="41"/>
        <v>1.5940000000000001</v>
      </c>
      <c r="U44" s="1036">
        <f t="shared" si="41"/>
        <v>1.5940000000000001</v>
      </c>
      <c r="V44" s="844">
        <f t="shared" si="26"/>
        <v>0.70300000000000007</v>
      </c>
      <c r="W44" s="1012">
        <f t="shared" si="27"/>
        <v>0.70300000000000007</v>
      </c>
      <c r="X44" s="844">
        <f t="shared" si="28"/>
        <v>2.2770000000000001</v>
      </c>
      <c r="Y44" s="923">
        <f t="shared" si="29"/>
        <v>2.2770000000000001</v>
      </c>
      <c r="Z44" s="881">
        <f t="shared" si="6"/>
        <v>2.2970000000000002</v>
      </c>
      <c r="AA44" s="889">
        <f t="shared" si="7"/>
        <v>2.2970000000000002</v>
      </c>
      <c r="AC44" s="938" t="s">
        <v>310</v>
      </c>
      <c r="AD44" s="939">
        <f>L12</f>
        <v>8.57</v>
      </c>
      <c r="AE44" s="3192">
        <f>M12</f>
        <v>7.5</v>
      </c>
      <c r="AF44" s="1090"/>
      <c r="AG44" s="1334"/>
      <c r="AH44" s="1092"/>
      <c r="AI44" s="942"/>
      <c r="AJ44" s="869">
        <f>AD44+AF44</f>
        <v>8.57</v>
      </c>
      <c r="AK44" s="929">
        <f t="shared" si="38"/>
        <v>7.5</v>
      </c>
      <c r="AL44" s="869">
        <f t="shared" ref="AL44:AL56" si="42">AF44+AH44</f>
        <v>0</v>
      </c>
      <c r="AM44" s="930">
        <f t="shared" si="38"/>
        <v>0</v>
      </c>
      <c r="AN44" s="890">
        <f t="shared" si="39"/>
        <v>8.57</v>
      </c>
      <c r="AO44" s="903">
        <f t="shared" si="40"/>
        <v>7.5</v>
      </c>
      <c r="AR44" s="195"/>
      <c r="AX44" s="143"/>
      <c r="AY44" s="11"/>
      <c r="AZ44" s="11"/>
      <c r="BC44" s="11"/>
      <c r="BD44" s="11"/>
      <c r="BE44" s="11"/>
      <c r="BF44" s="11"/>
    </row>
    <row r="45" spans="1:58" ht="14.25" customHeight="1" thickBot="1">
      <c r="B45" s="1"/>
      <c r="C45" s="1488"/>
      <c r="D45" s="106"/>
      <c r="E45" s="11"/>
      <c r="F45" s="11"/>
      <c r="G45" s="11"/>
      <c r="H45" s="11"/>
      <c r="I45" s="11"/>
      <c r="J45" s="11"/>
      <c r="K45" s="11"/>
      <c r="L45" s="11"/>
      <c r="M45" s="11"/>
      <c r="N45" s="91"/>
      <c r="O45" s="854" t="s">
        <v>134</v>
      </c>
      <c r="P45" s="849"/>
      <c r="Q45" s="1037"/>
      <c r="R45" s="849">
        <f>I22</f>
        <v>0.01</v>
      </c>
      <c r="S45" s="1038">
        <f>J22</f>
        <v>0.01</v>
      </c>
      <c r="T45" s="859"/>
      <c r="U45" s="1037"/>
      <c r="V45" s="863">
        <f>P45+R45</f>
        <v>0.01</v>
      </c>
      <c r="W45" s="1038">
        <f t="shared" si="27"/>
        <v>0.01</v>
      </c>
      <c r="X45" s="845">
        <f t="shared" si="28"/>
        <v>0.01</v>
      </c>
      <c r="Y45" s="1038">
        <f t="shared" si="29"/>
        <v>0.01</v>
      </c>
      <c r="Z45" s="881">
        <f t="shared" si="6"/>
        <v>0.01</v>
      </c>
      <c r="AA45" s="889">
        <f t="shared" si="7"/>
        <v>0.01</v>
      </c>
      <c r="AC45" s="945" t="s">
        <v>311</v>
      </c>
      <c r="AD45" s="1177">
        <f t="shared" ref="AD45:AI45" si="43">SUM(AD40:AD44)</f>
        <v>8.57</v>
      </c>
      <c r="AE45" s="947">
        <f t="shared" si="43"/>
        <v>7.5</v>
      </c>
      <c r="AF45" s="948">
        <f t="shared" si="43"/>
        <v>119.175</v>
      </c>
      <c r="AG45" s="1335">
        <f t="shared" si="43"/>
        <v>105</v>
      </c>
      <c r="AH45" s="950">
        <f t="shared" si="43"/>
        <v>0</v>
      </c>
      <c r="AI45" s="951">
        <f t="shared" si="43"/>
        <v>0</v>
      </c>
      <c r="AJ45" s="950">
        <f>AD45+AF45</f>
        <v>127.745</v>
      </c>
      <c r="AK45" s="952">
        <f>AE45+AG45</f>
        <v>112.5</v>
      </c>
      <c r="AL45" s="950">
        <f t="shared" si="42"/>
        <v>119.175</v>
      </c>
      <c r="AM45" s="953">
        <f>AG45+AI45</f>
        <v>105</v>
      </c>
      <c r="AN45" s="904">
        <f t="shared" si="39"/>
        <v>127.745</v>
      </c>
      <c r="AO45" s="905">
        <f t="shared" si="40"/>
        <v>112.5</v>
      </c>
      <c r="AR45" s="1750"/>
      <c r="AV45" s="11"/>
      <c r="AW45" s="11"/>
      <c r="AX45" s="11"/>
      <c r="AY45" s="11"/>
      <c r="AZ45" s="11"/>
      <c r="BC45" s="11"/>
      <c r="BD45" s="11"/>
      <c r="BE45" s="11"/>
      <c r="BF45" s="11"/>
    </row>
    <row r="46" spans="1:58" ht="13.5" customHeight="1">
      <c r="B46" s="106"/>
      <c r="C46" s="114"/>
      <c r="D46" s="106"/>
      <c r="E46" s="11"/>
      <c r="F46" s="11"/>
      <c r="G46" s="11"/>
      <c r="H46" s="11"/>
      <c r="I46" s="11"/>
      <c r="J46" s="11"/>
      <c r="K46" s="1126"/>
      <c r="L46" s="11"/>
      <c r="M46" s="11"/>
      <c r="N46" s="91"/>
      <c r="O46" s="855" t="s">
        <v>301</v>
      </c>
      <c r="P46" s="850">
        <f>J14</f>
        <v>0.02</v>
      </c>
      <c r="Q46" s="1039">
        <f>J14</f>
        <v>0.02</v>
      </c>
      <c r="R46" s="850">
        <f>J23</f>
        <v>0.67300000000000004</v>
      </c>
      <c r="S46" s="1040">
        <f>J23</f>
        <v>0.67300000000000004</v>
      </c>
      <c r="T46" s="860">
        <f>J41</f>
        <v>1.5940000000000001</v>
      </c>
      <c r="U46" s="1039">
        <f>J41</f>
        <v>1.5940000000000001</v>
      </c>
      <c r="V46" s="863">
        <f>P46+R46</f>
        <v>0.69300000000000006</v>
      </c>
      <c r="W46" s="1038">
        <f t="shared" si="27"/>
        <v>0.69300000000000006</v>
      </c>
      <c r="X46" s="845">
        <f t="shared" si="28"/>
        <v>2.2670000000000003</v>
      </c>
      <c r="Y46" s="1038">
        <f t="shared" si="29"/>
        <v>2.2670000000000003</v>
      </c>
      <c r="Z46" s="881">
        <f t="shared" si="6"/>
        <v>2.2869999999999999</v>
      </c>
      <c r="AA46" s="889">
        <f t="shared" si="7"/>
        <v>2.2869999999999999</v>
      </c>
      <c r="AC46" s="1069" t="s">
        <v>320</v>
      </c>
      <c r="AD46" s="968"/>
      <c r="AE46" s="1060"/>
      <c r="AF46" s="970"/>
      <c r="AG46" s="1063"/>
      <c r="AH46" s="968"/>
      <c r="AI46" s="1060"/>
      <c r="AJ46" s="868">
        <f t="shared" ref="AJ46" si="44">AD46+AF46</f>
        <v>0</v>
      </c>
      <c r="AK46" s="1066">
        <f t="shared" ref="AK46" si="45">AE46+AG46</f>
        <v>0</v>
      </c>
      <c r="AL46" s="868">
        <f t="shared" ref="AL46" si="46">AF46+AH46</f>
        <v>0</v>
      </c>
      <c r="AM46" s="1024">
        <f t="shared" ref="AM46" si="47">AG46+AI46</f>
        <v>0</v>
      </c>
      <c r="AN46" s="900">
        <f t="shared" si="39"/>
        <v>0</v>
      </c>
      <c r="AO46" s="907">
        <f t="shared" si="40"/>
        <v>0</v>
      </c>
      <c r="AR46" s="104"/>
      <c r="AV46" s="11"/>
      <c r="AW46" s="11"/>
      <c r="AX46" s="136"/>
      <c r="AY46" s="11"/>
      <c r="AZ46" s="11"/>
      <c r="BC46" s="11"/>
      <c r="BD46" s="11"/>
      <c r="BE46" s="11"/>
      <c r="BF46" s="11"/>
    </row>
    <row r="47" spans="1:58" ht="14.25" customHeight="1">
      <c r="B47" s="91"/>
      <c r="C47" s="1488"/>
      <c r="N47" s="91"/>
      <c r="O47" s="856" t="s">
        <v>119</v>
      </c>
      <c r="P47" s="851"/>
      <c r="Q47" s="1041"/>
      <c r="R47" s="851"/>
      <c r="S47" s="1042"/>
      <c r="T47" s="861"/>
      <c r="U47" s="1041"/>
      <c r="V47" s="863">
        <f>P47+R47</f>
        <v>0</v>
      </c>
      <c r="W47" s="1038">
        <f t="shared" si="27"/>
        <v>0</v>
      </c>
      <c r="X47" s="845">
        <f t="shared" si="28"/>
        <v>0</v>
      </c>
      <c r="Y47" s="1038">
        <f t="shared" si="29"/>
        <v>0</v>
      </c>
      <c r="Z47" s="890">
        <f t="shared" si="6"/>
        <v>0</v>
      </c>
      <c r="AA47" s="891">
        <f t="shared" si="7"/>
        <v>0</v>
      </c>
      <c r="AC47" s="1056" t="s">
        <v>321</v>
      </c>
      <c r="AD47" s="972"/>
      <c r="AE47" s="1061"/>
      <c r="AF47" s="974"/>
      <c r="AG47" s="1064"/>
      <c r="AH47" s="972"/>
      <c r="AI47" s="1061"/>
      <c r="AJ47" s="868">
        <f t="shared" ref="AJ47:AK49" si="48">AD47+AF47</f>
        <v>0</v>
      </c>
      <c r="AK47" s="1066">
        <f t="shared" si="48"/>
        <v>0</v>
      </c>
      <c r="AL47" s="868">
        <f t="shared" si="42"/>
        <v>0</v>
      </c>
      <c r="AM47" s="1024">
        <f t="shared" ref="AM47:AM52" si="49">AG47+AI47</f>
        <v>0</v>
      </c>
      <c r="AN47" s="881">
        <f t="shared" si="39"/>
        <v>0</v>
      </c>
      <c r="AO47" s="902">
        <f t="shared" si="40"/>
        <v>0</v>
      </c>
      <c r="AR47" s="104"/>
      <c r="AV47" s="11"/>
      <c r="AW47" s="11"/>
      <c r="AX47" s="650"/>
      <c r="AY47" s="11"/>
      <c r="AZ47" s="11"/>
      <c r="BC47" s="11"/>
      <c r="BD47" s="11"/>
      <c r="BE47" s="11"/>
      <c r="BF47" s="11"/>
    </row>
    <row r="48" spans="1:58" ht="14.25" customHeight="1" thickBot="1">
      <c r="B48" s="106"/>
      <c r="C48" s="1488"/>
      <c r="G48" s="196"/>
      <c r="I48" s="91"/>
      <c r="J48" s="91"/>
      <c r="K48" s="1054"/>
      <c r="L48" s="91"/>
      <c r="M48" s="91"/>
      <c r="N48" s="91"/>
      <c r="O48" s="856" t="s">
        <v>343</v>
      </c>
      <c r="P48" s="851"/>
      <c r="Q48" s="1041"/>
      <c r="R48" s="851"/>
      <c r="S48" s="1042"/>
      <c r="T48" s="861"/>
      <c r="U48" s="1041"/>
      <c r="V48" s="863">
        <f>P48+R48</f>
        <v>0</v>
      </c>
      <c r="W48" s="1038">
        <f t="shared" si="27"/>
        <v>0</v>
      </c>
      <c r="X48" s="845">
        <f>R48+T48</f>
        <v>0</v>
      </c>
      <c r="Y48" s="1038">
        <f t="shared" si="29"/>
        <v>0</v>
      </c>
      <c r="Z48" s="890">
        <f t="shared" si="6"/>
        <v>0</v>
      </c>
      <c r="AA48" s="891">
        <f t="shared" si="7"/>
        <v>0</v>
      </c>
      <c r="AC48" s="1057" t="s">
        <v>361</v>
      </c>
      <c r="AD48" s="978"/>
      <c r="AE48" s="1062"/>
      <c r="AF48" s="980"/>
      <c r="AG48" s="1065"/>
      <c r="AH48" s="978"/>
      <c r="AI48" s="1062"/>
      <c r="AJ48" s="869">
        <f t="shared" si="48"/>
        <v>0</v>
      </c>
      <c r="AK48" s="1067">
        <f t="shared" si="48"/>
        <v>0</v>
      </c>
      <c r="AL48" s="869">
        <f t="shared" si="42"/>
        <v>0</v>
      </c>
      <c r="AM48" s="1068">
        <f t="shared" si="49"/>
        <v>0</v>
      </c>
      <c r="AN48" s="890">
        <f t="shared" si="39"/>
        <v>0</v>
      </c>
      <c r="AO48" s="903">
        <f t="shared" si="40"/>
        <v>0</v>
      </c>
      <c r="AR48" s="195"/>
      <c r="AU48" s="590"/>
      <c r="AV48" s="11"/>
      <c r="AW48" s="11"/>
      <c r="AX48" s="338"/>
      <c r="AY48" s="11"/>
      <c r="AZ48" s="11"/>
      <c r="BC48" s="11"/>
      <c r="BD48" s="11"/>
      <c r="BE48" s="11"/>
      <c r="BF48" s="11"/>
    </row>
    <row r="49" spans="2:58" ht="15" customHeight="1" thickBot="1">
      <c r="B49" s="91"/>
      <c r="C49" s="1488"/>
      <c r="G49" s="2196"/>
      <c r="H49" s="106"/>
      <c r="I49" s="106"/>
      <c r="J49" s="98"/>
      <c r="K49" s="91"/>
      <c r="L49" s="91"/>
      <c r="M49" s="91"/>
      <c r="N49" s="91"/>
      <c r="O49" s="419" t="s">
        <v>87</v>
      </c>
      <c r="P49" s="852"/>
      <c r="Q49" s="1043"/>
      <c r="R49" s="852"/>
      <c r="S49" s="1044"/>
      <c r="T49" s="862"/>
      <c r="U49" s="1045"/>
      <c r="V49" s="864">
        <f>P49+R49</f>
        <v>0</v>
      </c>
      <c r="W49" s="1046">
        <f t="shared" si="27"/>
        <v>0</v>
      </c>
      <c r="X49" s="864">
        <f>R49+T49</f>
        <v>0</v>
      </c>
      <c r="Y49" s="1046">
        <f t="shared" si="29"/>
        <v>0</v>
      </c>
      <c r="Z49" s="892">
        <f t="shared" si="6"/>
        <v>0</v>
      </c>
      <c r="AA49" s="893">
        <f t="shared" si="7"/>
        <v>0</v>
      </c>
      <c r="AC49" s="1058" t="s">
        <v>322</v>
      </c>
      <c r="AD49" s="1072">
        <f t="shared" ref="AD49:AI49" si="50">SUM(AD46:AD48)</f>
        <v>0</v>
      </c>
      <c r="AE49" s="1007">
        <f t="shared" si="50"/>
        <v>0</v>
      </c>
      <c r="AF49" s="1059">
        <f t="shared" si="50"/>
        <v>0</v>
      </c>
      <c r="AG49" s="1005">
        <f t="shared" si="50"/>
        <v>0</v>
      </c>
      <c r="AH49" s="1072">
        <f t="shared" si="50"/>
        <v>0</v>
      </c>
      <c r="AI49" s="1007">
        <f t="shared" si="50"/>
        <v>0</v>
      </c>
      <c r="AJ49" s="920">
        <f t="shared" si="48"/>
        <v>0</v>
      </c>
      <c r="AK49" s="1006">
        <f t="shared" si="48"/>
        <v>0</v>
      </c>
      <c r="AL49" s="920">
        <f t="shared" si="42"/>
        <v>0</v>
      </c>
      <c r="AM49" s="1007">
        <f t="shared" si="49"/>
        <v>0</v>
      </c>
      <c r="AN49" s="920">
        <f t="shared" si="39"/>
        <v>0</v>
      </c>
      <c r="AO49" s="921">
        <f t="shared" si="40"/>
        <v>0</v>
      </c>
      <c r="AR49" s="104"/>
      <c r="AU49" s="590"/>
      <c r="AV49" s="11"/>
      <c r="AW49" s="11"/>
      <c r="AX49" s="338"/>
      <c r="AY49" s="11"/>
      <c r="AZ49" s="11"/>
      <c r="BC49" s="11"/>
      <c r="BD49" s="11"/>
      <c r="BE49" s="11"/>
      <c r="BF49" s="11"/>
    </row>
    <row r="50" spans="2:58" ht="14.25" customHeight="1">
      <c r="B50" s="91"/>
      <c r="C50" s="1488"/>
      <c r="G50" s="11"/>
      <c r="H50" s="365"/>
      <c r="I50" s="363"/>
      <c r="J50" s="159"/>
      <c r="K50" s="159"/>
      <c r="L50" s="106"/>
      <c r="M50" s="137"/>
      <c r="N50" s="91"/>
      <c r="AC50" s="906" t="s">
        <v>315</v>
      </c>
      <c r="AD50" s="954"/>
      <c r="AE50" s="955"/>
      <c r="AF50" s="867"/>
      <c r="AG50" s="956"/>
      <c r="AH50" s="954">
        <f>F35</f>
        <v>38.296799999999998</v>
      </c>
      <c r="AI50" s="955">
        <f>G35</f>
        <v>34.44</v>
      </c>
      <c r="AJ50" s="869">
        <f t="shared" ref="AJ50:AK52" si="51">AD50+AF50</f>
        <v>0</v>
      </c>
      <c r="AK50" s="961">
        <f t="shared" si="51"/>
        <v>0</v>
      </c>
      <c r="AL50" s="869">
        <f t="shared" ref="AL50" si="52">AF50+AH50</f>
        <v>38.296799999999998</v>
      </c>
      <c r="AM50" s="958">
        <f t="shared" si="49"/>
        <v>34.44</v>
      </c>
      <c r="AN50" s="900">
        <f t="shared" si="39"/>
        <v>38.296799999999998</v>
      </c>
      <c r="AO50" s="907">
        <f t="shared" si="40"/>
        <v>34.44</v>
      </c>
      <c r="AR50" s="104"/>
      <c r="AU50" s="590"/>
      <c r="AV50" s="11"/>
      <c r="AW50" s="11"/>
      <c r="AX50" s="11"/>
      <c r="AY50" s="11"/>
      <c r="AZ50" s="11"/>
      <c r="BC50" s="11"/>
      <c r="BD50" s="11"/>
      <c r="BE50" s="11"/>
      <c r="BF50" s="11"/>
    </row>
    <row r="51" spans="2:58" ht="14.25" customHeight="1" thickBot="1">
      <c r="B51" s="91"/>
      <c r="C51" s="1488"/>
      <c r="D51" s="106"/>
      <c r="E51" s="101"/>
      <c r="F51" s="100"/>
      <c r="G51" s="143"/>
      <c r="K51" s="159"/>
      <c r="L51" s="195"/>
      <c r="M51" s="137"/>
      <c r="N51" s="91"/>
      <c r="Z51" s="894"/>
      <c r="AA51" s="285"/>
      <c r="AC51" s="908" t="s">
        <v>316</v>
      </c>
      <c r="AD51" s="939"/>
      <c r="AE51" s="959"/>
      <c r="AF51" s="869"/>
      <c r="AG51" s="960"/>
      <c r="AH51" s="939"/>
      <c r="AI51" s="959"/>
      <c r="AJ51" s="869">
        <f t="shared" si="51"/>
        <v>0</v>
      </c>
      <c r="AK51" s="961">
        <f t="shared" si="51"/>
        <v>0</v>
      </c>
      <c r="AL51" s="869">
        <f t="shared" si="42"/>
        <v>0</v>
      </c>
      <c r="AM51" s="962">
        <f t="shared" si="49"/>
        <v>0</v>
      </c>
      <c r="AN51" s="890">
        <f t="shared" si="39"/>
        <v>0</v>
      </c>
      <c r="AO51" s="903">
        <f t="shared" si="40"/>
        <v>0</v>
      </c>
      <c r="AR51" s="195"/>
      <c r="AU51" s="106"/>
      <c r="AV51" s="11"/>
      <c r="AW51" s="11"/>
      <c r="AX51" s="144"/>
      <c r="AY51" s="11"/>
      <c r="AZ51" s="11"/>
      <c r="BC51" s="11"/>
      <c r="BD51" s="11"/>
      <c r="BE51" s="11"/>
      <c r="BF51" s="11"/>
    </row>
    <row r="52" spans="2:58" ht="14.25" customHeight="1" thickBot="1">
      <c r="B52" s="91"/>
      <c r="C52" s="1488"/>
      <c r="D52" s="106"/>
      <c r="E52" s="101"/>
      <c r="F52" s="100"/>
      <c r="G52" s="143"/>
      <c r="K52" s="104"/>
      <c r="L52" s="100"/>
      <c r="M52" s="200"/>
      <c r="N52" s="91"/>
      <c r="O52" s="101"/>
      <c r="P52" s="100"/>
      <c r="Q52" s="143"/>
      <c r="S52" s="830"/>
      <c r="U52" s="830"/>
      <c r="W52" s="834"/>
      <c r="Y52" s="834"/>
      <c r="Z52" s="894"/>
      <c r="AA52" s="1015"/>
      <c r="AC52" s="909" t="s">
        <v>312</v>
      </c>
      <c r="AD52" s="963">
        <f t="shared" ref="AD52:AI52" si="53">SUM(AD50:AD51)</f>
        <v>0</v>
      </c>
      <c r="AE52" s="964">
        <f t="shared" si="53"/>
        <v>0</v>
      </c>
      <c r="AF52" s="965">
        <f t="shared" si="53"/>
        <v>0</v>
      </c>
      <c r="AG52" s="911">
        <f t="shared" si="53"/>
        <v>0</v>
      </c>
      <c r="AH52" s="963">
        <f t="shared" si="53"/>
        <v>38.296799999999998</v>
      </c>
      <c r="AI52" s="964">
        <f t="shared" si="53"/>
        <v>34.44</v>
      </c>
      <c r="AJ52" s="910">
        <f t="shared" si="51"/>
        <v>0</v>
      </c>
      <c r="AK52" s="966">
        <f t="shared" si="51"/>
        <v>0</v>
      </c>
      <c r="AL52" s="910">
        <f t="shared" si="42"/>
        <v>38.296799999999998</v>
      </c>
      <c r="AM52" s="967">
        <f t="shared" si="49"/>
        <v>34.44</v>
      </c>
      <c r="AN52" s="910">
        <f t="shared" si="39"/>
        <v>38.296799999999998</v>
      </c>
      <c r="AO52" s="911">
        <f t="shared" si="40"/>
        <v>34.44</v>
      </c>
      <c r="AR52" s="98"/>
      <c r="AU52" s="106"/>
      <c r="AV52" s="11"/>
      <c r="AW52" s="11"/>
      <c r="AX52" s="144"/>
      <c r="AY52" s="11"/>
      <c r="AZ52" s="11"/>
      <c r="BC52" s="11"/>
      <c r="BD52" s="11"/>
      <c r="BE52" s="11"/>
      <c r="BF52" s="11"/>
    </row>
    <row r="53" spans="2:58" ht="13.5" customHeight="1">
      <c r="B53" s="91"/>
      <c r="C53" s="1488"/>
      <c r="D53" s="106"/>
      <c r="E53" s="101"/>
      <c r="F53" s="100"/>
      <c r="G53" s="143"/>
      <c r="K53" s="101"/>
      <c r="L53" s="113"/>
      <c r="M53" s="196"/>
      <c r="N53" s="91"/>
      <c r="O53" s="104"/>
      <c r="P53" s="371"/>
      <c r="Q53" s="132"/>
      <c r="S53" s="830"/>
      <c r="U53" s="830"/>
      <c r="W53" s="834"/>
      <c r="Y53" s="834"/>
      <c r="Z53" s="1016"/>
      <c r="AA53" s="78"/>
      <c r="AC53" s="912" t="s">
        <v>214</v>
      </c>
      <c r="AD53" s="968"/>
      <c r="AE53" s="969"/>
      <c r="AF53" s="970"/>
      <c r="AG53" s="971"/>
      <c r="AH53" s="968"/>
      <c r="AI53" s="969"/>
      <c r="AJ53" s="868">
        <f t="shared" ref="AJ53" si="54">AD53+AF53</f>
        <v>0</v>
      </c>
      <c r="AK53" s="976">
        <f t="shared" ref="AK53" si="55">AE53+AG53</f>
        <v>0</v>
      </c>
      <c r="AL53" s="868">
        <f t="shared" si="42"/>
        <v>0</v>
      </c>
      <c r="AM53" s="977">
        <f>AG53+AI53</f>
        <v>0</v>
      </c>
      <c r="AN53" s="900">
        <f t="shared" si="39"/>
        <v>0</v>
      </c>
      <c r="AO53" s="907">
        <f t="shared" si="40"/>
        <v>0</v>
      </c>
      <c r="AR53" s="104"/>
      <c r="AU53" s="106"/>
      <c r="AV53" s="11"/>
      <c r="AW53" s="11"/>
      <c r="AX53" s="144"/>
      <c r="AY53" s="11"/>
      <c r="AZ53" s="11"/>
      <c r="BC53" s="11"/>
      <c r="BD53" s="11"/>
      <c r="BE53" s="11"/>
      <c r="BF53" s="11"/>
    </row>
    <row r="54" spans="2:58" ht="13.5" customHeight="1">
      <c r="B54" s="91"/>
      <c r="C54" s="1488"/>
      <c r="D54" s="106"/>
      <c r="E54" s="107"/>
      <c r="F54" s="108"/>
      <c r="G54" s="141"/>
      <c r="M54" s="196"/>
      <c r="N54" s="91"/>
      <c r="O54" s="2197"/>
      <c r="P54" s="106"/>
      <c r="Q54" s="106"/>
      <c r="S54" s="829"/>
      <c r="U54" s="829"/>
      <c r="W54" s="270"/>
      <c r="Y54" s="270"/>
      <c r="AC54" s="913" t="s">
        <v>91</v>
      </c>
      <c r="AD54" s="972">
        <f>F9</f>
        <v>148.554</v>
      </c>
      <c r="AE54" s="973">
        <f>G9</f>
        <v>132.5</v>
      </c>
      <c r="AF54" s="974"/>
      <c r="AG54" s="975"/>
      <c r="AH54" s="972"/>
      <c r="AI54" s="973"/>
      <c r="AJ54" s="868">
        <f t="shared" ref="AJ54:AK56" si="56">AD54+AF54</f>
        <v>148.554</v>
      </c>
      <c r="AK54" s="976">
        <f t="shared" si="56"/>
        <v>132.5</v>
      </c>
      <c r="AL54" s="868">
        <f t="shared" si="42"/>
        <v>0</v>
      </c>
      <c r="AM54" s="977">
        <f>AG54+AI54</f>
        <v>0</v>
      </c>
      <c r="AN54" s="881">
        <f t="shared" si="39"/>
        <v>148.554</v>
      </c>
      <c r="AO54" s="902">
        <f t="shared" si="40"/>
        <v>132.5</v>
      </c>
      <c r="AR54" s="104"/>
      <c r="AU54" s="106"/>
      <c r="AV54" s="11"/>
      <c r="AW54" s="11"/>
      <c r="AX54" s="142"/>
      <c r="AY54" s="11"/>
      <c r="AZ54" s="11"/>
      <c r="BC54" s="11"/>
      <c r="BD54" s="11"/>
      <c r="BE54" s="11"/>
      <c r="BF54" s="11"/>
    </row>
    <row r="55" spans="2:58" ht="13.5" customHeight="1" thickBot="1">
      <c r="B55" s="91"/>
      <c r="C55" s="1488"/>
      <c r="D55" s="106"/>
      <c r="E55" s="107"/>
      <c r="F55" s="100"/>
      <c r="G55" s="132"/>
      <c r="H55" s="106"/>
      <c r="I55" s="91"/>
      <c r="J55" s="91"/>
      <c r="K55" s="101"/>
      <c r="L55" s="1647"/>
      <c r="M55" s="132"/>
      <c r="N55" s="91"/>
      <c r="O55" s="101"/>
      <c r="P55" s="100"/>
      <c r="Q55" s="137"/>
      <c r="S55" s="491"/>
      <c r="U55" s="491"/>
      <c r="W55" s="829"/>
      <c r="Y55" s="829"/>
      <c r="AC55" s="914" t="s">
        <v>215</v>
      </c>
      <c r="AD55" s="978"/>
      <c r="AE55" s="979"/>
      <c r="AF55" s="980"/>
      <c r="AG55" s="1176"/>
      <c r="AH55" s="978"/>
      <c r="AI55" s="979"/>
      <c r="AJ55" s="869">
        <f t="shared" si="56"/>
        <v>0</v>
      </c>
      <c r="AK55" s="982">
        <f t="shared" si="56"/>
        <v>0</v>
      </c>
      <c r="AL55" s="869">
        <f t="shared" si="42"/>
        <v>0</v>
      </c>
      <c r="AM55" s="983">
        <f>AG55+AI55</f>
        <v>0</v>
      </c>
      <c r="AN55" s="890">
        <f t="shared" si="39"/>
        <v>0</v>
      </c>
      <c r="AO55" s="903">
        <f t="shared" si="40"/>
        <v>0</v>
      </c>
      <c r="AR55" s="195"/>
      <c r="AU55" s="106"/>
      <c r="AV55" s="11"/>
      <c r="AW55" s="11"/>
      <c r="AX55" s="142"/>
      <c r="AY55" s="11"/>
      <c r="AZ55" s="11"/>
      <c r="BC55" s="11"/>
      <c r="BD55" s="11"/>
      <c r="BE55" s="11"/>
      <c r="BF55" s="11"/>
    </row>
    <row r="56" spans="2:58" ht="14.25" customHeight="1" thickBot="1">
      <c r="B56" s="91"/>
      <c r="C56" s="1488"/>
      <c r="D56" s="106"/>
      <c r="E56" s="101"/>
      <c r="F56" s="100"/>
      <c r="G56" s="143"/>
      <c r="H56" s="106"/>
      <c r="I56" s="91"/>
      <c r="J56" s="91"/>
      <c r="K56" s="101"/>
      <c r="L56" s="113"/>
      <c r="M56" s="140"/>
      <c r="N56" s="91"/>
      <c r="O56" s="104"/>
      <c r="P56" s="100"/>
      <c r="Q56" s="137"/>
      <c r="S56" s="829"/>
      <c r="U56" s="829"/>
      <c r="W56" s="270"/>
      <c r="Y56" s="829"/>
      <c r="AC56" s="1070" t="s">
        <v>313</v>
      </c>
      <c r="AD56" s="1071">
        <f t="shared" ref="AD56:AI56" si="57">SUM(AD53:AD55)</f>
        <v>148.554</v>
      </c>
      <c r="AE56" s="951">
        <f t="shared" si="57"/>
        <v>132.5</v>
      </c>
      <c r="AF56" s="1071">
        <f t="shared" si="57"/>
        <v>0</v>
      </c>
      <c r="AG56" s="951">
        <f t="shared" si="57"/>
        <v>0</v>
      </c>
      <c r="AH56" s="1071">
        <f t="shared" si="57"/>
        <v>0</v>
      </c>
      <c r="AI56" s="951">
        <f t="shared" si="57"/>
        <v>0</v>
      </c>
      <c r="AJ56" s="950">
        <f t="shared" si="56"/>
        <v>148.554</v>
      </c>
      <c r="AK56" s="952">
        <f t="shared" si="56"/>
        <v>132.5</v>
      </c>
      <c r="AL56" s="950">
        <f t="shared" si="42"/>
        <v>0</v>
      </c>
      <c r="AM56" s="953">
        <f>AG56+AI56</f>
        <v>0</v>
      </c>
      <c r="AN56" s="915">
        <f t="shared" si="39"/>
        <v>148.554</v>
      </c>
      <c r="AO56" s="916">
        <f t="shared" si="40"/>
        <v>132.5</v>
      </c>
      <c r="AR56" s="106"/>
      <c r="AU56" s="106"/>
      <c r="AV56" s="11"/>
      <c r="AW56" s="11"/>
      <c r="AX56" s="144"/>
      <c r="AY56" s="11"/>
      <c r="AZ56" s="11"/>
      <c r="BC56" s="11"/>
      <c r="BD56" s="11"/>
      <c r="BE56" s="11"/>
      <c r="BF56" s="11"/>
    </row>
    <row r="57" spans="2:58" ht="12.75" customHeight="1">
      <c r="B57" s="91"/>
      <c r="C57" s="1488"/>
      <c r="D57" s="106"/>
      <c r="H57" s="106"/>
      <c r="I57" s="91"/>
      <c r="J57" s="91"/>
      <c r="K57" s="101"/>
      <c r="L57" s="113"/>
      <c r="M57" s="140"/>
      <c r="N57" s="91"/>
      <c r="O57" s="101"/>
      <c r="P57" s="100"/>
      <c r="Q57" s="137"/>
      <c r="AR57" s="106"/>
      <c r="AX57" s="331"/>
      <c r="AY57" s="11"/>
      <c r="AZ57" s="11"/>
      <c r="BC57" s="11"/>
      <c r="BD57" s="11"/>
      <c r="BE57" s="11"/>
      <c r="BF57" s="11"/>
    </row>
    <row r="58" spans="2:58" ht="13.5" customHeight="1">
      <c r="B58" s="106"/>
      <c r="C58" s="114"/>
      <c r="D58" s="106"/>
      <c r="E58" s="104"/>
      <c r="F58" s="100"/>
      <c r="G58" s="206"/>
      <c r="H58" s="106"/>
      <c r="I58" s="106"/>
      <c r="J58" s="106"/>
      <c r="K58" s="107"/>
      <c r="L58" s="110"/>
      <c r="M58" s="197"/>
      <c r="N58" s="91"/>
      <c r="O58" s="101"/>
      <c r="P58" s="105"/>
      <c r="Q58" s="132"/>
      <c r="AR58" s="106"/>
      <c r="AX58" s="11"/>
      <c r="AY58" s="11"/>
      <c r="AZ58" s="11"/>
      <c r="BC58" s="11"/>
      <c r="BD58" s="11"/>
      <c r="BE58" s="11"/>
      <c r="BF58" s="11"/>
    </row>
    <row r="59" spans="2:58" ht="15" customHeight="1">
      <c r="B59" s="106"/>
      <c r="C59" s="114"/>
      <c r="D59" s="106"/>
      <c r="E59" s="101"/>
      <c r="F59" s="195"/>
      <c r="G59" s="196"/>
      <c r="H59" s="202"/>
      <c r="I59" s="106"/>
      <c r="J59" s="106"/>
      <c r="K59" s="106"/>
      <c r="L59" s="106"/>
      <c r="M59" s="106"/>
      <c r="N59" s="91"/>
      <c r="AR59" s="106"/>
      <c r="AX59" s="11"/>
      <c r="AY59" s="11"/>
      <c r="AZ59" s="11"/>
      <c r="BC59" s="11"/>
      <c r="BD59" s="11"/>
      <c r="BE59" s="11"/>
      <c r="BF59" s="11"/>
    </row>
    <row r="60" spans="2:58" ht="16.5" customHeight="1">
      <c r="B60" s="91"/>
      <c r="C60" s="1623" t="s">
        <v>196</v>
      </c>
      <c r="D60" s="91"/>
      <c r="E60" s="91"/>
      <c r="F60" s="91"/>
      <c r="G60" s="1624"/>
      <c r="H60" s="1624"/>
      <c r="I60" s="1624"/>
      <c r="J60" s="91"/>
      <c r="K60" s="91"/>
      <c r="L60" s="1624"/>
      <c r="M60" s="91"/>
      <c r="N60" s="91"/>
      <c r="AC60" t="s">
        <v>296</v>
      </c>
      <c r="AN60" s="106"/>
      <c r="AO60" s="11"/>
      <c r="AR60" s="137"/>
      <c r="AX60" s="11"/>
      <c r="AY60" s="11"/>
      <c r="AZ60" s="11"/>
      <c r="BC60" s="11"/>
      <c r="BD60" s="11"/>
      <c r="BE60" s="11"/>
      <c r="BF60" s="11"/>
    </row>
    <row r="61" spans="2:58" ht="15.75" customHeight="1" thickBot="1">
      <c r="B61" s="91"/>
      <c r="C61" s="91"/>
      <c r="D61" s="1625" t="s">
        <v>371</v>
      </c>
      <c r="E61" s="91"/>
      <c r="F61" s="1626"/>
      <c r="G61" s="91"/>
      <c r="H61" s="91"/>
      <c r="I61" s="91"/>
      <c r="J61" s="91"/>
      <c r="K61" s="91"/>
      <c r="L61" s="1627" t="s">
        <v>105</v>
      </c>
      <c r="M61" s="91"/>
      <c r="N61" s="91"/>
      <c r="O61" s="1623" t="s">
        <v>471</v>
      </c>
      <c r="AC61" s="99" t="str">
        <f>O63</f>
        <v>2-й день</v>
      </c>
      <c r="AD61" s="2" t="s">
        <v>442</v>
      </c>
      <c r="AI61" s="133" t="s">
        <v>125</v>
      </c>
      <c r="AK61" s="296" t="str">
        <f>J62</f>
        <v>О С Е Н Ь     2024  -   __  г.г.</v>
      </c>
      <c r="AL61" s="65"/>
      <c r="AR61" s="106"/>
      <c r="AV61" s="51"/>
      <c r="AW61" s="580"/>
      <c r="AX61" s="11"/>
      <c r="AY61" s="11"/>
      <c r="AZ61" s="11"/>
      <c r="BC61" s="11"/>
      <c r="BD61" s="11"/>
      <c r="BE61" s="11"/>
      <c r="BF61" s="11"/>
    </row>
    <row r="62" spans="2:58" ht="15.75" thickBot="1">
      <c r="B62" s="1624" t="s">
        <v>442</v>
      </c>
      <c r="C62" s="1624"/>
      <c r="D62" s="1628"/>
      <c r="E62" s="91"/>
      <c r="G62" s="91"/>
      <c r="H62" s="91"/>
      <c r="I62" s="1630"/>
      <c r="J62" s="2257" t="s">
        <v>542</v>
      </c>
      <c r="K62" s="1631"/>
      <c r="L62" s="91"/>
      <c r="M62" s="91"/>
      <c r="N62" s="91"/>
      <c r="O62" t="s">
        <v>296</v>
      </c>
      <c r="AC62" s="1623" t="s">
        <v>471</v>
      </c>
      <c r="AN62" s="44"/>
      <c r="AO62" s="54"/>
      <c r="AR62" s="106"/>
      <c r="AV62" s="322"/>
      <c r="AW62" s="322"/>
      <c r="BB62" s="11"/>
      <c r="BC62" s="11"/>
      <c r="BD62" s="11"/>
      <c r="BE62" s="11"/>
      <c r="BF62" s="11"/>
    </row>
    <row r="63" spans="2:58" ht="15.75" thickBot="1">
      <c r="B63" s="91"/>
      <c r="C63" s="1488"/>
      <c r="D63" s="91"/>
      <c r="F63" s="1629" t="s">
        <v>125</v>
      </c>
      <c r="N63" s="91"/>
      <c r="O63" s="99" t="s">
        <v>337</v>
      </c>
      <c r="P63" s="2" t="s">
        <v>442</v>
      </c>
      <c r="U63" s="133" t="s">
        <v>125</v>
      </c>
      <c r="W63" s="296" t="str">
        <f>J62</f>
        <v>О С Е Н Ь     2024  -   __  г.г.</v>
      </c>
      <c r="X63" s="65"/>
      <c r="Y63" s="1017"/>
      <c r="AA63" s="11"/>
      <c r="AC63" s="823" t="s">
        <v>243</v>
      </c>
      <c r="AD63" s="824" t="s">
        <v>297</v>
      </c>
      <c r="AE63" s="825"/>
      <c r="AF63" s="824" t="s">
        <v>298</v>
      </c>
      <c r="AG63" s="825"/>
      <c r="AH63" s="824" t="s">
        <v>299</v>
      </c>
      <c r="AI63" s="825"/>
      <c r="AJ63" s="824" t="s">
        <v>302</v>
      </c>
      <c r="AK63" s="825"/>
      <c r="AL63" s="871" t="s">
        <v>303</v>
      </c>
      <c r="AM63" s="825"/>
      <c r="AN63" s="895" t="s">
        <v>304</v>
      </c>
      <c r="AO63" s="896"/>
      <c r="AR63" s="1748"/>
      <c r="AV63" s="322"/>
      <c r="AW63" s="322"/>
      <c r="BB63" s="11"/>
      <c r="BC63" s="11"/>
      <c r="BD63" s="11"/>
      <c r="BE63" s="11"/>
      <c r="BF63" s="11"/>
    </row>
    <row r="64" spans="2:58" ht="12.75" customHeight="1" thickBot="1">
      <c r="B64" s="1632" t="s">
        <v>339</v>
      </c>
      <c r="C64" s="1633" t="s">
        <v>3</v>
      </c>
      <c r="D64" s="1634" t="s">
        <v>4</v>
      </c>
      <c r="E64" s="1635" t="s">
        <v>59</v>
      </c>
      <c r="F64" s="112"/>
      <c r="G64" s="112"/>
      <c r="H64" s="112"/>
      <c r="I64" s="112"/>
      <c r="J64" s="112"/>
      <c r="K64" s="112"/>
      <c r="L64" s="112"/>
      <c r="M64" s="226"/>
      <c r="N64" s="91"/>
      <c r="AA64" s="11"/>
      <c r="AC64" s="1073" t="s">
        <v>327</v>
      </c>
      <c r="AD64" s="826" t="s">
        <v>89</v>
      </c>
      <c r="AE64" s="828" t="s">
        <v>90</v>
      </c>
      <c r="AF64" s="872" t="s">
        <v>89</v>
      </c>
      <c r="AG64" s="873" t="s">
        <v>90</v>
      </c>
      <c r="AH64" s="872" t="s">
        <v>89</v>
      </c>
      <c r="AI64" s="873" t="s">
        <v>90</v>
      </c>
      <c r="AJ64" s="826" t="s">
        <v>89</v>
      </c>
      <c r="AK64" s="827" t="s">
        <v>90</v>
      </c>
      <c r="AL64" s="874" t="s">
        <v>89</v>
      </c>
      <c r="AM64" s="827" t="s">
        <v>90</v>
      </c>
      <c r="AN64" s="1076" t="s">
        <v>89</v>
      </c>
      <c r="AO64" s="1077" t="s">
        <v>90</v>
      </c>
      <c r="AR64" s="106"/>
      <c r="AV64" s="14"/>
      <c r="AW64" s="14"/>
      <c r="BB64" s="11"/>
      <c r="BC64" s="11"/>
      <c r="BD64" s="11"/>
      <c r="BE64" s="11"/>
      <c r="BF64" s="11"/>
    </row>
    <row r="65" spans="2:58" ht="15.75" thickBot="1">
      <c r="B65" s="1636" t="s">
        <v>340</v>
      </c>
      <c r="C65" s="106"/>
      <c r="D65" s="1637" t="s">
        <v>60</v>
      </c>
      <c r="E65" s="103"/>
      <c r="F65" s="106"/>
      <c r="G65" s="106"/>
      <c r="H65" s="1206"/>
      <c r="I65" s="1206"/>
      <c r="J65" s="1206"/>
      <c r="K65" s="106"/>
      <c r="L65" s="106"/>
      <c r="M65" s="102"/>
      <c r="N65" s="91"/>
      <c r="O65" s="1088" t="s">
        <v>330</v>
      </c>
      <c r="P65" s="187"/>
      <c r="Q65" s="187"/>
      <c r="R65" s="187"/>
      <c r="S65" s="187"/>
      <c r="T65" s="187"/>
      <c r="U65" s="187"/>
      <c r="V65" s="187"/>
      <c r="W65" s="187"/>
      <c r="X65" s="187"/>
      <c r="Y65" s="821"/>
      <c r="AA65" s="11"/>
      <c r="AC65" s="917" t="s">
        <v>66</v>
      </c>
      <c r="AD65" s="954"/>
      <c r="AE65" s="984"/>
      <c r="AF65" s="954"/>
      <c r="AG65" s="985"/>
      <c r="AH65" s="954"/>
      <c r="AI65" s="986"/>
      <c r="AJ65" s="867">
        <f t="shared" ref="AJ65:AJ74" si="58">AD65+AF65</f>
        <v>0</v>
      </c>
      <c r="AK65" s="987">
        <f t="shared" ref="AK65:AK74" si="59">AE65+AG65</f>
        <v>0</v>
      </c>
      <c r="AL65" s="867">
        <f t="shared" ref="AL65:AL74" si="60">AF65+AH65</f>
        <v>0</v>
      </c>
      <c r="AM65" s="988">
        <f t="shared" ref="AM65:AM74" si="61">AG65+AI65</f>
        <v>0</v>
      </c>
      <c r="AN65" s="900">
        <f t="shared" ref="AN65:AN88" si="62">AD65+AF65+AH65</f>
        <v>0</v>
      </c>
      <c r="AO65" s="907">
        <f t="shared" ref="AO65:AO88" si="63">AE65+AG65+AI65</f>
        <v>0</v>
      </c>
      <c r="AR65" s="101"/>
      <c r="AV65" s="14"/>
      <c r="AW65" s="14"/>
      <c r="BB65" s="11"/>
      <c r="BC65" s="11"/>
      <c r="BD65" s="11"/>
      <c r="BE65" s="11"/>
      <c r="BF65" s="11"/>
    </row>
    <row r="66" spans="2:58" ht="16.5" thickBot="1">
      <c r="B66" s="3013" t="s">
        <v>622</v>
      </c>
      <c r="C66" s="112"/>
      <c r="D66" s="1545"/>
      <c r="E66" s="2341" t="s">
        <v>583</v>
      </c>
      <c r="F66" s="44"/>
      <c r="G66" s="54"/>
      <c r="H66" s="2430"/>
      <c r="I66" s="2327"/>
      <c r="J66" s="2187"/>
      <c r="K66" s="2357" t="s">
        <v>543</v>
      </c>
      <c r="L66" s="2388"/>
      <c r="M66" s="2577"/>
      <c r="N66" s="714"/>
      <c r="O66" s="655"/>
      <c r="P66" s="17" t="s">
        <v>331</v>
      </c>
      <c r="Q66" s="17"/>
      <c r="R66" s="17"/>
      <c r="S66" s="17"/>
      <c r="T66" s="17"/>
      <c r="U66" s="17"/>
      <c r="V66" s="17"/>
      <c r="W66" s="17"/>
      <c r="X66" s="17"/>
      <c r="Y66" s="822"/>
      <c r="AC66" s="917" t="s">
        <v>474</v>
      </c>
      <c r="AD66" s="1157"/>
      <c r="AE66" s="1047"/>
      <c r="AF66" s="932">
        <f>F86</f>
        <v>5</v>
      </c>
      <c r="AG66" s="990">
        <f>G86</f>
        <v>5</v>
      </c>
      <c r="AH66" s="932"/>
      <c r="AI66" s="991"/>
      <c r="AJ66" s="868">
        <f t="shared" si="58"/>
        <v>5</v>
      </c>
      <c r="AK66" s="992">
        <f t="shared" si="59"/>
        <v>5</v>
      </c>
      <c r="AL66" s="868">
        <f t="shared" si="60"/>
        <v>5</v>
      </c>
      <c r="AM66" s="923">
        <f t="shared" si="61"/>
        <v>5</v>
      </c>
      <c r="AN66" s="881">
        <f t="shared" si="62"/>
        <v>5</v>
      </c>
      <c r="AO66" s="902">
        <f t="shared" si="63"/>
        <v>5</v>
      </c>
      <c r="AR66" s="101"/>
      <c r="AV66" s="11"/>
      <c r="AW66" s="11"/>
      <c r="BB66" s="11"/>
      <c r="BC66" s="11"/>
      <c r="BD66" s="11"/>
      <c r="BE66" s="11"/>
      <c r="BF66" s="11"/>
    </row>
    <row r="67" spans="2:58" ht="15.75" thickBot="1">
      <c r="B67" s="234"/>
      <c r="C67" s="334" t="s">
        <v>131</v>
      </c>
      <c r="D67" s="226"/>
      <c r="E67" s="2167" t="s">
        <v>88</v>
      </c>
      <c r="F67" s="2168" t="s">
        <v>89</v>
      </c>
      <c r="G67" s="2169" t="s">
        <v>90</v>
      </c>
      <c r="H67" s="2167" t="s">
        <v>88</v>
      </c>
      <c r="I67" s="2168" t="s">
        <v>89</v>
      </c>
      <c r="J67" s="2169" t="s">
        <v>90</v>
      </c>
      <c r="K67" s="2451" t="s">
        <v>88</v>
      </c>
      <c r="L67" s="2190" t="s">
        <v>89</v>
      </c>
      <c r="M67" s="2191" t="s">
        <v>90</v>
      </c>
      <c r="N67" s="91"/>
      <c r="AC67" s="917" t="s">
        <v>68</v>
      </c>
      <c r="AD67" s="993"/>
      <c r="AE67" s="1047"/>
      <c r="AF67" s="993"/>
      <c r="AG67" s="995"/>
      <c r="AH67" s="993"/>
      <c r="AI67" s="996"/>
      <c r="AJ67" s="868">
        <f t="shared" si="58"/>
        <v>0</v>
      </c>
      <c r="AK67" s="992">
        <f t="shared" si="59"/>
        <v>0</v>
      </c>
      <c r="AL67" s="868">
        <f t="shared" si="60"/>
        <v>0</v>
      </c>
      <c r="AM67" s="923">
        <f t="shared" si="61"/>
        <v>0</v>
      </c>
      <c r="AN67" s="881">
        <f t="shared" si="62"/>
        <v>0</v>
      </c>
      <c r="AO67" s="902">
        <f t="shared" si="63"/>
        <v>0</v>
      </c>
      <c r="AR67" s="101"/>
      <c r="AV67" s="11"/>
      <c r="AW67" s="11"/>
      <c r="BB67" s="11"/>
      <c r="BC67" s="11"/>
      <c r="BD67" s="11"/>
      <c r="BE67" s="11"/>
      <c r="BF67" s="11"/>
    </row>
    <row r="68" spans="2:58" ht="15.75" thickBot="1">
      <c r="B68" s="163" t="s">
        <v>479</v>
      </c>
      <c r="C68" s="2930" t="s">
        <v>1024</v>
      </c>
      <c r="D68" s="1549">
        <v>100</v>
      </c>
      <c r="E68" s="2206" t="s">
        <v>586</v>
      </c>
      <c r="F68" s="2360">
        <v>38.9</v>
      </c>
      <c r="G68" s="2328">
        <v>35</v>
      </c>
      <c r="H68" s="694" t="s">
        <v>372</v>
      </c>
      <c r="I68" s="2449">
        <v>45</v>
      </c>
      <c r="J68" s="2198">
        <v>45</v>
      </c>
      <c r="K68" s="2177" t="s">
        <v>545</v>
      </c>
      <c r="L68" s="2360">
        <v>100</v>
      </c>
      <c r="M68" s="2362">
        <v>80</v>
      </c>
      <c r="N68" s="91"/>
      <c r="AC68" s="917" t="s">
        <v>69</v>
      </c>
      <c r="AD68" s="932"/>
      <c r="AE68" s="994"/>
      <c r="AF68" s="932"/>
      <c r="AG68" s="995"/>
      <c r="AH68" s="932"/>
      <c r="AI68" s="996"/>
      <c r="AJ68" s="868">
        <f t="shared" si="58"/>
        <v>0</v>
      </c>
      <c r="AK68" s="992">
        <f t="shared" si="59"/>
        <v>0</v>
      </c>
      <c r="AL68" s="868">
        <f t="shared" si="60"/>
        <v>0</v>
      </c>
      <c r="AM68" s="923">
        <f t="shared" si="61"/>
        <v>0</v>
      </c>
      <c r="AN68" s="881">
        <f t="shared" si="62"/>
        <v>0</v>
      </c>
      <c r="AO68" s="902">
        <f t="shared" si="63"/>
        <v>0</v>
      </c>
      <c r="AR68" s="101"/>
      <c r="AV68" s="11"/>
      <c r="AW68" s="11"/>
      <c r="BB68" s="11"/>
      <c r="BC68" s="11"/>
      <c r="BD68" s="11"/>
      <c r="BE68" s="11"/>
      <c r="BF68" s="11"/>
    </row>
    <row r="69" spans="2:58" ht="12.75" customHeight="1">
      <c r="B69" s="163" t="s">
        <v>584</v>
      </c>
      <c r="C69" s="259" t="s">
        <v>585</v>
      </c>
      <c r="D69" s="169">
        <v>100</v>
      </c>
      <c r="E69" s="2175" t="s">
        <v>133</v>
      </c>
      <c r="F69" s="2164">
        <v>11.9</v>
      </c>
      <c r="G69" s="2450">
        <v>10</v>
      </c>
      <c r="H69" s="232" t="s">
        <v>359</v>
      </c>
      <c r="I69" s="2350">
        <v>5</v>
      </c>
      <c r="J69" s="2351">
        <v>5</v>
      </c>
      <c r="K69" s="2175" t="s">
        <v>137</v>
      </c>
      <c r="L69" s="2164">
        <v>11.9</v>
      </c>
      <c r="M69" s="2165">
        <v>10</v>
      </c>
      <c r="N69" s="91"/>
      <c r="O69" s="823" t="s">
        <v>243</v>
      </c>
      <c r="P69" s="824" t="s">
        <v>297</v>
      </c>
      <c r="Q69" s="825"/>
      <c r="R69" s="824" t="s">
        <v>298</v>
      </c>
      <c r="S69" s="825"/>
      <c r="T69" s="824" t="s">
        <v>299</v>
      </c>
      <c r="U69" s="825"/>
      <c r="V69" s="824" t="s">
        <v>300</v>
      </c>
      <c r="W69" s="825"/>
      <c r="X69" s="824" t="s">
        <v>303</v>
      </c>
      <c r="Y69" s="825"/>
      <c r="Z69" s="1751" t="s">
        <v>304</v>
      </c>
      <c r="AA69" s="875"/>
      <c r="AC69" s="917" t="s">
        <v>71</v>
      </c>
      <c r="AD69" s="932"/>
      <c r="AE69" s="989"/>
      <c r="AF69" s="932"/>
      <c r="AG69" s="990"/>
      <c r="AH69" s="932"/>
      <c r="AI69" s="991"/>
      <c r="AJ69" s="868">
        <f t="shared" si="58"/>
        <v>0</v>
      </c>
      <c r="AK69" s="992">
        <f t="shared" si="59"/>
        <v>0</v>
      </c>
      <c r="AL69" s="868">
        <f t="shared" si="60"/>
        <v>0</v>
      </c>
      <c r="AM69" s="923">
        <f t="shared" si="61"/>
        <v>0</v>
      </c>
      <c r="AN69" s="881">
        <f t="shared" si="62"/>
        <v>0</v>
      </c>
      <c r="AO69" s="902">
        <f t="shared" si="63"/>
        <v>0</v>
      </c>
      <c r="AR69" s="101"/>
      <c r="AV69" s="11"/>
      <c r="AW69" s="11"/>
      <c r="BB69" s="11"/>
      <c r="BC69" s="11"/>
      <c r="BD69" s="11"/>
      <c r="BE69" s="11"/>
      <c r="BF69" s="11"/>
    </row>
    <row r="70" spans="2:58" ht="12.75" customHeight="1" thickBot="1">
      <c r="B70" s="103"/>
      <c r="C70" s="743" t="s">
        <v>587</v>
      </c>
      <c r="D70" s="102"/>
      <c r="E70" s="2175" t="s">
        <v>10</v>
      </c>
      <c r="F70" s="2164">
        <v>10</v>
      </c>
      <c r="G70" s="2450">
        <v>10</v>
      </c>
      <c r="H70" s="232" t="s">
        <v>546</v>
      </c>
      <c r="I70" s="2164">
        <v>2.5</v>
      </c>
      <c r="J70" s="2165">
        <v>2</v>
      </c>
      <c r="K70" s="2163" t="s">
        <v>81</v>
      </c>
      <c r="L70" s="2350">
        <v>7</v>
      </c>
      <c r="M70" s="2351">
        <v>7</v>
      </c>
      <c r="N70" s="91"/>
      <c r="O70" s="663"/>
      <c r="P70" s="826" t="s">
        <v>89</v>
      </c>
      <c r="Q70" s="827" t="s">
        <v>90</v>
      </c>
      <c r="R70" s="826" t="s">
        <v>89</v>
      </c>
      <c r="S70" s="827" t="s">
        <v>90</v>
      </c>
      <c r="T70" s="826" t="s">
        <v>89</v>
      </c>
      <c r="U70" s="827" t="s">
        <v>90</v>
      </c>
      <c r="V70" s="826" t="s">
        <v>89</v>
      </c>
      <c r="W70" s="827" t="s">
        <v>90</v>
      </c>
      <c r="X70" s="826" t="s">
        <v>89</v>
      </c>
      <c r="Y70" s="828" t="s">
        <v>90</v>
      </c>
      <c r="Z70" s="876" t="s">
        <v>89</v>
      </c>
      <c r="AA70" s="877" t="s">
        <v>90</v>
      </c>
      <c r="AC70" s="917" t="s">
        <v>72</v>
      </c>
      <c r="AD70" s="932"/>
      <c r="AE70" s="997"/>
      <c r="AF70" s="932"/>
      <c r="AG70" s="990"/>
      <c r="AH70" s="932"/>
      <c r="AI70" s="991"/>
      <c r="AJ70" s="868">
        <f t="shared" si="58"/>
        <v>0</v>
      </c>
      <c r="AK70" s="992">
        <f t="shared" si="59"/>
        <v>0</v>
      </c>
      <c r="AL70" s="868">
        <f t="shared" si="60"/>
        <v>0</v>
      </c>
      <c r="AM70" s="923">
        <f t="shared" si="61"/>
        <v>0</v>
      </c>
      <c r="AN70" s="881">
        <f t="shared" si="62"/>
        <v>0</v>
      </c>
      <c r="AO70" s="902">
        <f t="shared" si="63"/>
        <v>0</v>
      </c>
      <c r="AR70" s="101"/>
      <c r="BB70" s="11"/>
      <c r="BC70" s="11"/>
      <c r="BD70" s="11"/>
      <c r="BE70" s="11"/>
      <c r="BF70" s="11"/>
    </row>
    <row r="71" spans="2:58" ht="13.5" customHeight="1">
      <c r="B71" s="163" t="s">
        <v>619</v>
      </c>
      <c r="C71" s="259" t="s">
        <v>588</v>
      </c>
      <c r="D71" s="169">
        <v>180</v>
      </c>
      <c r="E71" s="2175" t="s">
        <v>76</v>
      </c>
      <c r="F71" s="2164">
        <v>10</v>
      </c>
      <c r="G71" s="2450">
        <v>10</v>
      </c>
      <c r="H71" s="232" t="s">
        <v>133</v>
      </c>
      <c r="I71" s="2164">
        <v>2.4</v>
      </c>
      <c r="J71" s="2392">
        <v>2</v>
      </c>
      <c r="K71" s="2175" t="s">
        <v>377</v>
      </c>
      <c r="L71" s="2350">
        <v>1</v>
      </c>
      <c r="M71" s="2351">
        <v>1</v>
      </c>
      <c r="N71" s="91"/>
      <c r="O71" s="1089" t="s">
        <v>118</v>
      </c>
      <c r="P71" s="843">
        <f>D76</f>
        <v>30</v>
      </c>
      <c r="Q71" s="1018">
        <f>D76</f>
        <v>30</v>
      </c>
      <c r="R71" s="857">
        <f>D90</f>
        <v>50</v>
      </c>
      <c r="S71" s="1010">
        <f>D90</f>
        <v>50</v>
      </c>
      <c r="T71" s="857"/>
      <c r="U71" s="1019"/>
      <c r="V71" s="857">
        <f>P71+R71</f>
        <v>80</v>
      </c>
      <c r="W71" s="1009">
        <f>Q71+S71</f>
        <v>80</v>
      </c>
      <c r="X71" s="857">
        <f>R71+T71</f>
        <v>50</v>
      </c>
      <c r="Y71" s="1010">
        <f>S71+U71</f>
        <v>50</v>
      </c>
      <c r="Z71" s="878">
        <f t="shared" ref="Z71:Z107" si="64">P71+R71+T71</f>
        <v>80</v>
      </c>
      <c r="AA71" s="879">
        <f t="shared" ref="AA71:AA107" si="65">Q71+S71+U71</f>
        <v>80</v>
      </c>
      <c r="AC71" s="918" t="s">
        <v>329</v>
      </c>
      <c r="AD71" s="1099"/>
      <c r="AE71" s="1093"/>
      <c r="AF71" s="932"/>
      <c r="AG71" s="990"/>
      <c r="AH71" s="932"/>
      <c r="AI71" s="991"/>
      <c r="AJ71" s="868">
        <f t="shared" si="58"/>
        <v>0</v>
      </c>
      <c r="AK71" s="992">
        <f t="shared" si="59"/>
        <v>0</v>
      </c>
      <c r="AL71" s="868">
        <f t="shared" si="60"/>
        <v>0</v>
      </c>
      <c r="AM71" s="923">
        <f t="shared" si="61"/>
        <v>0</v>
      </c>
      <c r="AN71" s="881">
        <f t="shared" si="62"/>
        <v>0</v>
      </c>
      <c r="AO71" s="902">
        <f t="shared" si="63"/>
        <v>0</v>
      </c>
      <c r="AR71" s="101"/>
      <c r="BB71" s="11"/>
      <c r="BC71" s="11"/>
      <c r="BD71" s="11"/>
      <c r="BE71" s="11"/>
      <c r="BF71" s="11"/>
    </row>
    <row r="72" spans="2:58" ht="15.75" thickBot="1">
      <c r="B72" s="3014"/>
      <c r="C72" s="2152" t="s">
        <v>618</v>
      </c>
      <c r="D72" s="3015"/>
      <c r="E72" s="188" t="s">
        <v>373</v>
      </c>
      <c r="F72" s="2350">
        <v>0.3</v>
      </c>
      <c r="G72" s="2528">
        <v>0.3</v>
      </c>
      <c r="H72" s="2446" t="s">
        <v>78</v>
      </c>
      <c r="I72" s="2183">
        <v>2</v>
      </c>
      <c r="J72" s="2173">
        <v>2</v>
      </c>
      <c r="K72" s="2349" t="s">
        <v>373</v>
      </c>
      <c r="L72" s="2350">
        <v>0.3</v>
      </c>
      <c r="M72" s="2351">
        <v>0.3</v>
      </c>
      <c r="N72" s="91"/>
      <c r="O72" s="880" t="s">
        <v>117</v>
      </c>
      <c r="P72" s="844">
        <f>F70+D75</f>
        <v>50</v>
      </c>
      <c r="Q72" s="1020">
        <f>G70+D75</f>
        <v>50</v>
      </c>
      <c r="R72" s="844">
        <f>D89</f>
        <v>70</v>
      </c>
      <c r="S72" s="1021">
        <f>D89</f>
        <v>70</v>
      </c>
      <c r="T72" s="844">
        <f>D102</f>
        <v>20</v>
      </c>
      <c r="U72" s="1020">
        <f>D102</f>
        <v>20</v>
      </c>
      <c r="V72" s="844">
        <f t="shared" ref="V72:V76" si="66">P72+R72</f>
        <v>120</v>
      </c>
      <c r="W72" s="1012">
        <f t="shared" ref="W72:W76" si="67">Q72+S72</f>
        <v>120</v>
      </c>
      <c r="X72" s="844">
        <f t="shared" ref="X72:X76" si="68">R72+T72</f>
        <v>90</v>
      </c>
      <c r="Y72" s="923">
        <f t="shared" ref="Y72:Y76" si="69">S72+U72</f>
        <v>90</v>
      </c>
      <c r="Z72" s="881">
        <f t="shared" si="64"/>
        <v>140</v>
      </c>
      <c r="AA72" s="882">
        <f t="shared" si="65"/>
        <v>140</v>
      </c>
      <c r="AC72" s="1074" t="s">
        <v>328</v>
      </c>
      <c r="AD72" s="2465"/>
      <c r="AE72" s="998"/>
      <c r="AF72" s="939"/>
      <c r="AG72" s="999"/>
      <c r="AH72" s="939"/>
      <c r="AI72" s="1000"/>
      <c r="AJ72" s="869">
        <f t="shared" si="58"/>
        <v>0</v>
      </c>
      <c r="AK72" s="1001">
        <f t="shared" si="59"/>
        <v>0</v>
      </c>
      <c r="AL72" s="869">
        <f t="shared" si="60"/>
        <v>0</v>
      </c>
      <c r="AM72" s="833">
        <f t="shared" si="61"/>
        <v>0</v>
      </c>
      <c r="AN72" s="890">
        <f t="shared" si="62"/>
        <v>0</v>
      </c>
      <c r="AO72" s="903">
        <f t="shared" si="63"/>
        <v>0</v>
      </c>
      <c r="AR72" s="101"/>
      <c r="BB72" s="11"/>
      <c r="BC72" s="11"/>
      <c r="BD72" s="11"/>
      <c r="BE72" s="11"/>
      <c r="BF72" s="11"/>
    </row>
    <row r="73" spans="2:58" ht="15.75" thickBot="1">
      <c r="B73" s="1548" t="s">
        <v>757</v>
      </c>
      <c r="C73" s="259" t="s">
        <v>13</v>
      </c>
      <c r="D73" s="652">
        <v>190</v>
      </c>
      <c r="E73" s="2175" t="s">
        <v>359</v>
      </c>
      <c r="F73" s="2350">
        <v>2.5</v>
      </c>
      <c r="G73" s="2528">
        <v>2.5</v>
      </c>
      <c r="H73" s="232" t="s">
        <v>396</v>
      </c>
      <c r="I73" s="2414">
        <v>5</v>
      </c>
      <c r="J73" s="2176">
        <v>5</v>
      </c>
      <c r="K73" s="2175" t="s">
        <v>119</v>
      </c>
      <c r="L73" s="2350">
        <v>1</v>
      </c>
      <c r="M73" s="2351">
        <v>1</v>
      </c>
      <c r="N73" s="91"/>
      <c r="O73" s="880" t="s">
        <v>75</v>
      </c>
      <c r="P73" s="844">
        <f>F73+I69</f>
        <v>7.5</v>
      </c>
      <c r="Q73" s="1113">
        <f>G73+J69</f>
        <v>7.5</v>
      </c>
      <c r="R73" s="844">
        <f>I92</f>
        <v>0.66</v>
      </c>
      <c r="S73" s="1012">
        <f>J92</f>
        <v>0.66</v>
      </c>
      <c r="T73" s="844">
        <f>F101+I103</f>
        <v>5.3000000000000007</v>
      </c>
      <c r="U73" s="1023">
        <f>G101+J103</f>
        <v>5.3000000000000007</v>
      </c>
      <c r="V73" s="844">
        <f t="shared" si="66"/>
        <v>8.16</v>
      </c>
      <c r="W73" s="1012">
        <f t="shared" si="67"/>
        <v>8.16</v>
      </c>
      <c r="X73" s="844">
        <f t="shared" si="68"/>
        <v>5.9600000000000009</v>
      </c>
      <c r="Y73" s="923">
        <f t="shared" si="69"/>
        <v>5.9600000000000009</v>
      </c>
      <c r="Z73" s="881">
        <f t="shared" si="64"/>
        <v>13.46</v>
      </c>
      <c r="AA73" s="882">
        <f t="shared" si="65"/>
        <v>13.46</v>
      </c>
      <c r="AC73" s="919" t="s">
        <v>314</v>
      </c>
      <c r="AD73" s="1002">
        <f t="shared" ref="AD73:AI73" si="70">SUM(AD65:AD72)</f>
        <v>0</v>
      </c>
      <c r="AE73" s="1003">
        <f t="shared" si="70"/>
        <v>0</v>
      </c>
      <c r="AF73" s="1004">
        <f t="shared" si="70"/>
        <v>5</v>
      </c>
      <c r="AG73" s="921">
        <f>SUM(AG65:AG72)</f>
        <v>5</v>
      </c>
      <c r="AH73" s="1002">
        <f t="shared" si="70"/>
        <v>0</v>
      </c>
      <c r="AI73" s="1005">
        <f t="shared" si="70"/>
        <v>0</v>
      </c>
      <c r="AJ73" s="920">
        <f t="shared" si="58"/>
        <v>5</v>
      </c>
      <c r="AK73" s="1006">
        <f t="shared" si="59"/>
        <v>5</v>
      </c>
      <c r="AL73" s="920">
        <f t="shared" si="60"/>
        <v>5</v>
      </c>
      <c r="AM73" s="1007">
        <f t="shared" si="61"/>
        <v>5</v>
      </c>
      <c r="AN73" s="920">
        <f t="shared" si="62"/>
        <v>5</v>
      </c>
      <c r="AO73" s="921">
        <f t="shared" si="63"/>
        <v>5</v>
      </c>
      <c r="AR73" s="127"/>
      <c r="BB73" s="11"/>
      <c r="BC73" s="11"/>
      <c r="BD73" s="11"/>
      <c r="BE73" s="11"/>
      <c r="BF73" s="11"/>
    </row>
    <row r="74" spans="2:58" ht="15.75" thickBot="1">
      <c r="B74" s="3014"/>
      <c r="C74" s="170" t="s">
        <v>365</v>
      </c>
      <c r="D74" s="3016"/>
      <c r="E74" s="2561" t="s">
        <v>590</v>
      </c>
      <c r="H74" s="232" t="s">
        <v>377</v>
      </c>
      <c r="I74" s="2164">
        <v>1</v>
      </c>
      <c r="J74" s="2176">
        <v>1</v>
      </c>
      <c r="K74" s="2382" t="s">
        <v>547</v>
      </c>
      <c r="L74" s="2394">
        <v>1.3</v>
      </c>
      <c r="M74" s="2395">
        <v>1</v>
      </c>
      <c r="N74" s="106"/>
      <c r="O74" s="883" t="s">
        <v>305</v>
      </c>
      <c r="P74" s="2316">
        <f t="shared" ref="P74:U74" si="71">AD73</f>
        <v>0</v>
      </c>
      <c r="Q74" s="1048">
        <f t="shared" si="71"/>
        <v>0</v>
      </c>
      <c r="R74" s="2316">
        <f t="shared" si="71"/>
        <v>5</v>
      </c>
      <c r="S74" s="885">
        <f t="shared" si="71"/>
        <v>5</v>
      </c>
      <c r="T74" s="2316">
        <f t="shared" si="71"/>
        <v>0</v>
      </c>
      <c r="U74" s="2317">
        <f t="shared" si="71"/>
        <v>0</v>
      </c>
      <c r="V74" s="845">
        <f t="shared" si="66"/>
        <v>5</v>
      </c>
      <c r="W74" s="885">
        <f t="shared" si="67"/>
        <v>5</v>
      </c>
      <c r="X74" s="845">
        <f t="shared" si="68"/>
        <v>5</v>
      </c>
      <c r="Y74" s="1024">
        <f t="shared" si="69"/>
        <v>5</v>
      </c>
      <c r="Z74" s="884">
        <f t="shared" si="64"/>
        <v>5</v>
      </c>
      <c r="AA74" s="885">
        <f t="shared" si="65"/>
        <v>5</v>
      </c>
      <c r="AC74" s="1316" t="s">
        <v>428</v>
      </c>
      <c r="AD74" s="865"/>
      <c r="AE74" s="1100"/>
      <c r="AF74" s="867"/>
      <c r="AG74" s="1008"/>
      <c r="AH74" s="870"/>
      <c r="AI74" s="1108"/>
      <c r="AJ74" s="870">
        <f t="shared" si="58"/>
        <v>0</v>
      </c>
      <c r="AK74" s="1009">
        <f t="shared" si="59"/>
        <v>0</v>
      </c>
      <c r="AL74" s="870">
        <f t="shared" si="60"/>
        <v>0</v>
      </c>
      <c r="AM74" s="1010">
        <f t="shared" si="61"/>
        <v>0</v>
      </c>
      <c r="AN74" s="1075">
        <f t="shared" si="62"/>
        <v>0</v>
      </c>
      <c r="AO74" s="1086">
        <f t="shared" si="63"/>
        <v>0</v>
      </c>
      <c r="AR74" s="106"/>
      <c r="BB74" s="11"/>
      <c r="BC74" s="11"/>
      <c r="BD74" s="11"/>
      <c r="BE74" s="11"/>
      <c r="BF74" s="11"/>
    </row>
    <row r="75" spans="2:58" ht="14.25" customHeight="1">
      <c r="B75" s="3004" t="s">
        <v>9</v>
      </c>
      <c r="C75" s="2925" t="s">
        <v>10</v>
      </c>
      <c r="D75" s="231">
        <v>40</v>
      </c>
      <c r="E75" s="2175" t="s">
        <v>81</v>
      </c>
      <c r="F75" s="2183">
        <v>2</v>
      </c>
      <c r="G75" s="2450">
        <v>2</v>
      </c>
      <c r="H75" s="241" t="s">
        <v>373</v>
      </c>
      <c r="I75" s="2414">
        <v>0.5</v>
      </c>
      <c r="J75" s="2176">
        <v>0.5</v>
      </c>
      <c r="K75" s="2469" t="s">
        <v>588</v>
      </c>
      <c r="L75" s="2461"/>
      <c r="M75" s="2470"/>
      <c r="N75" s="91"/>
      <c r="O75" s="880" t="s">
        <v>93</v>
      </c>
      <c r="P75" s="844"/>
      <c r="Q75" s="837"/>
      <c r="R75" s="844"/>
      <c r="S75" s="923"/>
      <c r="T75" s="844"/>
      <c r="U75" s="1025"/>
      <c r="V75" s="844">
        <f t="shared" si="66"/>
        <v>0</v>
      </c>
      <c r="W75" s="1012">
        <f t="shared" si="67"/>
        <v>0</v>
      </c>
      <c r="X75" s="844">
        <f t="shared" si="68"/>
        <v>0</v>
      </c>
      <c r="Y75" s="923">
        <f t="shared" si="69"/>
        <v>0</v>
      </c>
      <c r="Z75" s="881">
        <f t="shared" si="64"/>
        <v>0</v>
      </c>
      <c r="AA75" s="882">
        <f t="shared" si="65"/>
        <v>0</v>
      </c>
      <c r="AC75" s="898" t="s">
        <v>326</v>
      </c>
      <c r="AD75" s="729"/>
      <c r="AE75" s="1101"/>
      <c r="AF75" s="1193"/>
      <c r="AG75" s="1174"/>
      <c r="AH75" s="868"/>
      <c r="AI75" s="1027"/>
      <c r="AJ75" s="868">
        <f t="shared" ref="AJ75:AM78" si="72">AD75+AF75</f>
        <v>0</v>
      </c>
      <c r="AK75" s="1012">
        <f t="shared" si="72"/>
        <v>0</v>
      </c>
      <c r="AL75" s="868">
        <f t="shared" si="72"/>
        <v>0</v>
      </c>
      <c r="AM75" s="923">
        <f>AG75+AI75</f>
        <v>0</v>
      </c>
      <c r="AN75" s="1075">
        <f t="shared" si="62"/>
        <v>0</v>
      </c>
      <c r="AO75" s="1086">
        <f t="shared" si="63"/>
        <v>0</v>
      </c>
      <c r="AR75" s="111"/>
      <c r="BB75" s="11"/>
      <c r="BC75" s="11"/>
      <c r="BD75" s="11"/>
      <c r="BE75" s="11"/>
      <c r="BF75" s="11"/>
    </row>
    <row r="76" spans="2:58" ht="15.75" customHeight="1" thickBot="1">
      <c r="B76" s="3005" t="s">
        <v>9</v>
      </c>
      <c r="C76" s="2925" t="s">
        <v>319</v>
      </c>
      <c r="D76" s="231">
        <v>30</v>
      </c>
      <c r="E76" s="2453" t="s">
        <v>591</v>
      </c>
      <c r="F76" s="1664"/>
      <c r="G76" s="1664"/>
      <c r="H76" s="241" t="s">
        <v>134</v>
      </c>
      <c r="I76" s="3261">
        <v>1.6100000000000001E-3</v>
      </c>
      <c r="J76" s="2348">
        <v>1.6100000000000001E-3</v>
      </c>
      <c r="K76" s="2420" t="s">
        <v>618</v>
      </c>
      <c r="L76" s="2440"/>
      <c r="M76" s="2437"/>
      <c r="N76" s="91"/>
      <c r="O76" s="415" t="s">
        <v>44</v>
      </c>
      <c r="P76" s="844">
        <f>L78</f>
        <v>282.73</v>
      </c>
      <c r="Q76" s="1028">
        <f>M78</f>
        <v>212.04</v>
      </c>
      <c r="R76" s="1111">
        <f>F85</f>
        <v>90</v>
      </c>
      <c r="S76" s="1033">
        <f>G85</f>
        <v>67.5</v>
      </c>
      <c r="T76" s="844">
        <f>F99</f>
        <v>100.53400000000001</v>
      </c>
      <c r="U76" s="1025">
        <f>G99</f>
        <v>75.400000000000006</v>
      </c>
      <c r="V76" s="844">
        <f t="shared" si="66"/>
        <v>372.73</v>
      </c>
      <c r="W76" s="1012">
        <f t="shared" si="67"/>
        <v>279.53999999999996</v>
      </c>
      <c r="X76" s="844">
        <f t="shared" si="68"/>
        <v>190.53399999999999</v>
      </c>
      <c r="Y76" s="923">
        <f t="shared" si="69"/>
        <v>142.9</v>
      </c>
      <c r="Z76" s="881">
        <f t="shared" si="64"/>
        <v>473.26400000000001</v>
      </c>
      <c r="AA76" s="882">
        <f t="shared" si="65"/>
        <v>354.93999999999994</v>
      </c>
      <c r="AC76" s="897" t="s">
        <v>229</v>
      </c>
      <c r="AD76" s="729"/>
      <c r="AE76" s="1102"/>
      <c r="AF76" s="868"/>
      <c r="AG76" s="1011"/>
      <c r="AH76" s="868"/>
      <c r="AI76" s="1027"/>
      <c r="AJ76" s="868">
        <f t="shared" si="72"/>
        <v>0</v>
      </c>
      <c r="AK76" s="1012">
        <f t="shared" si="72"/>
        <v>0</v>
      </c>
      <c r="AL76" s="868">
        <f t="shared" si="72"/>
        <v>0</v>
      </c>
      <c r="AM76" s="923">
        <f t="shared" si="72"/>
        <v>0</v>
      </c>
      <c r="AN76" s="1075">
        <f t="shared" si="62"/>
        <v>0</v>
      </c>
      <c r="AO76" s="1086">
        <f t="shared" si="63"/>
        <v>0</v>
      </c>
      <c r="AR76" s="111"/>
      <c r="BB76" s="11"/>
      <c r="BC76" s="11"/>
      <c r="BD76" s="11"/>
      <c r="BE76" s="11"/>
      <c r="BF76" s="11"/>
    </row>
    <row r="77" spans="2:58" ht="15" customHeight="1" thickBot="1">
      <c r="B77" s="103"/>
      <c r="C77" s="1202"/>
      <c r="D77" s="102"/>
      <c r="E77" s="2679" t="s">
        <v>13</v>
      </c>
      <c r="F77" s="2613"/>
      <c r="G77" s="2614"/>
      <c r="H77" s="2561" t="s">
        <v>592</v>
      </c>
      <c r="I77" s="2971"/>
      <c r="J77" s="2972"/>
      <c r="K77" s="2184" t="s">
        <v>88</v>
      </c>
      <c r="L77" s="2155" t="s">
        <v>89</v>
      </c>
      <c r="M77" s="2342" t="s">
        <v>90</v>
      </c>
      <c r="N77" s="91"/>
      <c r="O77" s="1376" t="s">
        <v>434</v>
      </c>
      <c r="P77" s="2318">
        <f t="shared" ref="P77:U77" si="73">AD88</f>
        <v>132.661</v>
      </c>
      <c r="Q77" s="2319">
        <f t="shared" si="73"/>
        <v>107</v>
      </c>
      <c r="R77" s="2318">
        <f t="shared" si="73"/>
        <v>320.12300000000005</v>
      </c>
      <c r="S77" s="1487">
        <f t="shared" si="73"/>
        <v>269.87</v>
      </c>
      <c r="T77" s="2318">
        <f t="shared" si="73"/>
        <v>0</v>
      </c>
      <c r="U77" s="2320">
        <f t="shared" si="73"/>
        <v>0</v>
      </c>
      <c r="V77" s="1378">
        <f t="shared" ref="V77:V107" si="74">P77+R77</f>
        <v>452.78400000000005</v>
      </c>
      <c r="W77" s="887">
        <f t="shared" ref="W77:W107" si="75">Q77+S77</f>
        <v>376.87</v>
      </c>
      <c r="X77" s="1378">
        <f t="shared" ref="X77:X107" si="76">R77+T77</f>
        <v>320.12300000000005</v>
      </c>
      <c r="Y77" s="1379">
        <f t="shared" ref="Y77:Y107" si="77">S77+U77</f>
        <v>269.87</v>
      </c>
      <c r="Z77" s="886">
        <f t="shared" si="64"/>
        <v>452.78400000000005</v>
      </c>
      <c r="AA77" s="887">
        <f t="shared" si="65"/>
        <v>376.87</v>
      </c>
      <c r="AC77" s="899" t="s">
        <v>360</v>
      </c>
      <c r="AD77" s="729"/>
      <c r="AE77" s="1103"/>
      <c r="AF77" s="868"/>
      <c r="AG77" s="1011"/>
      <c r="AH77" s="869"/>
      <c r="AI77" s="1109"/>
      <c r="AJ77" s="869">
        <f t="shared" si="72"/>
        <v>0</v>
      </c>
      <c r="AK77" s="1014">
        <f t="shared" si="72"/>
        <v>0</v>
      </c>
      <c r="AL77" s="869">
        <f t="shared" si="72"/>
        <v>0</v>
      </c>
      <c r="AM77" s="833">
        <f t="shared" si="72"/>
        <v>0</v>
      </c>
      <c r="AN77" s="1075">
        <f t="shared" si="62"/>
        <v>0</v>
      </c>
      <c r="AO77" s="1086">
        <f t="shared" si="63"/>
        <v>0</v>
      </c>
      <c r="AR77" s="209"/>
      <c r="BB77" s="11"/>
      <c r="BC77" s="11"/>
      <c r="BD77" s="11"/>
      <c r="BE77" s="11"/>
      <c r="BF77" s="11"/>
    </row>
    <row r="78" spans="2:58" ht="15.75" thickBot="1">
      <c r="B78" s="103"/>
      <c r="C78" s="1202"/>
      <c r="D78" s="102"/>
      <c r="E78" s="2538" t="s">
        <v>365</v>
      </c>
      <c r="F78" s="2179"/>
      <c r="G78" s="2590"/>
      <c r="K78" s="2177" t="s">
        <v>44</v>
      </c>
      <c r="L78" s="2360">
        <v>282.73</v>
      </c>
      <c r="M78" s="2379">
        <v>212.04</v>
      </c>
      <c r="N78" s="91"/>
      <c r="O78" s="1377" t="s">
        <v>435</v>
      </c>
      <c r="P78" s="2318">
        <f t="shared" ref="P78:U78" si="78">AD95</f>
        <v>5</v>
      </c>
      <c r="Q78" s="2319">
        <f t="shared" si="78"/>
        <v>5</v>
      </c>
      <c r="R78" s="2318">
        <f t="shared" si="78"/>
        <v>1.44</v>
      </c>
      <c r="S78" s="1487">
        <f t="shared" si="78"/>
        <v>1.44</v>
      </c>
      <c r="T78" s="2318">
        <f t="shared" si="78"/>
        <v>0</v>
      </c>
      <c r="U78" s="2320">
        <f t="shared" si="78"/>
        <v>0</v>
      </c>
      <c r="V78" s="846">
        <f t="shared" si="74"/>
        <v>6.4399999999999995</v>
      </c>
      <c r="W78" s="887">
        <f t="shared" si="75"/>
        <v>6.4399999999999995</v>
      </c>
      <c r="X78" s="846">
        <f t="shared" si="76"/>
        <v>1.44</v>
      </c>
      <c r="Y78" s="1026">
        <f t="shared" si="77"/>
        <v>1.44</v>
      </c>
      <c r="Z78" s="886">
        <f t="shared" si="64"/>
        <v>6.4399999999999995</v>
      </c>
      <c r="AA78" s="887">
        <f t="shared" si="65"/>
        <v>6.4399999999999995</v>
      </c>
      <c r="AC78" s="899" t="s">
        <v>61</v>
      </c>
      <c r="AD78" s="865"/>
      <c r="AE78" s="1100"/>
      <c r="AF78" s="867"/>
      <c r="AG78" s="1008"/>
      <c r="AH78" s="868"/>
      <c r="AI78" s="1027"/>
      <c r="AJ78" s="868">
        <f t="shared" si="72"/>
        <v>0</v>
      </c>
      <c r="AK78" s="1012">
        <f t="shared" si="72"/>
        <v>0</v>
      </c>
      <c r="AL78" s="868">
        <f t="shared" si="72"/>
        <v>0</v>
      </c>
      <c r="AM78" s="923">
        <f t="shared" si="72"/>
        <v>0</v>
      </c>
      <c r="AN78" s="1075">
        <f t="shared" si="62"/>
        <v>0</v>
      </c>
      <c r="AO78" s="1086">
        <f t="shared" si="63"/>
        <v>0</v>
      </c>
      <c r="AR78" s="209"/>
      <c r="BB78" s="11"/>
      <c r="BC78" s="11"/>
      <c r="BD78" s="11"/>
      <c r="BE78" s="11"/>
      <c r="BF78" s="11"/>
    </row>
    <row r="79" spans="2:58">
      <c r="B79" s="103"/>
      <c r="C79" s="1202"/>
      <c r="D79" s="102"/>
      <c r="E79" s="131" t="s">
        <v>121</v>
      </c>
      <c r="F79" s="130">
        <v>3</v>
      </c>
      <c r="G79" s="3552">
        <v>3</v>
      </c>
      <c r="K79" s="2439" t="s">
        <v>480</v>
      </c>
      <c r="L79" s="2350">
        <v>2.661</v>
      </c>
      <c r="M79" s="2351">
        <v>2</v>
      </c>
      <c r="N79" s="91"/>
      <c r="O79" s="880" t="s">
        <v>67</v>
      </c>
      <c r="P79" s="847">
        <f t="shared" ref="P79:U79" si="79">AD103</f>
        <v>0</v>
      </c>
      <c r="Q79" s="1145">
        <f t="shared" si="79"/>
        <v>0</v>
      </c>
      <c r="R79" s="847">
        <f t="shared" si="79"/>
        <v>119.175</v>
      </c>
      <c r="S79" s="1195">
        <f>AG103</f>
        <v>105</v>
      </c>
      <c r="T79" s="847">
        <f t="shared" si="79"/>
        <v>0</v>
      </c>
      <c r="U79" s="2204">
        <f t="shared" si="79"/>
        <v>0</v>
      </c>
      <c r="V79" s="847">
        <f t="shared" si="74"/>
        <v>119.175</v>
      </c>
      <c r="W79" s="1012">
        <f t="shared" si="75"/>
        <v>105</v>
      </c>
      <c r="X79" s="847">
        <f t="shared" si="76"/>
        <v>119.175</v>
      </c>
      <c r="Y79" s="923">
        <f t="shared" si="77"/>
        <v>105</v>
      </c>
      <c r="Z79" s="881">
        <f t="shared" si="64"/>
        <v>119.175</v>
      </c>
      <c r="AA79" s="882">
        <f t="shared" si="65"/>
        <v>105</v>
      </c>
      <c r="AC79" s="1175" t="s">
        <v>374</v>
      </c>
      <c r="AD79" s="729"/>
      <c r="AE79" s="1101"/>
      <c r="AF79" s="868"/>
      <c r="AG79" s="1011"/>
      <c r="AH79" s="868"/>
      <c r="AI79" s="1027"/>
      <c r="AJ79" s="868">
        <f t="shared" ref="AJ79:AJ80" si="80">AD79+AF79</f>
        <v>0</v>
      </c>
      <c r="AK79" s="1012">
        <f t="shared" ref="AK79:AK80" si="81">AE79+AG79</f>
        <v>0</v>
      </c>
      <c r="AL79" s="868">
        <f t="shared" ref="AL79:AL80" si="82">AF79+AH79</f>
        <v>0</v>
      </c>
      <c r="AM79" s="923">
        <f t="shared" ref="AM79:AM80" si="83">AG79+AI79</f>
        <v>0</v>
      </c>
      <c r="AN79" s="1075">
        <f t="shared" si="62"/>
        <v>0</v>
      </c>
      <c r="AO79" s="1086">
        <f t="shared" si="63"/>
        <v>0</v>
      </c>
      <c r="AR79" s="104"/>
      <c r="BB79" s="11"/>
      <c r="BC79" s="11"/>
      <c r="BD79" s="11"/>
      <c r="BE79" s="11"/>
      <c r="BF79" s="11"/>
    </row>
    <row r="80" spans="2:58">
      <c r="B80" s="103"/>
      <c r="C80" s="1202"/>
      <c r="D80" s="102"/>
      <c r="E80" s="238" t="s">
        <v>573</v>
      </c>
      <c r="F80" s="239">
        <v>10</v>
      </c>
      <c r="G80" s="3553">
        <v>10</v>
      </c>
      <c r="K80" s="188" t="s">
        <v>81</v>
      </c>
      <c r="L80" s="2183">
        <v>12.1</v>
      </c>
      <c r="M80" s="2392">
        <v>12.1</v>
      </c>
      <c r="N80" s="91"/>
      <c r="O80" s="888" t="s">
        <v>92</v>
      </c>
      <c r="P80" s="847">
        <f t="shared" ref="P80:U80" si="84">AD107</f>
        <v>0</v>
      </c>
      <c r="Q80" s="1145">
        <f t="shared" si="84"/>
        <v>0</v>
      </c>
      <c r="R80" s="847">
        <f t="shared" si="84"/>
        <v>0</v>
      </c>
      <c r="S80" s="1195">
        <f t="shared" si="84"/>
        <v>0</v>
      </c>
      <c r="T80" s="847">
        <f t="shared" si="84"/>
        <v>0</v>
      </c>
      <c r="U80" s="2204">
        <f t="shared" si="84"/>
        <v>0</v>
      </c>
      <c r="V80" s="844">
        <f t="shared" si="74"/>
        <v>0</v>
      </c>
      <c r="W80" s="1012">
        <f t="shared" si="75"/>
        <v>0</v>
      </c>
      <c r="X80" s="844">
        <f t="shared" si="76"/>
        <v>0</v>
      </c>
      <c r="Y80" s="923">
        <f t="shared" si="77"/>
        <v>0</v>
      </c>
      <c r="Z80" s="881">
        <f t="shared" si="64"/>
        <v>0</v>
      </c>
      <c r="AA80" s="882">
        <f t="shared" si="65"/>
        <v>0</v>
      </c>
      <c r="AC80" s="898" t="s">
        <v>375</v>
      </c>
      <c r="AD80" s="729">
        <f>L79+L74</f>
        <v>3.9610000000000003</v>
      </c>
      <c r="AE80" s="1102">
        <f>M79+M74</f>
        <v>3</v>
      </c>
      <c r="AF80" s="868"/>
      <c r="AG80" s="1011"/>
      <c r="AH80" s="868"/>
      <c r="AI80" s="1027"/>
      <c r="AJ80" s="868">
        <f t="shared" si="80"/>
        <v>3.9610000000000003</v>
      </c>
      <c r="AK80" s="1012">
        <f t="shared" si="81"/>
        <v>3</v>
      </c>
      <c r="AL80" s="868">
        <f t="shared" si="82"/>
        <v>0</v>
      </c>
      <c r="AM80" s="923">
        <f t="shared" si="83"/>
        <v>0</v>
      </c>
      <c r="AN80" s="1075">
        <f t="shared" si="62"/>
        <v>3.9610000000000003</v>
      </c>
      <c r="AO80" s="1086">
        <f t="shared" si="63"/>
        <v>3</v>
      </c>
      <c r="AR80" s="111"/>
      <c r="BB80" s="11"/>
      <c r="BC80" s="11"/>
      <c r="BD80" s="11"/>
      <c r="BE80" s="11"/>
      <c r="BF80" s="11"/>
    </row>
    <row r="81" spans="2:58">
      <c r="B81" s="103"/>
      <c r="C81" s="1202"/>
      <c r="D81" s="102"/>
      <c r="E81" s="2175" t="s">
        <v>76</v>
      </c>
      <c r="F81" s="2164">
        <v>195</v>
      </c>
      <c r="G81" s="2392">
        <v>195</v>
      </c>
      <c r="K81" s="2175" t="s">
        <v>373</v>
      </c>
      <c r="L81" s="2414">
        <v>0.52200000000000002</v>
      </c>
      <c r="M81" s="2176">
        <v>0.52200000000000002</v>
      </c>
      <c r="N81" s="91"/>
      <c r="O81" s="880" t="s">
        <v>760</v>
      </c>
      <c r="P81" s="847"/>
      <c r="Q81" s="1145"/>
      <c r="R81" s="847">
        <f>D88</f>
        <v>200</v>
      </c>
      <c r="S81" s="1195">
        <f>D88</f>
        <v>200</v>
      </c>
      <c r="T81" s="847"/>
      <c r="U81" s="2204"/>
      <c r="V81" s="844">
        <f t="shared" si="74"/>
        <v>200</v>
      </c>
      <c r="W81" s="1012">
        <f t="shared" si="75"/>
        <v>200</v>
      </c>
      <c r="X81" s="844">
        <f t="shared" si="76"/>
        <v>200</v>
      </c>
      <c r="Y81" s="923">
        <f t="shared" si="77"/>
        <v>200</v>
      </c>
      <c r="Z81" s="881">
        <f t="shared" si="64"/>
        <v>200</v>
      </c>
      <c r="AA81" s="882">
        <f t="shared" si="65"/>
        <v>200</v>
      </c>
      <c r="AC81" s="899" t="s">
        <v>110</v>
      </c>
      <c r="AD81" s="1112"/>
      <c r="AE81" s="1102"/>
      <c r="AF81" s="868">
        <f>I87</f>
        <v>89.210999999999999</v>
      </c>
      <c r="AG81" s="1011">
        <f>J87</f>
        <v>71.400000000000006</v>
      </c>
      <c r="AH81" s="868"/>
      <c r="AI81" s="1027"/>
      <c r="AJ81" s="868">
        <f t="shared" ref="AJ81:AM88" si="85">AD81+AF81</f>
        <v>89.210999999999999</v>
      </c>
      <c r="AK81" s="1012">
        <f t="shared" si="85"/>
        <v>71.400000000000006</v>
      </c>
      <c r="AL81" s="868">
        <f t="shared" si="85"/>
        <v>89.210999999999999</v>
      </c>
      <c r="AM81" s="923">
        <f t="shared" si="85"/>
        <v>71.400000000000006</v>
      </c>
      <c r="AN81" s="1075">
        <f t="shared" si="62"/>
        <v>89.210999999999999</v>
      </c>
      <c r="AO81" s="1086">
        <f t="shared" si="63"/>
        <v>71.400000000000006</v>
      </c>
      <c r="AR81" s="209"/>
      <c r="BB81" s="11"/>
      <c r="BC81" s="11"/>
      <c r="BD81" s="11"/>
      <c r="BE81" s="11"/>
      <c r="BF81" s="11"/>
    </row>
    <row r="82" spans="2:58" ht="13.5" customHeight="1" thickBot="1">
      <c r="B82" s="1212" t="s">
        <v>293</v>
      </c>
      <c r="C82" s="1213"/>
      <c r="D82" s="1761">
        <f>SUM(D68:D81)</f>
        <v>640</v>
      </c>
      <c r="E82" s="2382" t="s">
        <v>77</v>
      </c>
      <c r="F82" s="2394">
        <v>4.5</v>
      </c>
      <c r="G82" s="2422">
        <v>4.5</v>
      </c>
      <c r="K82" s="2178" t="s">
        <v>620</v>
      </c>
      <c r="L82" s="1094">
        <v>7.5750000000000002</v>
      </c>
      <c r="M82" s="2487">
        <v>7.5</v>
      </c>
      <c r="N82" s="91"/>
      <c r="O82" s="415" t="s">
        <v>317</v>
      </c>
      <c r="P82" s="847">
        <f t="shared" ref="P82:U82" si="86">AD110</f>
        <v>38.9</v>
      </c>
      <c r="Q82" s="1145">
        <f t="shared" si="86"/>
        <v>35</v>
      </c>
      <c r="R82" s="847">
        <f t="shared" si="86"/>
        <v>125.45699999999999</v>
      </c>
      <c r="S82" s="1195">
        <f t="shared" si="86"/>
        <v>112.91</v>
      </c>
      <c r="T82" s="847">
        <f t="shared" si="86"/>
        <v>0</v>
      </c>
      <c r="U82" s="2204">
        <f t="shared" si="86"/>
        <v>0</v>
      </c>
      <c r="V82" s="844">
        <f t="shared" si="74"/>
        <v>164.357</v>
      </c>
      <c r="W82" s="1012">
        <f t="shared" si="75"/>
        <v>147.91</v>
      </c>
      <c r="X82" s="844">
        <f t="shared" si="76"/>
        <v>125.45699999999999</v>
      </c>
      <c r="Y82" s="923">
        <f t="shared" si="77"/>
        <v>112.91</v>
      </c>
      <c r="Z82" s="881">
        <f t="shared" si="64"/>
        <v>164.357</v>
      </c>
      <c r="AA82" s="882">
        <f t="shared" si="65"/>
        <v>147.91</v>
      </c>
      <c r="AC82" s="899" t="s">
        <v>80</v>
      </c>
      <c r="AD82" s="729">
        <f>F69+I71+L69</f>
        <v>26.200000000000003</v>
      </c>
      <c r="AE82" s="1104">
        <f>G69+J71+M69</f>
        <v>22</v>
      </c>
      <c r="AF82" s="868">
        <f>F89+I91+L90</f>
        <v>44.75</v>
      </c>
      <c r="AG82" s="1011">
        <f>G89+J91+M90</f>
        <v>37.380000000000003</v>
      </c>
      <c r="AH82" s="868"/>
      <c r="AI82" s="1027"/>
      <c r="AJ82" s="868">
        <f t="shared" si="85"/>
        <v>70.95</v>
      </c>
      <c r="AK82" s="1012">
        <f t="shared" si="85"/>
        <v>59.38</v>
      </c>
      <c r="AL82" s="868">
        <f t="shared" si="85"/>
        <v>44.75</v>
      </c>
      <c r="AM82" s="923">
        <f t="shared" si="85"/>
        <v>37.380000000000003</v>
      </c>
      <c r="AN82" s="1075">
        <f t="shared" si="62"/>
        <v>70.95</v>
      </c>
      <c r="AO82" s="1086">
        <f t="shared" si="63"/>
        <v>59.38</v>
      </c>
      <c r="AR82" s="209"/>
      <c r="BB82" s="11"/>
      <c r="BC82" s="11"/>
      <c r="BD82" s="11"/>
      <c r="BE82" s="11"/>
      <c r="BF82" s="11"/>
    </row>
    <row r="83" spans="2:58" ht="15" customHeight="1" thickBot="1">
      <c r="B83" s="585"/>
      <c r="C83" s="1659" t="s">
        <v>109</v>
      </c>
      <c r="D83" s="226"/>
      <c r="E83" s="2187" t="s">
        <v>653</v>
      </c>
      <c r="F83" s="44"/>
      <c r="G83" s="54"/>
      <c r="H83" s="3556" t="s">
        <v>654</v>
      </c>
      <c r="I83" s="1192"/>
      <c r="J83" s="2387"/>
      <c r="K83" s="1192"/>
      <c r="L83" s="1192"/>
      <c r="M83" s="54"/>
      <c r="N83" s="91"/>
      <c r="O83" s="880" t="s">
        <v>318</v>
      </c>
      <c r="P83" s="847">
        <f t="shared" ref="P83:U83" si="87">AD114</f>
        <v>0</v>
      </c>
      <c r="Q83" s="1145">
        <f t="shared" si="87"/>
        <v>0</v>
      </c>
      <c r="R83" s="847">
        <f t="shared" si="87"/>
        <v>0</v>
      </c>
      <c r="S83" s="1195">
        <f t="shared" si="87"/>
        <v>0</v>
      </c>
      <c r="T83" s="847">
        <f t="shared" si="87"/>
        <v>0</v>
      </c>
      <c r="U83" s="2204">
        <f t="shared" si="87"/>
        <v>0</v>
      </c>
      <c r="V83" s="844">
        <f t="shared" si="74"/>
        <v>0</v>
      </c>
      <c r="W83" s="1012">
        <f t="shared" si="75"/>
        <v>0</v>
      </c>
      <c r="X83" s="844">
        <f t="shared" si="76"/>
        <v>0</v>
      </c>
      <c r="Y83" s="923">
        <f t="shared" si="77"/>
        <v>0</v>
      </c>
      <c r="Z83" s="881">
        <f t="shared" si="64"/>
        <v>0</v>
      </c>
      <c r="AA83" s="882">
        <f t="shared" si="65"/>
        <v>0</v>
      </c>
      <c r="AC83" s="899" t="s">
        <v>65</v>
      </c>
      <c r="AD83" s="729">
        <f>I70+L68</f>
        <v>102.5</v>
      </c>
      <c r="AE83" s="1104">
        <f>J70+M68</f>
        <v>82</v>
      </c>
      <c r="AF83" s="868">
        <f>F87+I90</f>
        <v>14.071999999999999</v>
      </c>
      <c r="AG83" s="1011">
        <f>G87+J90</f>
        <v>11.31</v>
      </c>
      <c r="AH83" s="868"/>
      <c r="AI83" s="1027"/>
      <c r="AJ83" s="868">
        <f t="shared" si="85"/>
        <v>116.572</v>
      </c>
      <c r="AK83" s="1012">
        <f t="shared" si="85"/>
        <v>93.31</v>
      </c>
      <c r="AL83" s="868">
        <f t="shared" si="85"/>
        <v>14.071999999999999</v>
      </c>
      <c r="AM83" s="923">
        <f t="shared" si="85"/>
        <v>11.31</v>
      </c>
      <c r="AN83" s="1075">
        <f t="shared" si="62"/>
        <v>116.572</v>
      </c>
      <c r="AO83" s="1086">
        <f t="shared" si="63"/>
        <v>93.31</v>
      </c>
      <c r="AR83" s="209"/>
      <c r="BB83" s="11"/>
      <c r="BC83" s="11"/>
      <c r="BD83" s="11"/>
      <c r="BE83" s="11"/>
      <c r="BF83" s="11"/>
    </row>
    <row r="84" spans="2:58" ht="15.75" thickBot="1">
      <c r="B84" s="3002" t="s">
        <v>508</v>
      </c>
      <c r="C84" s="1424" t="s">
        <v>933</v>
      </c>
      <c r="D84" s="1549">
        <v>100</v>
      </c>
      <c r="E84" s="2187" t="s">
        <v>88</v>
      </c>
      <c r="F84" s="2155" t="s">
        <v>89</v>
      </c>
      <c r="G84" s="2342" t="s">
        <v>90</v>
      </c>
      <c r="H84" s="3518" t="s">
        <v>88</v>
      </c>
      <c r="I84" s="651" t="s">
        <v>89</v>
      </c>
      <c r="J84" s="1210" t="s">
        <v>90</v>
      </c>
      <c r="K84" s="3518" t="s">
        <v>88</v>
      </c>
      <c r="L84" s="651" t="s">
        <v>89</v>
      </c>
      <c r="M84" s="2169" t="s">
        <v>90</v>
      </c>
      <c r="N84" s="91"/>
      <c r="O84" s="880" t="s">
        <v>107</v>
      </c>
      <c r="P84" s="844"/>
      <c r="Q84" s="837"/>
      <c r="R84" s="844"/>
      <c r="S84" s="923"/>
      <c r="T84" s="844"/>
      <c r="U84" s="1025"/>
      <c r="V84" s="844">
        <f t="shared" si="74"/>
        <v>0</v>
      </c>
      <c r="W84" s="1012">
        <f t="shared" si="75"/>
        <v>0</v>
      </c>
      <c r="X84" s="844">
        <f t="shared" si="76"/>
        <v>0</v>
      </c>
      <c r="Y84" s="923">
        <f t="shared" si="77"/>
        <v>0</v>
      </c>
      <c r="Z84" s="881">
        <f t="shared" si="64"/>
        <v>0</v>
      </c>
      <c r="AA84" s="882">
        <f t="shared" si="65"/>
        <v>0</v>
      </c>
      <c r="AC84" s="899" t="s">
        <v>70</v>
      </c>
      <c r="AD84" s="729"/>
      <c r="AE84" s="1102"/>
      <c r="AF84" s="868"/>
      <c r="AG84" s="1011"/>
      <c r="AH84" s="868"/>
      <c r="AI84" s="1027"/>
      <c r="AJ84" s="868">
        <f t="shared" si="85"/>
        <v>0</v>
      </c>
      <c r="AK84" s="1012">
        <f t="shared" si="85"/>
        <v>0</v>
      </c>
      <c r="AL84" s="868">
        <f t="shared" si="85"/>
        <v>0</v>
      </c>
      <c r="AM84" s="923">
        <f t="shared" si="85"/>
        <v>0</v>
      </c>
      <c r="AN84" s="1075">
        <f t="shared" si="62"/>
        <v>0</v>
      </c>
      <c r="AO84" s="1086">
        <f t="shared" si="63"/>
        <v>0</v>
      </c>
      <c r="AR84" s="209"/>
      <c r="BB84" s="11"/>
      <c r="BC84" s="11"/>
      <c r="BD84" s="11"/>
      <c r="BE84" s="11"/>
      <c r="BF84" s="11"/>
    </row>
    <row r="85" spans="2:58">
      <c r="B85" s="3017" t="s">
        <v>656</v>
      </c>
      <c r="C85" s="259" t="s">
        <v>653</v>
      </c>
      <c r="D85" s="1549">
        <v>250</v>
      </c>
      <c r="E85" s="2177" t="s">
        <v>44</v>
      </c>
      <c r="F85" s="2201">
        <v>90</v>
      </c>
      <c r="G85" s="2503">
        <v>67.5</v>
      </c>
      <c r="H85" s="131" t="s">
        <v>79</v>
      </c>
      <c r="I85" s="3534">
        <v>125.45699999999999</v>
      </c>
      <c r="J85" s="3557">
        <v>112.91</v>
      </c>
      <c r="K85" s="3558" t="s">
        <v>377</v>
      </c>
      <c r="L85" s="3534">
        <v>1.7</v>
      </c>
      <c r="M85" s="2198">
        <v>1.7</v>
      </c>
      <c r="N85" s="91"/>
      <c r="O85" s="880" t="s">
        <v>63</v>
      </c>
      <c r="P85" s="844"/>
      <c r="Q85" s="837"/>
      <c r="R85" s="844"/>
      <c r="S85" s="923"/>
      <c r="T85" s="844"/>
      <c r="U85" s="1025"/>
      <c r="V85" s="844">
        <f t="shared" si="74"/>
        <v>0</v>
      </c>
      <c r="W85" s="1012">
        <f t="shared" si="75"/>
        <v>0</v>
      </c>
      <c r="X85" s="844">
        <f t="shared" si="76"/>
        <v>0</v>
      </c>
      <c r="Y85" s="923">
        <f t="shared" si="77"/>
        <v>0</v>
      </c>
      <c r="Z85" s="881">
        <f t="shared" si="64"/>
        <v>0</v>
      </c>
      <c r="AA85" s="882">
        <f t="shared" si="65"/>
        <v>0</v>
      </c>
      <c r="AC85" s="899" t="s">
        <v>114</v>
      </c>
      <c r="AD85" s="729"/>
      <c r="AE85" s="1105"/>
      <c r="AF85" s="868">
        <f>L92</f>
        <v>25.55</v>
      </c>
      <c r="AG85" s="1011">
        <f>M92</f>
        <v>24.89</v>
      </c>
      <c r="AH85" s="868"/>
      <c r="AI85" s="1027"/>
      <c r="AJ85" s="868">
        <f t="shared" si="85"/>
        <v>25.55</v>
      </c>
      <c r="AK85" s="1012">
        <f t="shared" si="85"/>
        <v>24.89</v>
      </c>
      <c r="AL85" s="868">
        <f t="shared" si="85"/>
        <v>25.55</v>
      </c>
      <c r="AM85" s="923">
        <f t="shared" si="85"/>
        <v>24.89</v>
      </c>
      <c r="AN85" s="1075">
        <f t="shared" si="62"/>
        <v>25.55</v>
      </c>
      <c r="AO85" s="1086">
        <f t="shared" si="63"/>
        <v>24.89</v>
      </c>
      <c r="AR85" s="209"/>
      <c r="BB85" s="11"/>
      <c r="BC85" s="11"/>
      <c r="BD85" s="11"/>
      <c r="BE85" s="11"/>
      <c r="BF85" s="11"/>
    </row>
    <row r="86" spans="2:58" ht="12.75" customHeight="1">
      <c r="B86" s="3018" t="s">
        <v>657</v>
      </c>
      <c r="C86" s="259" t="s">
        <v>658</v>
      </c>
      <c r="D86" s="169">
        <v>200</v>
      </c>
      <c r="E86" s="2175" t="s">
        <v>684</v>
      </c>
      <c r="F86" s="2164">
        <v>5</v>
      </c>
      <c r="G86" s="2176">
        <v>5</v>
      </c>
      <c r="H86" s="3559" t="s">
        <v>955</v>
      </c>
      <c r="I86" s="251"/>
      <c r="J86" s="3560"/>
      <c r="K86" s="3561" t="s">
        <v>134</v>
      </c>
      <c r="L86" s="227">
        <v>5.2399999999999999E-3</v>
      </c>
      <c r="M86" s="2923">
        <v>5.2399999999999999E-3</v>
      </c>
      <c r="N86" s="91"/>
      <c r="O86" s="880" t="s">
        <v>58</v>
      </c>
      <c r="P86" s="844">
        <f>F71+F81</f>
        <v>205</v>
      </c>
      <c r="Q86" s="1030">
        <f>G71+G81</f>
        <v>205</v>
      </c>
      <c r="R86" s="844"/>
      <c r="S86" s="1012"/>
      <c r="T86" s="1144">
        <f>I101</f>
        <v>20</v>
      </c>
      <c r="U86" s="1029">
        <f>J101</f>
        <v>20</v>
      </c>
      <c r="V86" s="844">
        <f t="shared" si="74"/>
        <v>205</v>
      </c>
      <c r="W86" s="1012">
        <f t="shared" si="75"/>
        <v>205</v>
      </c>
      <c r="X86" s="844">
        <f t="shared" si="76"/>
        <v>20</v>
      </c>
      <c r="Y86" s="923">
        <f t="shared" si="77"/>
        <v>20</v>
      </c>
      <c r="Z86" s="881">
        <f t="shared" si="64"/>
        <v>225</v>
      </c>
      <c r="AA86" s="882">
        <f t="shared" si="65"/>
        <v>225</v>
      </c>
      <c r="AC86" s="899" t="s">
        <v>112</v>
      </c>
      <c r="AD86" s="1110"/>
      <c r="AE86" s="1106"/>
      <c r="AF86" s="868">
        <f>I96</f>
        <v>113</v>
      </c>
      <c r="AG86" s="1011">
        <f>J96</f>
        <v>100</v>
      </c>
      <c r="AH86" s="868"/>
      <c r="AI86" s="1027"/>
      <c r="AJ86" s="868">
        <f t="shared" si="85"/>
        <v>113</v>
      </c>
      <c r="AK86" s="1012">
        <f t="shared" si="85"/>
        <v>100</v>
      </c>
      <c r="AL86" s="868">
        <f t="shared" si="85"/>
        <v>113</v>
      </c>
      <c r="AM86" s="923">
        <f t="shared" si="85"/>
        <v>100</v>
      </c>
      <c r="AN86" s="1075">
        <f t="shared" si="62"/>
        <v>113</v>
      </c>
      <c r="AO86" s="1086">
        <f t="shared" si="63"/>
        <v>100</v>
      </c>
      <c r="AR86" s="209"/>
      <c r="BB86" s="11"/>
      <c r="BC86" s="11"/>
      <c r="BD86" s="11"/>
      <c r="BE86" s="11"/>
      <c r="BF86" s="11"/>
    </row>
    <row r="87" spans="2:58" ht="13.5" customHeight="1" thickBot="1">
      <c r="B87" s="3014"/>
      <c r="C87" s="170" t="s">
        <v>659</v>
      </c>
      <c r="D87" s="3015"/>
      <c r="E87" s="2175" t="s">
        <v>546</v>
      </c>
      <c r="F87" s="2164">
        <v>12.5</v>
      </c>
      <c r="G87" s="2176">
        <v>10</v>
      </c>
      <c r="H87" s="188" t="s">
        <v>660</v>
      </c>
      <c r="I87" s="227">
        <v>89.210999999999999</v>
      </c>
      <c r="J87" s="3562">
        <v>71.400000000000006</v>
      </c>
      <c r="K87" s="3563" t="s">
        <v>661</v>
      </c>
      <c r="L87" s="227">
        <v>5.2400000000000002E-2</v>
      </c>
      <c r="M87" s="2923">
        <v>5.2400000000000002E-2</v>
      </c>
      <c r="N87" s="91"/>
      <c r="O87" s="880" t="s">
        <v>122</v>
      </c>
      <c r="P87" s="844"/>
      <c r="Q87" s="837"/>
      <c r="R87" s="844"/>
      <c r="S87" s="923"/>
      <c r="T87" s="844">
        <f>L99</f>
        <v>208</v>
      </c>
      <c r="U87" s="1025">
        <f>M99</f>
        <v>200</v>
      </c>
      <c r="V87" s="844">
        <f t="shared" si="74"/>
        <v>0</v>
      </c>
      <c r="W87" s="1012">
        <f t="shared" si="75"/>
        <v>0</v>
      </c>
      <c r="X87" s="844">
        <f t="shared" si="76"/>
        <v>208</v>
      </c>
      <c r="Y87" s="923">
        <f t="shared" si="77"/>
        <v>200</v>
      </c>
      <c r="Z87" s="881">
        <f t="shared" si="64"/>
        <v>208</v>
      </c>
      <c r="AA87" s="889">
        <f t="shared" si="65"/>
        <v>200</v>
      </c>
      <c r="AC87" s="2271" t="s">
        <v>525</v>
      </c>
      <c r="AD87" s="866"/>
      <c r="AE87" s="1107"/>
      <c r="AF87" s="1338">
        <f>L93</f>
        <v>33.54</v>
      </c>
      <c r="AG87" s="1013">
        <f>M93</f>
        <v>24.89</v>
      </c>
      <c r="AH87" s="869"/>
      <c r="AI87" s="1109"/>
      <c r="AJ87" s="869">
        <f t="shared" si="85"/>
        <v>33.54</v>
      </c>
      <c r="AK87" s="1014">
        <f t="shared" si="85"/>
        <v>24.89</v>
      </c>
      <c r="AL87" s="869">
        <f t="shared" si="85"/>
        <v>33.54</v>
      </c>
      <c r="AM87" s="833">
        <f t="shared" si="85"/>
        <v>24.89</v>
      </c>
      <c r="AN87" s="1352">
        <f t="shared" si="62"/>
        <v>33.54</v>
      </c>
      <c r="AO87" s="1341">
        <f t="shared" si="63"/>
        <v>24.89</v>
      </c>
      <c r="AR87" s="1403"/>
      <c r="BB87" s="11"/>
      <c r="BC87" s="11"/>
      <c r="BD87" s="11"/>
      <c r="BE87" s="11"/>
      <c r="BF87" s="11"/>
    </row>
    <row r="88" spans="2:58" ht="14.25" customHeight="1" thickBot="1">
      <c r="B88" s="1644" t="s">
        <v>370</v>
      </c>
      <c r="C88" s="241" t="s">
        <v>759</v>
      </c>
      <c r="D88" s="3012">
        <v>200</v>
      </c>
      <c r="E88" s="2497" t="s">
        <v>664</v>
      </c>
      <c r="F88" s="11"/>
      <c r="G88" s="72"/>
      <c r="H88" s="188" t="s">
        <v>78</v>
      </c>
      <c r="I88" s="227">
        <v>1.31</v>
      </c>
      <c r="J88" s="3562">
        <v>1.31</v>
      </c>
      <c r="K88" s="3634" t="s">
        <v>956</v>
      </c>
      <c r="L88" s="1424"/>
      <c r="M88" s="2487"/>
      <c r="N88" s="91"/>
      <c r="O88" s="880" t="s">
        <v>62</v>
      </c>
      <c r="P88" s="844"/>
      <c r="Q88" s="837"/>
      <c r="R88" s="844"/>
      <c r="S88" s="923"/>
      <c r="T88" s="844">
        <f>F100</f>
        <v>37.091000000000001</v>
      </c>
      <c r="U88" s="1025">
        <f>G100</f>
        <v>36</v>
      </c>
      <c r="V88" s="844">
        <f t="shared" si="74"/>
        <v>0</v>
      </c>
      <c r="W88" s="1012">
        <f t="shared" si="75"/>
        <v>0</v>
      </c>
      <c r="X88" s="844">
        <f t="shared" si="76"/>
        <v>37.091000000000001</v>
      </c>
      <c r="Y88" s="923">
        <f t="shared" si="77"/>
        <v>36</v>
      </c>
      <c r="Z88" s="881">
        <f t="shared" si="64"/>
        <v>37.091000000000001</v>
      </c>
      <c r="AA88" s="889">
        <f t="shared" si="65"/>
        <v>36</v>
      </c>
      <c r="AC88" s="1336" t="s">
        <v>429</v>
      </c>
      <c r="AD88" s="1357">
        <f t="shared" ref="AD88:AH88" si="88">SUM(AD75:AD87)</f>
        <v>132.661</v>
      </c>
      <c r="AE88" s="1358">
        <f>SUM(AE75:AE87)</f>
        <v>107</v>
      </c>
      <c r="AF88" s="1359">
        <f t="shared" si="88"/>
        <v>320.12300000000005</v>
      </c>
      <c r="AG88" s="1360">
        <f>SUM(AG75:AG87)</f>
        <v>269.87</v>
      </c>
      <c r="AH88" s="1361">
        <f t="shared" si="88"/>
        <v>0</v>
      </c>
      <c r="AI88" s="1339">
        <f>SUM(AI75:AI87)</f>
        <v>0</v>
      </c>
      <c r="AJ88" s="1351">
        <f t="shared" si="85"/>
        <v>452.78400000000005</v>
      </c>
      <c r="AK88" s="2272">
        <f t="shared" si="85"/>
        <v>376.87</v>
      </c>
      <c r="AL88" s="1351">
        <f t="shared" si="85"/>
        <v>320.12300000000005</v>
      </c>
      <c r="AM88" s="2273">
        <f t="shared" si="85"/>
        <v>269.87</v>
      </c>
      <c r="AN88" s="1364">
        <f t="shared" si="62"/>
        <v>452.78400000000005</v>
      </c>
      <c r="AO88" s="1087">
        <f t="shared" si="63"/>
        <v>376.87</v>
      </c>
      <c r="AR88" s="202"/>
      <c r="BB88" s="11"/>
      <c r="BC88" s="11"/>
      <c r="BD88" s="11"/>
      <c r="BE88" s="11"/>
      <c r="BF88" s="11"/>
    </row>
    <row r="89" spans="2:58" ht="14.25" customHeight="1">
      <c r="B89" s="3004" t="s">
        <v>9</v>
      </c>
      <c r="C89" s="241" t="s">
        <v>10</v>
      </c>
      <c r="D89" s="231">
        <v>70</v>
      </c>
      <c r="E89" s="2175" t="s">
        <v>133</v>
      </c>
      <c r="F89" s="2164">
        <v>12</v>
      </c>
      <c r="G89" s="2176">
        <v>10</v>
      </c>
      <c r="H89" s="188" t="s">
        <v>396</v>
      </c>
      <c r="I89" s="227">
        <v>1.44</v>
      </c>
      <c r="J89" s="3564">
        <v>1.44</v>
      </c>
      <c r="K89" s="3565" t="s">
        <v>662</v>
      </c>
      <c r="L89" s="3566"/>
      <c r="M89" s="2507"/>
      <c r="N89" s="91"/>
      <c r="O89" s="880" t="s">
        <v>336</v>
      </c>
      <c r="P89" s="844">
        <f>L82</f>
        <v>7.5750000000000002</v>
      </c>
      <c r="Q89" s="837">
        <f>M82</f>
        <v>7.5</v>
      </c>
      <c r="R89" s="1111"/>
      <c r="S89" s="1012"/>
      <c r="T89" s="844"/>
      <c r="U89" s="1025"/>
      <c r="V89" s="844">
        <f t="shared" si="74"/>
        <v>7.5750000000000002</v>
      </c>
      <c r="W89" s="1012">
        <f t="shared" si="75"/>
        <v>7.5</v>
      </c>
      <c r="X89" s="844">
        <f t="shared" si="76"/>
        <v>0</v>
      </c>
      <c r="Y89" s="923">
        <f t="shared" si="77"/>
        <v>0</v>
      </c>
      <c r="Z89" s="881">
        <f t="shared" si="64"/>
        <v>7.5750000000000002</v>
      </c>
      <c r="AA89" s="889">
        <f t="shared" si="65"/>
        <v>7.5</v>
      </c>
      <c r="AC89" s="1316" t="s">
        <v>458</v>
      </c>
      <c r="AD89" s="1313"/>
      <c r="AE89" s="1317"/>
      <c r="AF89" s="1318"/>
      <c r="AG89" s="1319"/>
      <c r="AH89" s="1318"/>
      <c r="AI89" s="1320"/>
      <c r="AR89" s="106"/>
      <c r="BB89" s="11"/>
      <c r="BC89" s="11"/>
      <c r="BD89" s="11"/>
      <c r="BE89" s="11"/>
      <c r="BF89" s="11"/>
    </row>
    <row r="90" spans="2:58" ht="12.75" customHeight="1">
      <c r="B90" s="3005" t="s">
        <v>9</v>
      </c>
      <c r="C90" s="241" t="s">
        <v>319</v>
      </c>
      <c r="D90" s="231">
        <v>50</v>
      </c>
      <c r="E90" s="2497" t="s">
        <v>665</v>
      </c>
      <c r="F90" s="11"/>
      <c r="G90" s="72"/>
      <c r="H90" s="188" t="s">
        <v>546</v>
      </c>
      <c r="I90" s="251">
        <v>1.5720000000000001</v>
      </c>
      <c r="J90" s="3560">
        <v>1.31</v>
      </c>
      <c r="K90" s="170" t="s">
        <v>133</v>
      </c>
      <c r="L90" s="3091">
        <v>29.87</v>
      </c>
      <c r="M90" s="2490">
        <v>24.89</v>
      </c>
      <c r="N90" s="91"/>
      <c r="O90" s="880" t="s">
        <v>64</v>
      </c>
      <c r="P90" s="844"/>
      <c r="Q90" s="1030"/>
      <c r="R90" s="844"/>
      <c r="S90" s="923"/>
      <c r="T90" s="844"/>
      <c r="U90" s="1025"/>
      <c r="V90" s="844">
        <f t="shared" si="74"/>
        <v>0</v>
      </c>
      <c r="W90" s="1012">
        <f t="shared" si="75"/>
        <v>0</v>
      </c>
      <c r="X90" s="844">
        <f t="shared" si="76"/>
        <v>0</v>
      </c>
      <c r="Y90" s="923">
        <f t="shared" si="77"/>
        <v>0</v>
      </c>
      <c r="Z90" s="881">
        <f t="shared" si="64"/>
        <v>0</v>
      </c>
      <c r="AA90" s="889">
        <f t="shared" si="65"/>
        <v>0</v>
      </c>
      <c r="AC90" s="899" t="s">
        <v>115</v>
      </c>
      <c r="AD90" s="729"/>
      <c r="AE90" s="1102"/>
      <c r="AF90" s="868"/>
      <c r="AG90" s="1011"/>
      <c r="AH90" s="868"/>
      <c r="AI90" s="1027"/>
      <c r="AJ90" s="868">
        <f t="shared" ref="AJ90:AM98" si="89">AD90+AF90</f>
        <v>0</v>
      </c>
      <c r="AK90" s="1012">
        <f t="shared" si="89"/>
        <v>0</v>
      </c>
      <c r="AL90" s="868">
        <f t="shared" si="89"/>
        <v>0</v>
      </c>
      <c r="AM90" s="923">
        <f t="shared" si="89"/>
        <v>0</v>
      </c>
      <c r="AN90" s="1075">
        <f t="shared" ref="AN90:AO98" si="90">AD90+AF90+AH90</f>
        <v>0</v>
      </c>
      <c r="AO90" s="1086">
        <f t="shared" si="90"/>
        <v>0</v>
      </c>
      <c r="AR90" s="209"/>
      <c r="BB90" s="11"/>
      <c r="BC90" s="11"/>
      <c r="BD90" s="11"/>
      <c r="BE90" s="11"/>
      <c r="BF90" s="11"/>
    </row>
    <row r="91" spans="2:58" ht="13.5" customHeight="1">
      <c r="B91" s="3019" t="s">
        <v>384</v>
      </c>
      <c r="C91" s="241" t="s">
        <v>475</v>
      </c>
      <c r="D91" s="247">
        <v>105</v>
      </c>
      <c r="E91" s="2175" t="s">
        <v>81</v>
      </c>
      <c r="F91" s="2183">
        <v>1.25</v>
      </c>
      <c r="G91" s="2173">
        <v>1.25</v>
      </c>
      <c r="H91" s="188" t="s">
        <v>133</v>
      </c>
      <c r="I91" s="3521">
        <v>2.88</v>
      </c>
      <c r="J91" s="3567">
        <v>2.4900000000000002</v>
      </c>
      <c r="K91" s="241" t="s">
        <v>78</v>
      </c>
      <c r="L91" s="3521">
        <v>3.01</v>
      </c>
      <c r="M91" s="2173">
        <v>3.01</v>
      </c>
      <c r="N91" s="91"/>
      <c r="O91" s="880" t="s">
        <v>78</v>
      </c>
      <c r="P91" s="844">
        <f>I72</f>
        <v>2</v>
      </c>
      <c r="Q91" s="1028">
        <f>J72</f>
        <v>2</v>
      </c>
      <c r="R91" s="844">
        <f>I88+L91+F92</f>
        <v>6.82</v>
      </c>
      <c r="S91" s="1012">
        <f>J88+M91+G92</f>
        <v>6.82</v>
      </c>
      <c r="T91" s="847">
        <f>F104+I102</f>
        <v>3.1</v>
      </c>
      <c r="U91" s="1029">
        <f>G104+J102</f>
        <v>3.1</v>
      </c>
      <c r="V91" s="844">
        <f t="shared" si="74"/>
        <v>8.82</v>
      </c>
      <c r="W91" s="1012">
        <f t="shared" si="75"/>
        <v>8.82</v>
      </c>
      <c r="X91" s="844">
        <f t="shared" si="76"/>
        <v>9.92</v>
      </c>
      <c r="Y91" s="923">
        <f t="shared" si="77"/>
        <v>9.92</v>
      </c>
      <c r="Z91" s="881">
        <f t="shared" si="64"/>
        <v>11.92</v>
      </c>
      <c r="AA91" s="889">
        <f t="shared" si="65"/>
        <v>11.92</v>
      </c>
      <c r="AC91" s="899" t="s">
        <v>113</v>
      </c>
      <c r="AD91" s="729"/>
      <c r="AE91" s="1102"/>
      <c r="AF91" s="868"/>
      <c r="AG91" s="1011"/>
      <c r="AH91" s="868"/>
      <c r="AI91" s="1027"/>
      <c r="AJ91" s="868">
        <f t="shared" si="89"/>
        <v>0</v>
      </c>
      <c r="AK91" s="1012">
        <f t="shared" si="89"/>
        <v>0</v>
      </c>
      <c r="AL91" s="868">
        <f t="shared" si="89"/>
        <v>0</v>
      </c>
      <c r="AM91" s="923">
        <f t="shared" si="89"/>
        <v>0</v>
      </c>
      <c r="AN91" s="1075">
        <f t="shared" si="90"/>
        <v>0</v>
      </c>
      <c r="AO91" s="1086">
        <f t="shared" si="90"/>
        <v>0</v>
      </c>
      <c r="AR91" s="209"/>
      <c r="BB91" s="11"/>
    </row>
    <row r="92" spans="2:58" ht="16.5" customHeight="1">
      <c r="B92" s="103"/>
      <c r="C92" s="1202"/>
      <c r="D92" s="102"/>
      <c r="E92" s="2175" t="s">
        <v>78</v>
      </c>
      <c r="F92" s="2183">
        <v>2.5</v>
      </c>
      <c r="G92" s="2173">
        <v>2.5</v>
      </c>
      <c r="H92" s="188" t="s">
        <v>359</v>
      </c>
      <c r="I92" s="227">
        <v>0.66</v>
      </c>
      <c r="J92" s="3562">
        <v>0.66</v>
      </c>
      <c r="K92" s="241" t="s">
        <v>114</v>
      </c>
      <c r="L92" s="3521">
        <v>25.55</v>
      </c>
      <c r="M92" s="2173">
        <v>24.89</v>
      </c>
      <c r="N92" s="91"/>
      <c r="O92" s="880" t="s">
        <v>81</v>
      </c>
      <c r="P92" s="844">
        <f>F75+L80+L70</f>
        <v>21.1</v>
      </c>
      <c r="Q92" s="837">
        <f>G75+M80+M70</f>
        <v>21.1</v>
      </c>
      <c r="R92" s="1111">
        <f>F91</f>
        <v>1.25</v>
      </c>
      <c r="S92" s="1012">
        <f>G91</f>
        <v>1.25</v>
      </c>
      <c r="T92" s="844">
        <f>I99</f>
        <v>5</v>
      </c>
      <c r="U92" s="1025">
        <f>J99</f>
        <v>5</v>
      </c>
      <c r="V92" s="844">
        <f t="shared" si="74"/>
        <v>22.35</v>
      </c>
      <c r="W92" s="1012">
        <f t="shared" si="75"/>
        <v>22.35</v>
      </c>
      <c r="X92" s="844">
        <f t="shared" si="76"/>
        <v>6.25</v>
      </c>
      <c r="Y92" s="923">
        <f t="shared" si="77"/>
        <v>6.25</v>
      </c>
      <c r="Z92" s="881">
        <f t="shared" si="64"/>
        <v>27.35</v>
      </c>
      <c r="AA92" s="889">
        <f t="shared" si="65"/>
        <v>27.35</v>
      </c>
      <c r="AC92" s="899" t="s">
        <v>111</v>
      </c>
      <c r="AD92" s="729"/>
      <c r="AE92" s="1105"/>
      <c r="AF92" s="1194"/>
      <c r="AG92" s="1174"/>
      <c r="AH92" s="868"/>
      <c r="AI92" s="1027"/>
      <c r="AJ92" s="868">
        <f t="shared" si="89"/>
        <v>0</v>
      </c>
      <c r="AK92" s="1012">
        <f t="shared" si="89"/>
        <v>0</v>
      </c>
      <c r="AL92" s="868">
        <f t="shared" si="89"/>
        <v>0</v>
      </c>
      <c r="AM92" s="923">
        <f t="shared" si="89"/>
        <v>0</v>
      </c>
      <c r="AN92" s="1075">
        <f t="shared" si="90"/>
        <v>0</v>
      </c>
      <c r="AO92" s="1086">
        <f t="shared" si="90"/>
        <v>0</v>
      </c>
      <c r="AR92" s="209"/>
      <c r="BB92" s="11"/>
    </row>
    <row r="93" spans="2:58" ht="15" customHeight="1" thickBot="1">
      <c r="B93" s="103"/>
      <c r="C93" s="1202"/>
      <c r="D93" s="102"/>
      <c r="E93" s="2175" t="s">
        <v>373</v>
      </c>
      <c r="F93" s="2350">
        <v>0.9</v>
      </c>
      <c r="G93" s="2351">
        <v>0.9</v>
      </c>
      <c r="H93" s="1214" t="s">
        <v>373</v>
      </c>
      <c r="I93" s="227">
        <v>0.66</v>
      </c>
      <c r="J93" s="3562">
        <v>0.66</v>
      </c>
      <c r="K93" s="241" t="s">
        <v>663</v>
      </c>
      <c r="L93" s="3521">
        <v>33.54</v>
      </c>
      <c r="M93" s="2173">
        <v>24.89</v>
      </c>
      <c r="N93" s="106"/>
      <c r="O93" s="592" t="s">
        <v>126</v>
      </c>
      <c r="P93" s="1216">
        <f>Q93/1000/0.04</f>
        <v>0</v>
      </c>
      <c r="Q93" s="1028"/>
      <c r="R93" s="1216">
        <f>S93/1000/0.04</f>
        <v>0</v>
      </c>
      <c r="S93" s="1195"/>
      <c r="T93" s="1216">
        <f>U93/1000/0.04</f>
        <v>0.11</v>
      </c>
      <c r="U93" s="1029">
        <f>G102</f>
        <v>4.4000000000000004</v>
      </c>
      <c r="V93" s="844">
        <f t="shared" si="74"/>
        <v>0</v>
      </c>
      <c r="W93" s="1012">
        <f t="shared" si="75"/>
        <v>0</v>
      </c>
      <c r="X93" s="844">
        <f t="shared" si="76"/>
        <v>0.11</v>
      </c>
      <c r="Y93" s="923">
        <f t="shared" si="77"/>
        <v>4.4000000000000004</v>
      </c>
      <c r="Z93" s="881">
        <f t="shared" si="64"/>
        <v>0.11</v>
      </c>
      <c r="AA93" s="889">
        <f t="shared" si="65"/>
        <v>4.4000000000000004</v>
      </c>
      <c r="AC93" s="899" t="s">
        <v>324</v>
      </c>
      <c r="AD93" s="729"/>
      <c r="AE93" s="1106"/>
      <c r="AF93" s="868"/>
      <c r="AG93" s="1011"/>
      <c r="AH93" s="868"/>
      <c r="AI93" s="1027"/>
      <c r="AJ93" s="868">
        <f t="shared" si="89"/>
        <v>0</v>
      </c>
      <c r="AK93" s="1012">
        <f t="shared" si="89"/>
        <v>0</v>
      </c>
      <c r="AL93" s="868">
        <f t="shared" si="89"/>
        <v>0</v>
      </c>
      <c r="AM93" s="923">
        <f t="shared" si="89"/>
        <v>0</v>
      </c>
      <c r="AN93" s="1075">
        <f t="shared" si="90"/>
        <v>0</v>
      </c>
      <c r="AO93" s="1086">
        <f t="shared" si="90"/>
        <v>0</v>
      </c>
      <c r="AR93" s="209"/>
      <c r="BB93" s="11"/>
    </row>
    <row r="94" spans="2:58" ht="14.25" customHeight="1" thickBot="1">
      <c r="B94" s="103"/>
      <c r="C94" s="1202"/>
      <c r="D94" s="102"/>
      <c r="E94" s="2349" t="s">
        <v>134</v>
      </c>
      <c r="F94" s="2350">
        <v>0.01</v>
      </c>
      <c r="G94" s="2351">
        <v>0.01</v>
      </c>
      <c r="H94" s="2194" t="s">
        <v>655</v>
      </c>
      <c r="I94" s="44"/>
      <c r="J94" s="54"/>
      <c r="K94" s="2509" t="s">
        <v>957</v>
      </c>
      <c r="L94" s="1225"/>
      <c r="M94" s="2428"/>
      <c r="N94" s="106"/>
      <c r="O94" s="880" t="s">
        <v>49</v>
      </c>
      <c r="P94" s="1144">
        <f>I74+F80+L71</f>
        <v>12</v>
      </c>
      <c r="Q94" s="1030">
        <f>J74+G80+M71</f>
        <v>12</v>
      </c>
      <c r="R94" s="844">
        <f>L85</f>
        <v>1.7</v>
      </c>
      <c r="S94" s="1033">
        <f>M85</f>
        <v>1.7</v>
      </c>
      <c r="T94" s="844">
        <f>I106</f>
        <v>1.6</v>
      </c>
      <c r="U94" s="1023">
        <f>J106</f>
        <v>1.6</v>
      </c>
      <c r="V94" s="844">
        <f t="shared" si="74"/>
        <v>13.7</v>
      </c>
      <c r="W94" s="1012">
        <f t="shared" si="75"/>
        <v>13.7</v>
      </c>
      <c r="X94" s="844">
        <f t="shared" si="76"/>
        <v>3.3</v>
      </c>
      <c r="Y94" s="923">
        <f t="shared" si="77"/>
        <v>3.3</v>
      </c>
      <c r="Z94" s="881">
        <f t="shared" si="64"/>
        <v>15.299999999999999</v>
      </c>
      <c r="AA94" s="889">
        <f t="shared" si="65"/>
        <v>15.299999999999999</v>
      </c>
      <c r="AC94" s="898" t="s">
        <v>85</v>
      </c>
      <c r="AD94" s="866">
        <f>I73</f>
        <v>5</v>
      </c>
      <c r="AE94" s="1337">
        <f>J73</f>
        <v>5</v>
      </c>
      <c r="AF94" s="1338">
        <f>I89</f>
        <v>1.44</v>
      </c>
      <c r="AG94" s="1013">
        <f>J89</f>
        <v>1.44</v>
      </c>
      <c r="AH94" s="869"/>
      <c r="AI94" s="1109"/>
      <c r="AJ94" s="869">
        <f t="shared" si="89"/>
        <v>6.4399999999999995</v>
      </c>
      <c r="AK94" s="1014">
        <f t="shared" si="89"/>
        <v>6.4399999999999995</v>
      </c>
      <c r="AL94" s="869">
        <f t="shared" si="89"/>
        <v>1.44</v>
      </c>
      <c r="AM94" s="833">
        <f t="shared" si="89"/>
        <v>1.44</v>
      </c>
      <c r="AN94" s="1340">
        <f t="shared" si="90"/>
        <v>6.4399999999999995</v>
      </c>
      <c r="AO94" s="1341">
        <f t="shared" si="90"/>
        <v>6.4399999999999995</v>
      </c>
      <c r="AR94" s="111"/>
      <c r="BB94" s="11"/>
    </row>
    <row r="95" spans="2:58" ht="13.5" customHeight="1" thickBot="1">
      <c r="B95" s="103"/>
      <c r="C95" s="1202"/>
      <c r="D95" s="102"/>
      <c r="E95" s="238" t="s">
        <v>569</v>
      </c>
      <c r="F95" s="3633"/>
      <c r="G95" s="3621">
        <v>0.69979999999999998</v>
      </c>
      <c r="H95" s="2154" t="s">
        <v>88</v>
      </c>
      <c r="I95" s="2155" t="s">
        <v>89</v>
      </c>
      <c r="J95" s="2342" t="s">
        <v>90</v>
      </c>
      <c r="K95" s="2166" t="s">
        <v>475</v>
      </c>
      <c r="L95" s="2519"/>
      <c r="M95" s="3195"/>
      <c r="N95" s="106"/>
      <c r="O95" s="880" t="s">
        <v>123</v>
      </c>
      <c r="P95" s="844"/>
      <c r="Q95" s="837"/>
      <c r="R95" s="844"/>
      <c r="S95" s="923"/>
      <c r="T95" s="844"/>
      <c r="U95" s="1025"/>
      <c r="V95" s="844">
        <f t="shared" si="74"/>
        <v>0</v>
      </c>
      <c r="W95" s="1012">
        <f t="shared" si="75"/>
        <v>0</v>
      </c>
      <c r="X95" s="844">
        <f t="shared" si="76"/>
        <v>0</v>
      </c>
      <c r="Y95" s="923">
        <f t="shared" si="77"/>
        <v>0</v>
      </c>
      <c r="Z95" s="881">
        <f t="shared" si="64"/>
        <v>0</v>
      </c>
      <c r="AA95" s="889">
        <f t="shared" si="65"/>
        <v>0</v>
      </c>
      <c r="AC95" s="1336" t="s">
        <v>430</v>
      </c>
      <c r="AD95" s="2283">
        <f>SUM(AD90:AD94)</f>
        <v>5</v>
      </c>
      <c r="AE95" s="1339">
        <f t="shared" ref="AE95:AH95" si="91">SUM(AE90:AE94)</f>
        <v>5</v>
      </c>
      <c r="AF95" s="1357">
        <f t="shared" si="91"/>
        <v>1.44</v>
      </c>
      <c r="AG95" s="1339">
        <f>SUM(AG90:AG94)</f>
        <v>1.44</v>
      </c>
      <c r="AH95" s="1357">
        <f t="shared" si="91"/>
        <v>0</v>
      </c>
      <c r="AI95" s="1339">
        <f>SUM(AI90:AI94)</f>
        <v>0</v>
      </c>
      <c r="AJ95" s="1351">
        <f t="shared" si="89"/>
        <v>6.4399999999999995</v>
      </c>
      <c r="AK95" s="2272">
        <f t="shared" si="89"/>
        <v>6.4399999999999995</v>
      </c>
      <c r="AL95" s="1351">
        <f t="shared" si="89"/>
        <v>1.44</v>
      </c>
      <c r="AM95" s="2273">
        <f t="shared" si="89"/>
        <v>1.44</v>
      </c>
      <c r="AN95" s="1364">
        <f t="shared" si="90"/>
        <v>6.4399999999999995</v>
      </c>
      <c r="AO95" s="1087">
        <f t="shared" si="90"/>
        <v>6.4399999999999995</v>
      </c>
      <c r="AR95" s="202"/>
      <c r="BB95" s="11"/>
    </row>
    <row r="96" spans="2:58" ht="12.75" customHeight="1" thickBot="1">
      <c r="B96" s="1212" t="s">
        <v>294</v>
      </c>
      <c r="C96" s="3020"/>
      <c r="D96" s="1761">
        <f>SUM(D84:D91)</f>
        <v>975</v>
      </c>
      <c r="E96" s="2382" t="s">
        <v>372</v>
      </c>
      <c r="F96" s="2394">
        <v>175</v>
      </c>
      <c r="G96" s="2395">
        <v>175</v>
      </c>
      <c r="H96" s="2337" t="s">
        <v>509</v>
      </c>
      <c r="I96" s="2511">
        <v>113</v>
      </c>
      <c r="J96" s="2512">
        <v>100</v>
      </c>
      <c r="K96" s="2499" t="s">
        <v>535</v>
      </c>
      <c r="L96" s="2384">
        <v>119.175</v>
      </c>
      <c r="M96" s="3193">
        <v>105</v>
      </c>
      <c r="N96" s="106"/>
      <c r="O96" s="880" t="s">
        <v>333</v>
      </c>
      <c r="P96" s="844"/>
      <c r="Q96" s="837"/>
      <c r="R96" s="844"/>
      <c r="S96" s="923"/>
      <c r="T96" s="844"/>
      <c r="U96" s="1025"/>
      <c r="V96" s="844">
        <f t="shared" si="74"/>
        <v>0</v>
      </c>
      <c r="W96" s="1012">
        <f t="shared" si="75"/>
        <v>0</v>
      </c>
      <c r="X96" s="844">
        <f t="shared" si="76"/>
        <v>0</v>
      </c>
      <c r="Y96" s="923">
        <f t="shared" si="77"/>
        <v>0</v>
      </c>
      <c r="Z96" s="881">
        <f t="shared" si="64"/>
        <v>0</v>
      </c>
      <c r="AA96" s="889">
        <f t="shared" si="65"/>
        <v>0</v>
      </c>
      <c r="AC96" s="2276" t="s">
        <v>431</v>
      </c>
      <c r="AD96" s="2277">
        <f>AD88+AD95</f>
        <v>137.661</v>
      </c>
      <c r="AE96" s="2284">
        <f t="shared" ref="AE96" si="92">AE88+AE95</f>
        <v>112</v>
      </c>
      <c r="AF96" s="2277">
        <f t="shared" ref="AF96" si="93">AF88+AF95</f>
        <v>321.56300000000005</v>
      </c>
      <c r="AG96" s="2285">
        <f t="shared" ref="AG96" si="94">AG88+AG95</f>
        <v>271.31</v>
      </c>
      <c r="AH96" s="2277">
        <f t="shared" ref="AH96" si="95">AH88+AH95</f>
        <v>0</v>
      </c>
      <c r="AI96" s="2285">
        <f>AI88+AI95</f>
        <v>0</v>
      </c>
      <c r="AJ96" s="2279">
        <f t="shared" si="89"/>
        <v>459.22400000000005</v>
      </c>
      <c r="AK96" s="2280">
        <f t="shared" si="89"/>
        <v>383.31</v>
      </c>
      <c r="AL96" s="2279">
        <f t="shared" si="89"/>
        <v>321.56300000000005</v>
      </c>
      <c r="AM96" s="2281">
        <f t="shared" si="89"/>
        <v>271.31</v>
      </c>
      <c r="AN96" s="2279">
        <f t="shared" si="90"/>
        <v>459.22400000000005</v>
      </c>
      <c r="AO96" s="2282">
        <f t="shared" si="90"/>
        <v>383.31</v>
      </c>
      <c r="AR96" s="126"/>
      <c r="BB96" s="11"/>
    </row>
    <row r="97" spans="2:54" ht="14.25" customHeight="1" thickBot="1">
      <c r="B97" s="1672"/>
      <c r="C97" s="3021" t="s">
        <v>199</v>
      </c>
      <c r="D97" s="1673"/>
      <c r="E97" s="2609" t="s">
        <v>839</v>
      </c>
      <c r="F97" s="2588"/>
      <c r="G97" s="2589"/>
      <c r="H97" s="37"/>
      <c r="I97" s="37"/>
      <c r="J97" s="74"/>
      <c r="K97" s="2626" t="s">
        <v>441</v>
      </c>
      <c r="L97" s="2627"/>
      <c r="M97" s="2628"/>
      <c r="N97" s="106"/>
      <c r="O97" s="880" t="s">
        <v>121</v>
      </c>
      <c r="P97" s="844">
        <f>F79</f>
        <v>3</v>
      </c>
      <c r="Q97" s="837">
        <f>G79</f>
        <v>3</v>
      </c>
      <c r="R97" s="844"/>
      <c r="S97" s="923"/>
      <c r="T97" s="844"/>
      <c r="U97" s="1025"/>
      <c r="V97" s="844">
        <f t="shared" si="74"/>
        <v>3</v>
      </c>
      <c r="W97" s="1012">
        <f t="shared" si="75"/>
        <v>3</v>
      </c>
      <c r="X97" s="844">
        <f t="shared" si="76"/>
        <v>0</v>
      </c>
      <c r="Y97" s="923">
        <f t="shared" si="77"/>
        <v>0</v>
      </c>
      <c r="Z97" s="881">
        <f t="shared" si="64"/>
        <v>3</v>
      </c>
      <c r="AA97" s="889">
        <f t="shared" si="65"/>
        <v>3</v>
      </c>
      <c r="AC97" s="2296" t="s">
        <v>366</v>
      </c>
      <c r="AD97" s="2154"/>
      <c r="AE97" s="2297"/>
      <c r="AF97" s="2298"/>
      <c r="AG97" s="2299"/>
      <c r="AH97" s="2298"/>
      <c r="AI97" s="2300"/>
      <c r="AJ97" s="2301">
        <f t="shared" si="89"/>
        <v>0</v>
      </c>
      <c r="AK97" s="2302">
        <f t="shared" si="89"/>
        <v>0</v>
      </c>
      <c r="AL97" s="2301">
        <f t="shared" si="89"/>
        <v>0</v>
      </c>
      <c r="AM97" s="2303">
        <f t="shared" si="89"/>
        <v>0</v>
      </c>
      <c r="AN97" s="2304">
        <f t="shared" si="90"/>
        <v>0</v>
      </c>
      <c r="AO97" s="2305">
        <f t="shared" si="90"/>
        <v>0</v>
      </c>
      <c r="AR97" s="98"/>
      <c r="BB97" s="11"/>
    </row>
    <row r="98" spans="2:54" ht="15.75" thickBot="1">
      <c r="B98" s="163" t="s">
        <v>393</v>
      </c>
      <c r="C98" s="259" t="s">
        <v>441</v>
      </c>
      <c r="D98" s="652">
        <v>200</v>
      </c>
      <c r="E98" s="2187" t="s">
        <v>88</v>
      </c>
      <c r="F98" s="2155" t="s">
        <v>89</v>
      </c>
      <c r="G98" s="2342" t="s">
        <v>90</v>
      </c>
      <c r="H98" s="2154" t="s">
        <v>88</v>
      </c>
      <c r="I98" s="2155" t="s">
        <v>89</v>
      </c>
      <c r="J98" s="2342" t="s">
        <v>90</v>
      </c>
      <c r="K98" s="2406" t="s">
        <v>88</v>
      </c>
      <c r="L98" s="2168" t="s">
        <v>89</v>
      </c>
      <c r="M98" s="2169" t="s">
        <v>90</v>
      </c>
      <c r="N98" s="91"/>
      <c r="O98" s="880" t="s">
        <v>120</v>
      </c>
      <c r="P98" s="844"/>
      <c r="Q98" s="837"/>
      <c r="R98" s="844"/>
      <c r="S98" s="923"/>
      <c r="T98" s="844"/>
      <c r="U98" s="1025"/>
      <c r="V98" s="844">
        <f t="shared" si="74"/>
        <v>0</v>
      </c>
      <c r="W98" s="1012">
        <f t="shared" si="75"/>
        <v>0</v>
      </c>
      <c r="X98" s="844">
        <f t="shared" si="76"/>
        <v>0</v>
      </c>
      <c r="Y98" s="923">
        <f t="shared" si="77"/>
        <v>0</v>
      </c>
      <c r="Z98" s="881">
        <f t="shared" si="64"/>
        <v>0</v>
      </c>
      <c r="AA98" s="889">
        <f t="shared" si="65"/>
        <v>0</v>
      </c>
      <c r="AC98" s="1312" t="s">
        <v>306</v>
      </c>
      <c r="AD98" s="2290"/>
      <c r="AE98" s="2291"/>
      <c r="AF98" s="865"/>
      <c r="AG98" s="907"/>
      <c r="AH98" s="865"/>
      <c r="AI98" s="2292"/>
      <c r="AJ98" s="867">
        <f t="shared" si="89"/>
        <v>0</v>
      </c>
      <c r="AK98" s="2293">
        <f t="shared" si="89"/>
        <v>0</v>
      </c>
      <c r="AL98" s="867">
        <f t="shared" si="89"/>
        <v>0</v>
      </c>
      <c r="AM98" s="2294">
        <f t="shared" si="89"/>
        <v>0</v>
      </c>
      <c r="AN98" s="2295">
        <f t="shared" si="90"/>
        <v>0</v>
      </c>
      <c r="AO98" s="907">
        <f t="shared" si="90"/>
        <v>0</v>
      </c>
      <c r="AR98" s="104"/>
      <c r="AX98" s="11"/>
      <c r="AY98" s="11"/>
      <c r="AZ98" s="11"/>
      <c r="BA98" s="11"/>
      <c r="BB98" s="11"/>
    </row>
    <row r="99" spans="2:54" ht="15" customHeight="1">
      <c r="B99" s="103"/>
      <c r="C99" s="170" t="s">
        <v>200</v>
      </c>
      <c r="D99" s="102"/>
      <c r="E99" s="2177" t="s">
        <v>44</v>
      </c>
      <c r="F99" s="2544">
        <v>100.53400000000001</v>
      </c>
      <c r="G99" s="2629">
        <v>75.400000000000006</v>
      </c>
      <c r="H99" s="2352" t="s">
        <v>81</v>
      </c>
      <c r="I99" s="2360">
        <v>5</v>
      </c>
      <c r="J99" s="2362">
        <v>5</v>
      </c>
      <c r="K99" s="2658" t="s">
        <v>772</v>
      </c>
      <c r="L99" s="2360">
        <v>208</v>
      </c>
      <c r="M99" s="2362">
        <v>200</v>
      </c>
      <c r="N99" s="91"/>
      <c r="O99" s="880" t="s">
        <v>73</v>
      </c>
      <c r="P99" s="844"/>
      <c r="Q99" s="837"/>
      <c r="R99" s="844"/>
      <c r="S99" s="923"/>
      <c r="T99" s="844"/>
      <c r="U99" s="1025"/>
      <c r="V99" s="844">
        <f t="shared" si="74"/>
        <v>0</v>
      </c>
      <c r="W99" s="1012">
        <f t="shared" si="75"/>
        <v>0</v>
      </c>
      <c r="X99" s="844">
        <f t="shared" si="76"/>
        <v>0</v>
      </c>
      <c r="Y99" s="923">
        <f t="shared" si="77"/>
        <v>0</v>
      </c>
      <c r="Z99" s="881">
        <f t="shared" si="64"/>
        <v>0</v>
      </c>
      <c r="AA99" s="889">
        <f t="shared" si="65"/>
        <v>0</v>
      </c>
      <c r="AC99" s="924" t="s">
        <v>307</v>
      </c>
      <c r="AD99" s="1485"/>
      <c r="AE99" s="926"/>
      <c r="AF99" s="729">
        <f>L96</f>
        <v>119.175</v>
      </c>
      <c r="AG99" s="927">
        <f>M96</f>
        <v>105</v>
      </c>
      <c r="AH99" s="868"/>
      <c r="AI99" s="928"/>
      <c r="AJ99" s="868">
        <f t="shared" ref="AJ99:AM101" si="96">AD99+AF99</f>
        <v>119.175</v>
      </c>
      <c r="AK99" s="929">
        <f t="shared" si="96"/>
        <v>105</v>
      </c>
      <c r="AL99" s="868">
        <f t="shared" si="96"/>
        <v>119.175</v>
      </c>
      <c r="AM99" s="930">
        <f t="shared" si="96"/>
        <v>105</v>
      </c>
      <c r="AN99" s="901">
        <f t="shared" ref="AN99:AN114" si="97">AD99+AF99+AH99</f>
        <v>119.175</v>
      </c>
      <c r="AO99" s="902">
        <f t="shared" ref="AO99:AO114" si="98">AE99+AG99+AI99</f>
        <v>105</v>
      </c>
      <c r="AR99" s="104"/>
      <c r="AX99" s="11"/>
      <c r="AY99" s="11"/>
      <c r="AZ99" s="11"/>
      <c r="BA99" s="11"/>
      <c r="BB99" s="11"/>
    </row>
    <row r="100" spans="2:54" ht="13.5" customHeight="1">
      <c r="B100" s="1548" t="s">
        <v>399</v>
      </c>
      <c r="C100" s="3545" t="s">
        <v>398</v>
      </c>
      <c r="D100" s="652">
        <v>110</v>
      </c>
      <c r="E100" s="2175" t="s">
        <v>82</v>
      </c>
      <c r="F100" s="2164">
        <v>37.091000000000001</v>
      </c>
      <c r="G100" s="2162">
        <v>36</v>
      </c>
      <c r="H100" s="2630" t="s">
        <v>838</v>
      </c>
      <c r="I100" s="2185"/>
      <c r="J100" s="2186"/>
      <c r="K100" s="11"/>
      <c r="M100" s="72"/>
      <c r="N100" s="91"/>
      <c r="O100" s="415" t="s">
        <v>334</v>
      </c>
      <c r="P100" s="844">
        <f>F72+I75+L81+L72</f>
        <v>1.6220000000000001</v>
      </c>
      <c r="Q100" s="837">
        <f>G72+J75+M81+M72</f>
        <v>1.6220000000000001</v>
      </c>
      <c r="R100" s="844">
        <f>F93+I93</f>
        <v>1.56</v>
      </c>
      <c r="S100" s="1012">
        <f>G93+J93</f>
        <v>1.56</v>
      </c>
      <c r="T100" s="847">
        <f>F103+I105</f>
        <v>0.4</v>
      </c>
      <c r="U100" s="1025">
        <f>G103+J105</f>
        <v>0.4</v>
      </c>
      <c r="V100" s="844">
        <f t="shared" si="74"/>
        <v>3.1820000000000004</v>
      </c>
      <c r="W100" s="1012">
        <f t="shared" si="75"/>
        <v>3.1820000000000004</v>
      </c>
      <c r="X100" s="844">
        <f t="shared" si="76"/>
        <v>1.96</v>
      </c>
      <c r="Y100" s="923">
        <f t="shared" si="77"/>
        <v>1.96</v>
      </c>
      <c r="Z100" s="881">
        <f t="shared" si="64"/>
        <v>3.5820000000000003</v>
      </c>
      <c r="AA100" s="889">
        <f t="shared" si="65"/>
        <v>3.5820000000000003</v>
      </c>
      <c r="AC100" s="931" t="s">
        <v>308</v>
      </c>
      <c r="AD100" s="932"/>
      <c r="AE100" s="933"/>
      <c r="AF100" s="729"/>
      <c r="AG100" s="934"/>
      <c r="AH100" s="935"/>
      <c r="AI100" s="936"/>
      <c r="AJ100" s="868">
        <f t="shared" si="96"/>
        <v>0</v>
      </c>
      <c r="AK100" s="929">
        <f t="shared" si="96"/>
        <v>0</v>
      </c>
      <c r="AL100" s="868">
        <f t="shared" si="96"/>
        <v>0</v>
      </c>
      <c r="AM100" s="930">
        <f t="shared" si="96"/>
        <v>0</v>
      </c>
      <c r="AN100" s="881">
        <f t="shared" si="97"/>
        <v>0</v>
      </c>
      <c r="AO100" s="902">
        <f t="shared" si="98"/>
        <v>0</v>
      </c>
      <c r="AR100" s="104"/>
      <c r="AX100" s="11"/>
      <c r="AY100" s="11"/>
      <c r="AZ100" s="11"/>
      <c r="BA100" s="11"/>
      <c r="BB100" s="11"/>
    </row>
    <row r="101" spans="2:54" ht="15.75" customHeight="1">
      <c r="B101" s="1219" t="s">
        <v>440</v>
      </c>
      <c r="C101" s="3546" t="s">
        <v>403</v>
      </c>
      <c r="D101" s="1875">
        <v>20</v>
      </c>
      <c r="E101" s="2175" t="s">
        <v>359</v>
      </c>
      <c r="F101" s="2164">
        <v>4.4000000000000004</v>
      </c>
      <c r="G101" s="2243">
        <v>4.4000000000000004</v>
      </c>
      <c r="H101" s="232" t="s">
        <v>395</v>
      </c>
      <c r="I101" s="2164">
        <v>20</v>
      </c>
      <c r="J101" s="2173">
        <v>20</v>
      </c>
      <c r="K101" s="11"/>
      <c r="M101" s="72"/>
      <c r="N101" s="91"/>
      <c r="O101" s="880" t="s">
        <v>335</v>
      </c>
      <c r="P101" s="844"/>
      <c r="Q101" s="837"/>
      <c r="R101" s="844"/>
      <c r="S101" s="923"/>
      <c r="T101" s="844"/>
      <c r="U101" s="1025"/>
      <c r="V101" s="844">
        <f t="shared" si="74"/>
        <v>0</v>
      </c>
      <c r="W101" s="1012">
        <f t="shared" si="75"/>
        <v>0</v>
      </c>
      <c r="X101" s="844">
        <f t="shared" si="76"/>
        <v>0</v>
      </c>
      <c r="Y101" s="923">
        <f t="shared" si="77"/>
        <v>0</v>
      </c>
      <c r="Z101" s="881">
        <f t="shared" si="64"/>
        <v>0</v>
      </c>
      <c r="AA101" s="889">
        <f t="shared" si="65"/>
        <v>0</v>
      </c>
      <c r="AC101" s="937" t="s">
        <v>309</v>
      </c>
      <c r="AD101" s="932"/>
      <c r="AE101" s="933"/>
      <c r="AF101" s="729"/>
      <c r="AG101" s="934"/>
      <c r="AH101" s="868"/>
      <c r="AI101" s="936"/>
      <c r="AJ101" s="868">
        <f t="shared" si="96"/>
        <v>0</v>
      </c>
      <c r="AK101" s="929">
        <f t="shared" si="96"/>
        <v>0</v>
      </c>
      <c r="AL101" s="868">
        <f t="shared" si="96"/>
        <v>0</v>
      </c>
      <c r="AM101" s="930">
        <f t="shared" si="96"/>
        <v>0</v>
      </c>
      <c r="AN101" s="881">
        <f t="shared" si="97"/>
        <v>0</v>
      </c>
      <c r="AO101" s="902">
        <f t="shared" si="98"/>
        <v>0</v>
      </c>
      <c r="AR101" s="106"/>
      <c r="AX101" s="11"/>
      <c r="AY101" s="11"/>
      <c r="AZ101" s="11"/>
      <c r="BA101" s="11"/>
      <c r="BB101" s="11"/>
    </row>
    <row r="102" spans="2:54" ht="12.75" customHeight="1" thickBot="1">
      <c r="B102" s="190" t="s">
        <v>9</v>
      </c>
      <c r="C102" s="241" t="s">
        <v>1026</v>
      </c>
      <c r="D102" s="231">
        <v>20</v>
      </c>
      <c r="E102" s="2175" t="s">
        <v>135</v>
      </c>
      <c r="F102" s="2350" t="s">
        <v>837</v>
      </c>
      <c r="G102" s="2528">
        <v>4.4000000000000004</v>
      </c>
      <c r="H102" s="232" t="s">
        <v>78</v>
      </c>
      <c r="I102" s="2164">
        <v>0.9</v>
      </c>
      <c r="J102" s="2173">
        <v>0.9</v>
      </c>
      <c r="K102" s="2852"/>
      <c r="M102" s="72"/>
      <c r="N102" s="91"/>
      <c r="O102" s="853" t="s">
        <v>136</v>
      </c>
      <c r="P102" s="848">
        <f t="shared" ref="P102:U102" si="99">P103+P104+P105+P106</f>
        <v>1.0016099999999999</v>
      </c>
      <c r="Q102" s="1034">
        <f t="shared" si="99"/>
        <v>1.0016099999999999</v>
      </c>
      <c r="R102" s="848">
        <f t="shared" si="99"/>
        <v>0.76744000000000001</v>
      </c>
      <c r="S102" s="1035">
        <f t="shared" si="99"/>
        <v>0.76744000000000001</v>
      </c>
      <c r="T102" s="858">
        <f t="shared" si="99"/>
        <v>1E-3</v>
      </c>
      <c r="U102" s="1036">
        <f t="shared" si="99"/>
        <v>1E-3</v>
      </c>
      <c r="V102" s="844">
        <f t="shared" si="74"/>
        <v>1.76905</v>
      </c>
      <c r="W102" s="1012">
        <f t="shared" si="75"/>
        <v>1.76905</v>
      </c>
      <c r="X102" s="844">
        <f t="shared" si="76"/>
        <v>0.76844000000000001</v>
      </c>
      <c r="Y102" s="923">
        <f t="shared" si="77"/>
        <v>0.76844000000000001</v>
      </c>
      <c r="Z102" s="881">
        <f t="shared" si="64"/>
        <v>1.7700499999999999</v>
      </c>
      <c r="AA102" s="889">
        <f t="shared" si="65"/>
        <v>1.7700499999999999</v>
      </c>
      <c r="AC102" s="1323" t="s">
        <v>310</v>
      </c>
      <c r="AD102" s="1324"/>
      <c r="AE102" s="1325"/>
      <c r="AF102" s="1326"/>
      <c r="AG102" s="1327"/>
      <c r="AH102" s="1328"/>
      <c r="AI102" s="1329"/>
      <c r="AJ102" s="1328">
        <f>AD102+AF102</f>
        <v>0</v>
      </c>
      <c r="AK102" s="1330"/>
      <c r="AL102" s="1328">
        <f t="shared" ref="AL102:AL114" si="100">AF102+AH102</f>
        <v>0</v>
      </c>
      <c r="AM102" s="1331"/>
      <c r="AN102" s="890">
        <f t="shared" si="97"/>
        <v>0</v>
      </c>
      <c r="AO102" s="903">
        <f t="shared" si="98"/>
        <v>0</v>
      </c>
      <c r="AR102" s="195"/>
      <c r="AX102" s="11"/>
      <c r="AY102" s="11"/>
      <c r="AZ102" s="11"/>
      <c r="BA102" s="11"/>
      <c r="BB102" s="11"/>
    </row>
    <row r="103" spans="2:54" ht="12.75" customHeight="1" thickBot="1">
      <c r="B103" s="103"/>
      <c r="C103" s="2929"/>
      <c r="D103" s="102"/>
      <c r="E103" s="2175" t="s">
        <v>373</v>
      </c>
      <c r="F103" s="2350">
        <v>0.24</v>
      </c>
      <c r="G103" s="2528">
        <v>0.24</v>
      </c>
      <c r="H103" s="232" t="s">
        <v>75</v>
      </c>
      <c r="I103" s="2350">
        <v>0.9</v>
      </c>
      <c r="J103" s="2351">
        <v>0.9</v>
      </c>
      <c r="K103" s="11"/>
      <c r="M103" s="72"/>
      <c r="N103" s="91"/>
      <c r="O103" s="854" t="s">
        <v>134</v>
      </c>
      <c r="P103" s="849">
        <f>I76</f>
        <v>1.6100000000000001E-3</v>
      </c>
      <c r="Q103" s="1037">
        <f>J76</f>
        <v>1.6100000000000001E-3</v>
      </c>
      <c r="R103" s="849">
        <f>F94+L86</f>
        <v>1.524E-2</v>
      </c>
      <c r="S103" s="1038">
        <f>G94+M86</f>
        <v>1.524E-2</v>
      </c>
      <c r="T103" s="859"/>
      <c r="U103" s="1037"/>
      <c r="V103" s="863">
        <f t="shared" si="74"/>
        <v>1.685E-2</v>
      </c>
      <c r="W103" s="1038">
        <f t="shared" si="75"/>
        <v>1.685E-2</v>
      </c>
      <c r="X103" s="845">
        <f t="shared" si="76"/>
        <v>1.524E-2</v>
      </c>
      <c r="Y103" s="1038">
        <f t="shared" si="77"/>
        <v>1.524E-2</v>
      </c>
      <c r="Z103" s="881">
        <f t="shared" si="64"/>
        <v>1.685E-2</v>
      </c>
      <c r="AA103" s="889">
        <f t="shared" si="65"/>
        <v>1.685E-2</v>
      </c>
      <c r="AC103" s="945" t="s">
        <v>311</v>
      </c>
      <c r="AD103" s="1486">
        <f t="shared" ref="AD103:AI103" si="101">SUM(AD98:AD102)</f>
        <v>0</v>
      </c>
      <c r="AE103" s="947">
        <f t="shared" si="101"/>
        <v>0</v>
      </c>
      <c r="AF103" s="948">
        <f t="shared" si="101"/>
        <v>119.175</v>
      </c>
      <c r="AG103" s="949">
        <f t="shared" si="101"/>
        <v>105</v>
      </c>
      <c r="AH103" s="950">
        <f t="shared" si="101"/>
        <v>0</v>
      </c>
      <c r="AI103" s="951">
        <f t="shared" si="101"/>
        <v>0</v>
      </c>
      <c r="AJ103" s="950">
        <f>AD103+AF103</f>
        <v>119.175</v>
      </c>
      <c r="AK103" s="952">
        <f>AE103+AG103</f>
        <v>105</v>
      </c>
      <c r="AL103" s="950">
        <f t="shared" si="100"/>
        <v>119.175</v>
      </c>
      <c r="AM103" s="953">
        <f>AG103+AI103</f>
        <v>105</v>
      </c>
      <c r="AN103" s="904">
        <f t="shared" si="97"/>
        <v>119.175</v>
      </c>
      <c r="AO103" s="905">
        <f t="shared" si="98"/>
        <v>105</v>
      </c>
      <c r="AR103" s="1750"/>
      <c r="AV103" s="11"/>
      <c r="AW103" s="11"/>
      <c r="AX103" s="11"/>
      <c r="AY103" s="11"/>
      <c r="AZ103" s="11"/>
      <c r="BA103" s="11"/>
      <c r="BB103" s="11"/>
    </row>
    <row r="104" spans="2:54" ht="14.25" customHeight="1">
      <c r="B104" s="631"/>
      <c r="C104" s="1425"/>
      <c r="D104" s="1763"/>
      <c r="E104" s="2175" t="s">
        <v>78</v>
      </c>
      <c r="F104" s="2164">
        <v>2.2000000000000002</v>
      </c>
      <c r="G104" s="2162">
        <v>2.2000000000000002</v>
      </c>
      <c r="H104" s="2353" t="s">
        <v>778</v>
      </c>
      <c r="I104" s="2183">
        <v>1E-3</v>
      </c>
      <c r="J104" s="2173">
        <v>1E-3</v>
      </c>
      <c r="K104" s="1190"/>
      <c r="M104" s="72"/>
      <c r="N104" s="91"/>
      <c r="O104" s="855" t="s">
        <v>301</v>
      </c>
      <c r="P104" s="850"/>
      <c r="Q104" s="1039"/>
      <c r="R104" s="850">
        <f>G95</f>
        <v>0.69979999999999998</v>
      </c>
      <c r="S104" s="1040">
        <f>G95</f>
        <v>0.69979999999999998</v>
      </c>
      <c r="T104" s="860"/>
      <c r="U104" s="1039"/>
      <c r="V104" s="863">
        <f t="shared" si="74"/>
        <v>0.69979999999999998</v>
      </c>
      <c r="W104" s="1038">
        <f t="shared" si="75"/>
        <v>0.69979999999999998</v>
      </c>
      <c r="X104" s="845">
        <f t="shared" si="76"/>
        <v>0.69979999999999998</v>
      </c>
      <c r="Y104" s="1038">
        <f t="shared" si="77"/>
        <v>0.69979999999999998</v>
      </c>
      <c r="Z104" s="881">
        <f t="shared" si="64"/>
        <v>0.69979999999999998</v>
      </c>
      <c r="AA104" s="889">
        <f t="shared" si="65"/>
        <v>0.69979999999999998</v>
      </c>
      <c r="AC104" s="1069" t="s">
        <v>320</v>
      </c>
      <c r="AD104" s="968"/>
      <c r="AE104" s="1060"/>
      <c r="AF104" s="970"/>
      <c r="AG104" s="1063"/>
      <c r="AH104" s="968"/>
      <c r="AI104" s="1060"/>
      <c r="AJ104" s="868">
        <f t="shared" ref="AJ104" si="102">AD104+AF104</f>
        <v>0</v>
      </c>
      <c r="AK104" s="1066">
        <f t="shared" ref="AK104" si="103">AE104+AG104</f>
        <v>0</v>
      </c>
      <c r="AL104" s="868">
        <f t="shared" si="100"/>
        <v>0</v>
      </c>
      <c r="AM104" s="1024">
        <f t="shared" ref="AM104" si="104">AG104+AI104</f>
        <v>0</v>
      </c>
      <c r="AN104" s="900">
        <f t="shared" si="97"/>
        <v>0</v>
      </c>
      <c r="AO104" s="907">
        <f t="shared" si="98"/>
        <v>0</v>
      </c>
      <c r="AR104" s="104"/>
      <c r="AV104" s="11"/>
      <c r="AW104" s="11"/>
      <c r="AX104" s="11"/>
      <c r="AY104" s="11"/>
      <c r="AZ104" s="11"/>
      <c r="BA104" s="11"/>
      <c r="BB104" s="11"/>
    </row>
    <row r="105" spans="2:54" ht="15" customHeight="1">
      <c r="B105" s="1643"/>
      <c r="C105" s="743"/>
      <c r="D105" s="1551"/>
      <c r="E105" s="2175" t="s">
        <v>773</v>
      </c>
      <c r="F105" s="2164">
        <v>4.4000000000000004</v>
      </c>
      <c r="G105" s="2243">
        <v>4.4000000000000004</v>
      </c>
      <c r="H105" s="232" t="s">
        <v>780</v>
      </c>
      <c r="I105" s="2640">
        <v>0.16</v>
      </c>
      <c r="J105" s="2165">
        <v>0.16</v>
      </c>
      <c r="K105" s="11"/>
      <c r="M105" s="72"/>
      <c r="N105" s="91"/>
      <c r="O105" s="856" t="s">
        <v>119</v>
      </c>
      <c r="P105" s="851">
        <f>L73</f>
        <v>1</v>
      </c>
      <c r="Q105" s="1041">
        <f>M73</f>
        <v>1</v>
      </c>
      <c r="R105" s="851">
        <f>L87</f>
        <v>5.2400000000000002E-2</v>
      </c>
      <c r="S105" s="1042">
        <f>M87</f>
        <v>5.2400000000000002E-2</v>
      </c>
      <c r="T105" s="861"/>
      <c r="U105" s="1041"/>
      <c r="V105" s="863">
        <f t="shared" si="74"/>
        <v>1.0524</v>
      </c>
      <c r="W105" s="1038">
        <f t="shared" si="75"/>
        <v>1.0524</v>
      </c>
      <c r="X105" s="845">
        <f t="shared" si="76"/>
        <v>5.2400000000000002E-2</v>
      </c>
      <c r="Y105" s="1038">
        <f t="shared" si="77"/>
        <v>5.2400000000000002E-2</v>
      </c>
      <c r="Z105" s="890">
        <f t="shared" si="64"/>
        <v>1.0524</v>
      </c>
      <c r="AA105" s="891">
        <f t="shared" si="65"/>
        <v>1.0524</v>
      </c>
      <c r="AC105" s="1056" t="s">
        <v>321</v>
      </c>
      <c r="AD105" s="972"/>
      <c r="AE105" s="1061"/>
      <c r="AF105" s="974"/>
      <c r="AG105" s="1064"/>
      <c r="AH105" s="972"/>
      <c r="AI105" s="1061"/>
      <c r="AJ105" s="868">
        <f t="shared" ref="AJ105:AK107" si="105">AD105+AF105</f>
        <v>0</v>
      </c>
      <c r="AK105" s="1066">
        <f t="shared" si="105"/>
        <v>0</v>
      </c>
      <c r="AL105" s="868">
        <f t="shared" si="100"/>
        <v>0</v>
      </c>
      <c r="AM105" s="1024">
        <f t="shared" ref="AM105:AM110" si="106">AG105+AI105</f>
        <v>0</v>
      </c>
      <c r="AN105" s="881">
        <f t="shared" si="97"/>
        <v>0</v>
      </c>
      <c r="AO105" s="902">
        <f t="shared" si="98"/>
        <v>0</v>
      </c>
      <c r="AR105" s="104"/>
      <c r="AV105" s="11"/>
      <c r="AW105" s="11"/>
      <c r="AX105" s="11"/>
      <c r="AY105" s="11"/>
      <c r="AZ105" s="11"/>
      <c r="BA105" s="11"/>
      <c r="BB105" s="11"/>
    </row>
    <row r="106" spans="2:54" ht="14.25" customHeight="1" thickBot="1">
      <c r="B106" s="1212" t="s">
        <v>295</v>
      </c>
      <c r="C106" s="1213"/>
      <c r="D106" s="3022">
        <f>SUM(D98:D102)</f>
        <v>350</v>
      </c>
      <c r="E106" s="2692" t="s">
        <v>903</v>
      </c>
      <c r="F106" s="2631"/>
      <c r="G106" s="2691"/>
      <c r="H106" s="189" t="s">
        <v>49</v>
      </c>
      <c r="I106" s="2631">
        <v>1.6</v>
      </c>
      <c r="J106" s="2641">
        <v>1.6</v>
      </c>
      <c r="K106" s="37"/>
      <c r="L106" s="37"/>
      <c r="M106" s="74"/>
      <c r="N106" s="91"/>
      <c r="O106" s="856" t="s">
        <v>343</v>
      </c>
      <c r="P106" s="851"/>
      <c r="Q106" s="1041"/>
      <c r="R106" s="851"/>
      <c r="S106" s="1042"/>
      <c r="T106" s="861">
        <f>I104</f>
        <v>1E-3</v>
      </c>
      <c r="U106" s="2267">
        <f>J104</f>
        <v>1E-3</v>
      </c>
      <c r="V106" s="2268">
        <f t="shared" si="74"/>
        <v>0</v>
      </c>
      <c r="W106" s="2269">
        <f t="shared" si="75"/>
        <v>0</v>
      </c>
      <c r="X106" s="2270">
        <f t="shared" si="76"/>
        <v>1E-3</v>
      </c>
      <c r="Y106" s="2269">
        <f t="shared" si="77"/>
        <v>1E-3</v>
      </c>
      <c r="Z106" s="890">
        <f t="shared" si="64"/>
        <v>1E-3</v>
      </c>
      <c r="AA106" s="891">
        <f t="shared" si="65"/>
        <v>1E-3</v>
      </c>
      <c r="AC106" s="1057" t="s">
        <v>361</v>
      </c>
      <c r="AD106" s="978"/>
      <c r="AE106" s="1062"/>
      <c r="AF106" s="980"/>
      <c r="AG106" s="1065"/>
      <c r="AH106" s="978"/>
      <c r="AI106" s="1062"/>
      <c r="AJ106" s="869">
        <f t="shared" si="105"/>
        <v>0</v>
      </c>
      <c r="AK106" s="1067">
        <f t="shared" si="105"/>
        <v>0</v>
      </c>
      <c r="AL106" s="869">
        <f t="shared" si="100"/>
        <v>0</v>
      </c>
      <c r="AM106" s="1068">
        <f t="shared" si="106"/>
        <v>0</v>
      </c>
      <c r="AN106" s="890">
        <f t="shared" si="97"/>
        <v>0</v>
      </c>
      <c r="AO106" s="903">
        <f t="shared" si="98"/>
        <v>0</v>
      </c>
      <c r="AR106" s="195"/>
      <c r="AU106" s="590"/>
      <c r="AV106" s="11"/>
      <c r="AW106" s="11"/>
      <c r="AX106" s="11"/>
      <c r="AY106" s="11"/>
      <c r="AZ106" s="11"/>
      <c r="BA106" s="11"/>
      <c r="BB106" s="11"/>
    </row>
    <row r="107" spans="2:54" ht="15" customHeight="1" thickBot="1">
      <c r="B107" s="91"/>
      <c r="C107" s="1488"/>
      <c r="D107" s="91"/>
      <c r="N107" s="91"/>
      <c r="O107" s="419" t="s">
        <v>87</v>
      </c>
      <c r="P107" s="852"/>
      <c r="Q107" s="1043"/>
      <c r="R107" s="852"/>
      <c r="S107" s="1044"/>
      <c r="T107" s="2266">
        <f>F105</f>
        <v>4.4000000000000004</v>
      </c>
      <c r="U107" s="1184">
        <f>G105</f>
        <v>4.4000000000000004</v>
      </c>
      <c r="V107" s="864">
        <f t="shared" si="74"/>
        <v>0</v>
      </c>
      <c r="W107" s="1046">
        <f t="shared" si="75"/>
        <v>0</v>
      </c>
      <c r="X107" s="864">
        <f t="shared" si="76"/>
        <v>4.4000000000000004</v>
      </c>
      <c r="Y107" s="1046">
        <f t="shared" si="77"/>
        <v>4.4000000000000004</v>
      </c>
      <c r="Z107" s="892">
        <f t="shared" si="64"/>
        <v>4.4000000000000004</v>
      </c>
      <c r="AA107" s="893">
        <f t="shared" si="65"/>
        <v>4.4000000000000004</v>
      </c>
      <c r="AC107" s="1058" t="s">
        <v>322</v>
      </c>
      <c r="AD107" s="1072">
        <f t="shared" ref="AD107:AI107" si="107">SUM(AD104:AD106)</f>
        <v>0</v>
      </c>
      <c r="AE107" s="1007">
        <f t="shared" si="107"/>
        <v>0</v>
      </c>
      <c r="AF107" s="1059">
        <f t="shared" si="107"/>
        <v>0</v>
      </c>
      <c r="AG107" s="1005">
        <f t="shared" si="107"/>
        <v>0</v>
      </c>
      <c r="AH107" s="1072">
        <f t="shared" si="107"/>
        <v>0</v>
      </c>
      <c r="AI107" s="1007">
        <f t="shared" si="107"/>
        <v>0</v>
      </c>
      <c r="AJ107" s="920">
        <f t="shared" si="105"/>
        <v>0</v>
      </c>
      <c r="AK107" s="1006">
        <f t="shared" si="105"/>
        <v>0</v>
      </c>
      <c r="AL107" s="920">
        <f t="shared" si="100"/>
        <v>0</v>
      </c>
      <c r="AM107" s="1007">
        <f t="shared" si="106"/>
        <v>0</v>
      </c>
      <c r="AN107" s="920">
        <f t="shared" si="97"/>
        <v>0</v>
      </c>
      <c r="AO107" s="921">
        <f t="shared" si="98"/>
        <v>0</v>
      </c>
      <c r="AR107" s="104"/>
      <c r="AU107" s="590"/>
      <c r="AV107" s="11"/>
      <c r="AW107" s="11"/>
      <c r="AX107" s="11"/>
      <c r="AY107" s="11"/>
      <c r="AZ107" s="11"/>
      <c r="BA107" s="11"/>
      <c r="BB107" s="11"/>
    </row>
    <row r="108" spans="2:54">
      <c r="B108" s="99"/>
      <c r="C108" s="91"/>
      <c r="D108" s="91"/>
      <c r="N108" s="91"/>
      <c r="U108" s="127"/>
      <c r="V108" s="200"/>
      <c r="W108" s="200"/>
      <c r="X108" s="11"/>
      <c r="Y108" s="2153"/>
      <c r="Z108" s="132"/>
      <c r="AC108" s="906" t="s">
        <v>315</v>
      </c>
      <c r="AD108" s="954">
        <f>F68</f>
        <v>38.9</v>
      </c>
      <c r="AE108" s="955">
        <f>G68</f>
        <v>35</v>
      </c>
      <c r="AF108" s="867">
        <f>I85</f>
        <v>125.45699999999999</v>
      </c>
      <c r="AG108" s="2517">
        <f>J85</f>
        <v>112.91</v>
      </c>
      <c r="AH108" s="954"/>
      <c r="AI108" s="955"/>
      <c r="AJ108" s="869">
        <f t="shared" ref="AJ108:AK110" si="108">AD108+AF108</f>
        <v>164.357</v>
      </c>
      <c r="AK108" s="957">
        <f t="shared" si="108"/>
        <v>147.91</v>
      </c>
      <c r="AL108" s="867">
        <f t="shared" si="100"/>
        <v>125.45699999999999</v>
      </c>
      <c r="AM108" s="958">
        <f t="shared" si="106"/>
        <v>112.91</v>
      </c>
      <c r="AN108" s="900">
        <f t="shared" si="97"/>
        <v>164.357</v>
      </c>
      <c r="AO108" s="907">
        <f t="shared" si="98"/>
        <v>147.91</v>
      </c>
      <c r="AR108" s="104"/>
      <c r="AU108" s="590"/>
      <c r="AV108" s="11"/>
      <c r="AW108" s="11"/>
      <c r="AX108" s="11"/>
      <c r="AY108" s="11"/>
      <c r="AZ108" s="11"/>
      <c r="BA108" s="11"/>
      <c r="BB108" s="11"/>
    </row>
    <row r="109" spans="2:54" ht="14.25" customHeight="1" thickBot="1">
      <c r="B109" s="741"/>
      <c r="C109" s="1488"/>
      <c r="D109" s="91"/>
      <c r="N109" s="91"/>
      <c r="O109" s="107"/>
      <c r="P109" s="11"/>
      <c r="Q109" s="11"/>
      <c r="R109" s="11"/>
      <c r="U109" s="256"/>
      <c r="V109" s="200"/>
      <c r="W109" s="200"/>
      <c r="X109" s="202"/>
      <c r="Y109" s="2153"/>
      <c r="Z109" s="143"/>
      <c r="AC109" s="908" t="s">
        <v>316</v>
      </c>
      <c r="AD109" s="939"/>
      <c r="AE109" s="959"/>
      <c r="AF109" s="869"/>
      <c r="AG109" s="960"/>
      <c r="AH109" s="939"/>
      <c r="AI109" s="959"/>
      <c r="AJ109" s="869">
        <f t="shared" si="108"/>
        <v>0</v>
      </c>
      <c r="AK109" s="961">
        <f t="shared" si="108"/>
        <v>0</v>
      </c>
      <c r="AL109" s="869">
        <f t="shared" si="100"/>
        <v>0</v>
      </c>
      <c r="AM109" s="962">
        <f t="shared" si="106"/>
        <v>0</v>
      </c>
      <c r="AN109" s="890">
        <f t="shared" si="97"/>
        <v>0</v>
      </c>
      <c r="AO109" s="903">
        <f t="shared" si="98"/>
        <v>0</v>
      </c>
      <c r="AR109" s="195"/>
      <c r="AU109" s="106"/>
      <c r="AV109" s="11"/>
      <c r="AW109" s="11"/>
      <c r="AX109" s="11"/>
      <c r="AY109" s="11"/>
      <c r="AZ109" s="11"/>
      <c r="BA109" s="11"/>
      <c r="BB109" s="11"/>
    </row>
    <row r="110" spans="2:54" ht="12.75" customHeight="1" thickBot="1">
      <c r="B110" s="1"/>
      <c r="C110" s="1488"/>
      <c r="D110" s="106"/>
      <c r="E110" s="11"/>
      <c r="F110" s="11"/>
      <c r="G110" s="11"/>
      <c r="H110" s="11"/>
      <c r="I110" s="11"/>
      <c r="J110" s="11"/>
      <c r="K110" s="11"/>
      <c r="L110" s="11"/>
      <c r="M110" s="11"/>
      <c r="N110" s="91"/>
      <c r="O110" s="469"/>
      <c r="P110" s="11"/>
      <c r="Q110" s="11"/>
      <c r="R110" s="11"/>
      <c r="S110" s="11"/>
      <c r="T110" s="11"/>
      <c r="U110" s="214"/>
      <c r="V110" s="195"/>
      <c r="W110" s="196"/>
      <c r="X110" s="214"/>
      <c r="Y110" s="195"/>
      <c r="Z110" s="196"/>
      <c r="AA110" s="11"/>
      <c r="AC110" s="909" t="s">
        <v>312</v>
      </c>
      <c r="AD110" s="963">
        <f t="shared" ref="AD110:AG110" si="109">SUM(AD108:AD109)</f>
        <v>38.9</v>
      </c>
      <c r="AE110" s="964">
        <f t="shared" si="109"/>
        <v>35</v>
      </c>
      <c r="AF110" s="965">
        <f t="shared" si="109"/>
        <v>125.45699999999999</v>
      </c>
      <c r="AG110" s="911">
        <f t="shared" si="109"/>
        <v>112.91</v>
      </c>
      <c r="AH110" s="963">
        <f>SUM(AH108:AH109)</f>
        <v>0</v>
      </c>
      <c r="AI110" s="964">
        <f>SUM(AI108:AI109)</f>
        <v>0</v>
      </c>
      <c r="AJ110" s="910">
        <f t="shared" si="108"/>
        <v>164.357</v>
      </c>
      <c r="AK110" s="966">
        <f t="shared" si="108"/>
        <v>147.91</v>
      </c>
      <c r="AL110" s="910">
        <f t="shared" si="100"/>
        <v>125.45699999999999</v>
      </c>
      <c r="AM110" s="967">
        <f t="shared" si="106"/>
        <v>112.91</v>
      </c>
      <c r="AN110" s="910">
        <f t="shared" si="97"/>
        <v>164.357</v>
      </c>
      <c r="AO110" s="911">
        <f t="shared" si="98"/>
        <v>147.91</v>
      </c>
      <c r="AR110" s="98"/>
      <c r="AU110" s="106"/>
      <c r="AV110" s="11"/>
      <c r="AW110" s="11"/>
      <c r="AX110" s="11"/>
      <c r="AY110" s="11"/>
      <c r="AZ110" s="11"/>
      <c r="BA110" s="11"/>
    </row>
    <row r="111" spans="2:54" ht="13.5" customHeight="1">
      <c r="B111" s="1"/>
      <c r="C111" s="1488"/>
      <c r="D111" s="91"/>
      <c r="N111" s="91"/>
      <c r="O111" s="469"/>
      <c r="P111" s="479"/>
      <c r="Q111" s="137"/>
      <c r="R111" s="101"/>
      <c r="S111" s="100"/>
      <c r="T111" s="143"/>
      <c r="U111" s="101"/>
      <c r="V111" s="584"/>
      <c r="W111" s="143"/>
      <c r="X111" s="101"/>
      <c r="Y111" s="100"/>
      <c r="Z111" s="137"/>
      <c r="AA111" s="11"/>
      <c r="AC111" s="912" t="s">
        <v>214</v>
      </c>
      <c r="AD111" s="968"/>
      <c r="AE111" s="969"/>
      <c r="AF111" s="970"/>
      <c r="AG111" s="971"/>
      <c r="AH111" s="968"/>
      <c r="AI111" s="969"/>
      <c r="AJ111" s="868">
        <f t="shared" ref="AJ111" si="110">AD111+AF111</f>
        <v>0</v>
      </c>
      <c r="AK111" s="976">
        <f t="shared" ref="AK111" si="111">AE111+AG111</f>
        <v>0</v>
      </c>
      <c r="AL111" s="868">
        <f t="shared" si="100"/>
        <v>0</v>
      </c>
      <c r="AM111" s="977">
        <f>AG111+AI111</f>
        <v>0</v>
      </c>
      <c r="AN111" s="900">
        <f t="shared" si="97"/>
        <v>0</v>
      </c>
      <c r="AO111" s="907">
        <f t="shared" si="98"/>
        <v>0</v>
      </c>
      <c r="AR111" s="104"/>
      <c r="AU111" s="106"/>
      <c r="AV111" s="11"/>
      <c r="AW111" s="11"/>
      <c r="AX111" s="11"/>
      <c r="AY111" s="11"/>
      <c r="AZ111" s="11"/>
      <c r="BA111" s="11"/>
    </row>
    <row r="112" spans="2:54" ht="15" customHeight="1">
      <c r="B112" s="91"/>
      <c r="C112" s="1488"/>
      <c r="D112" s="91"/>
      <c r="N112" s="91"/>
      <c r="P112" s="343"/>
      <c r="R112" s="101"/>
      <c r="S112" s="100"/>
      <c r="T112" s="143"/>
      <c r="U112" s="101"/>
      <c r="V112" s="100"/>
      <c r="W112" s="143"/>
      <c r="Y112" s="100"/>
      <c r="Z112" s="143"/>
      <c r="AA112" s="11"/>
      <c r="AC112" s="913" t="s">
        <v>91</v>
      </c>
      <c r="AD112" s="972"/>
      <c r="AE112" s="973"/>
      <c r="AF112" s="974"/>
      <c r="AG112" s="975"/>
      <c r="AH112" s="972"/>
      <c r="AI112" s="973"/>
      <c r="AJ112" s="868">
        <f t="shared" ref="AJ112:AK114" si="112">AD112+AF112</f>
        <v>0</v>
      </c>
      <c r="AK112" s="976">
        <f t="shared" si="112"/>
        <v>0</v>
      </c>
      <c r="AL112" s="868">
        <f t="shared" si="100"/>
        <v>0</v>
      </c>
      <c r="AM112" s="977">
        <f>AG112+AI112</f>
        <v>0</v>
      </c>
      <c r="AN112" s="881">
        <f t="shared" si="97"/>
        <v>0</v>
      </c>
      <c r="AO112" s="902">
        <f t="shared" si="98"/>
        <v>0</v>
      </c>
      <c r="AR112" s="104"/>
      <c r="AU112" s="106"/>
      <c r="AV112" s="11"/>
      <c r="AW112" s="11"/>
      <c r="AX112" s="11"/>
      <c r="AY112" s="11"/>
      <c r="AZ112" s="11"/>
      <c r="BA112" s="11"/>
    </row>
    <row r="113" spans="2:63" ht="13.5" customHeight="1" thickBot="1">
      <c r="B113" s="91"/>
      <c r="C113" s="114"/>
      <c r="D113" s="106"/>
      <c r="E113" s="11"/>
      <c r="F113" s="11"/>
      <c r="G113" s="11"/>
      <c r="H113" s="11"/>
      <c r="I113" s="11"/>
      <c r="J113" s="11"/>
      <c r="K113" s="14"/>
      <c r="L113" s="142"/>
      <c r="M113" s="11"/>
      <c r="N113" s="91"/>
      <c r="R113" s="11"/>
      <c r="S113" s="11"/>
      <c r="T113" s="11"/>
      <c r="U113" s="111"/>
      <c r="V113" s="113"/>
      <c r="W113" s="140"/>
      <c r="X113" s="101"/>
      <c r="Y113" s="105"/>
      <c r="Z113" s="132"/>
      <c r="AA113" s="11"/>
      <c r="AC113" s="914" t="s">
        <v>215</v>
      </c>
      <c r="AD113" s="978"/>
      <c r="AE113" s="979"/>
      <c r="AF113" s="980"/>
      <c r="AG113" s="1176"/>
      <c r="AH113" s="978"/>
      <c r="AI113" s="979"/>
      <c r="AJ113" s="869">
        <f t="shared" si="112"/>
        <v>0</v>
      </c>
      <c r="AK113" s="982">
        <f t="shared" si="112"/>
        <v>0</v>
      </c>
      <c r="AL113" s="869">
        <f t="shared" si="100"/>
        <v>0</v>
      </c>
      <c r="AM113" s="983">
        <f>AG113+AI113</f>
        <v>0</v>
      </c>
      <c r="AN113" s="890">
        <f t="shared" si="97"/>
        <v>0</v>
      </c>
      <c r="AO113" s="903">
        <f t="shared" si="98"/>
        <v>0</v>
      </c>
      <c r="AR113" s="195"/>
      <c r="AU113" s="106"/>
      <c r="AV113" s="11"/>
      <c r="AW113" s="11"/>
      <c r="AX113" s="11"/>
      <c r="AY113" s="11"/>
      <c r="AZ113" s="11"/>
      <c r="BA113" s="11"/>
    </row>
    <row r="114" spans="2:63" ht="12.75" customHeight="1" thickBot="1">
      <c r="B114" s="91"/>
      <c r="C114" s="114"/>
      <c r="D114" s="106"/>
      <c r="E114" s="106"/>
      <c r="F114" s="106"/>
      <c r="G114" s="106"/>
      <c r="H114" s="106"/>
      <c r="I114" s="106"/>
      <c r="J114" s="106"/>
      <c r="K114" s="14"/>
      <c r="L114" s="142"/>
      <c r="M114" s="106"/>
      <c r="N114" s="91"/>
      <c r="R114" s="11"/>
      <c r="S114" s="11"/>
      <c r="T114" s="11"/>
      <c r="U114" s="101"/>
      <c r="V114" s="100"/>
      <c r="W114" s="143"/>
      <c r="X114" s="107"/>
      <c r="Y114" s="100"/>
      <c r="Z114" s="143"/>
      <c r="AA114" s="11"/>
      <c r="AC114" s="1070" t="s">
        <v>313</v>
      </c>
      <c r="AD114" s="1071">
        <f t="shared" ref="AD114:AI114" si="113">SUM(AD111:AD113)</f>
        <v>0</v>
      </c>
      <c r="AE114" s="951">
        <f t="shared" si="113"/>
        <v>0</v>
      </c>
      <c r="AF114" s="1071">
        <f t="shared" si="113"/>
        <v>0</v>
      </c>
      <c r="AG114" s="951">
        <f t="shared" si="113"/>
        <v>0</v>
      </c>
      <c r="AH114" s="1071">
        <f t="shared" si="113"/>
        <v>0</v>
      </c>
      <c r="AI114" s="951">
        <f t="shared" si="113"/>
        <v>0</v>
      </c>
      <c r="AJ114" s="950">
        <f t="shared" si="112"/>
        <v>0</v>
      </c>
      <c r="AK114" s="952">
        <f t="shared" si="112"/>
        <v>0</v>
      </c>
      <c r="AL114" s="950">
        <f t="shared" si="100"/>
        <v>0</v>
      </c>
      <c r="AM114" s="953">
        <f>AG114+AI114</f>
        <v>0</v>
      </c>
      <c r="AN114" s="915">
        <f t="shared" si="97"/>
        <v>0</v>
      </c>
      <c r="AO114" s="916">
        <f t="shared" si="98"/>
        <v>0</v>
      </c>
      <c r="AR114" s="106"/>
      <c r="AU114" s="106"/>
      <c r="AV114" s="11"/>
      <c r="AW114" s="11"/>
      <c r="AX114" s="11"/>
      <c r="AY114" s="11"/>
      <c r="AZ114" s="11"/>
      <c r="BA114" s="11"/>
    </row>
    <row r="115" spans="2:63" ht="14.25" customHeight="1">
      <c r="B115" s="739"/>
      <c r="C115" s="106"/>
      <c r="D115" s="106"/>
      <c r="E115" s="210"/>
      <c r="F115" s="106"/>
      <c r="G115" s="106"/>
      <c r="H115" s="210"/>
      <c r="I115" s="1670"/>
      <c r="J115" s="106"/>
      <c r="K115" s="3257"/>
      <c r="L115" s="106"/>
      <c r="M115" s="106"/>
      <c r="N115" s="91"/>
      <c r="O115" s="11"/>
      <c r="P115" s="11"/>
      <c r="Q115" s="11"/>
      <c r="R115" s="101"/>
      <c r="S115" s="100"/>
      <c r="T115" s="137"/>
      <c r="U115" s="101"/>
      <c r="V115" s="115"/>
      <c r="W115" s="143"/>
      <c r="X115" s="104"/>
      <c r="Y115" s="105"/>
      <c r="Z115" s="132"/>
      <c r="AA115" s="18"/>
      <c r="AC115" s="106"/>
      <c r="AE115" s="829"/>
      <c r="AG115" s="829"/>
      <c r="AI115" s="106"/>
      <c r="AK115" s="244"/>
      <c r="AM115" s="244"/>
      <c r="AN115" s="106"/>
      <c r="AO115" s="11"/>
      <c r="AR115" s="106"/>
      <c r="AU115" s="106"/>
      <c r="AV115" s="11"/>
      <c r="AW115" s="11"/>
      <c r="AX115" s="11"/>
      <c r="AY115" s="11"/>
      <c r="AZ115" s="11"/>
      <c r="BA115" s="11"/>
    </row>
    <row r="116" spans="2:63" ht="13.5" customHeight="1">
      <c r="B116" s="106"/>
      <c r="C116" s="176"/>
      <c r="D116" s="106"/>
      <c r="E116" s="101"/>
      <c r="F116" s="100"/>
      <c r="G116" s="137"/>
      <c r="H116" s="106"/>
      <c r="I116" s="1670"/>
      <c r="J116" s="106"/>
      <c r="K116" s="1670"/>
      <c r="L116" s="106"/>
      <c r="M116" s="106"/>
      <c r="N116" s="91"/>
      <c r="O116" s="11"/>
      <c r="P116" s="11"/>
      <c r="Q116" s="11"/>
      <c r="R116" s="106"/>
      <c r="S116" s="106"/>
      <c r="T116" s="106"/>
      <c r="U116" s="101"/>
      <c r="V116" s="100"/>
      <c r="W116" s="143"/>
      <c r="X116" s="101"/>
      <c r="Y116" s="100"/>
      <c r="Z116" s="143"/>
      <c r="AA116" s="335"/>
      <c r="AC116" s="587"/>
      <c r="AE116" s="829"/>
      <c r="AG116" s="829"/>
      <c r="AI116" s="106"/>
      <c r="AK116" s="244"/>
      <c r="AM116" s="244"/>
      <c r="AN116" s="159"/>
      <c r="AO116" s="11"/>
      <c r="AR116" s="106"/>
      <c r="AU116" s="106"/>
      <c r="AV116" s="11"/>
      <c r="AW116" s="11"/>
      <c r="AX116" s="11"/>
      <c r="AY116" s="11"/>
      <c r="AZ116" s="11"/>
      <c r="BA116" s="11"/>
    </row>
    <row r="117" spans="2:63" ht="14.25" customHeight="1">
      <c r="B117" s="91"/>
      <c r="C117" s="1623" t="s">
        <v>196</v>
      </c>
      <c r="D117" s="91"/>
      <c r="E117" s="91"/>
      <c r="F117" s="91"/>
      <c r="G117" s="1624"/>
      <c r="H117" s="1624"/>
      <c r="I117" s="1624"/>
      <c r="J117" s="91"/>
      <c r="K117" s="91"/>
      <c r="L117" s="1624"/>
      <c r="M117" s="91"/>
      <c r="N117" s="91"/>
      <c r="T117" s="98"/>
      <c r="U117" s="101"/>
      <c r="V117" s="100"/>
      <c r="W117" s="143"/>
      <c r="X117" s="101"/>
      <c r="Y117" s="100"/>
      <c r="Z117" s="143"/>
      <c r="AA117" s="7"/>
      <c r="AC117" s="198"/>
      <c r="AE117" s="829"/>
      <c r="AG117" s="829"/>
      <c r="AI117" s="207"/>
      <c r="AK117" s="840"/>
      <c r="AM117" s="244"/>
      <c r="AN117" s="115"/>
      <c r="AO117" s="11"/>
      <c r="AR117" s="106"/>
      <c r="AU117" s="98"/>
      <c r="AV117" s="11"/>
      <c r="AW117" s="11"/>
      <c r="AX117" s="11"/>
      <c r="AY117" s="11"/>
      <c r="AZ117" s="11"/>
      <c r="BA117" s="11"/>
    </row>
    <row r="118" spans="2:63" ht="15.75" customHeight="1">
      <c r="B118" s="91"/>
      <c r="C118" s="91"/>
      <c r="D118" s="1625" t="s">
        <v>371</v>
      </c>
      <c r="E118" s="91"/>
      <c r="F118" s="1626"/>
      <c r="G118" s="91"/>
      <c r="H118" s="91"/>
      <c r="I118" s="91"/>
      <c r="J118" s="91"/>
      <c r="K118" s="91"/>
      <c r="L118" s="1627" t="s">
        <v>105</v>
      </c>
      <c r="M118" s="91"/>
      <c r="N118" s="91"/>
      <c r="T118" s="11"/>
      <c r="U118" s="101"/>
      <c r="V118" s="100"/>
      <c r="W118" s="132"/>
      <c r="X118" s="101"/>
      <c r="Y118" s="100"/>
      <c r="Z118" s="143"/>
      <c r="AA118" s="11"/>
      <c r="AC118" s="111"/>
      <c r="AE118" s="829"/>
      <c r="AG118" s="491"/>
      <c r="AI118" s="106"/>
      <c r="AK118" s="841"/>
      <c r="AM118" s="244"/>
      <c r="AN118" s="139"/>
      <c r="AO118" s="11"/>
      <c r="AR118" s="106"/>
      <c r="AU118" s="104"/>
      <c r="AV118" s="11"/>
      <c r="AW118" s="11"/>
      <c r="AX118" s="11"/>
      <c r="AY118" s="11"/>
      <c r="AZ118" s="11"/>
      <c r="BA118" s="11"/>
    </row>
    <row r="119" spans="2:63" ht="15" customHeight="1" thickBot="1">
      <c r="B119" s="1624" t="s">
        <v>442</v>
      </c>
      <c r="C119" s="1624"/>
      <c r="D119" s="1628"/>
      <c r="E119" s="91"/>
      <c r="F119" s="1629" t="s">
        <v>125</v>
      </c>
      <c r="G119" s="91"/>
      <c r="H119" s="91"/>
      <c r="I119" s="1630"/>
      <c r="J119" s="2257" t="s">
        <v>542</v>
      </c>
      <c r="K119" s="1631"/>
      <c r="L119" s="91"/>
      <c r="M119" s="91"/>
      <c r="N119" s="91"/>
      <c r="T119" s="11"/>
      <c r="U119" s="106"/>
      <c r="V119" s="106"/>
      <c r="W119" s="106"/>
      <c r="X119" s="107"/>
      <c r="Y119" s="109"/>
      <c r="Z119" s="271"/>
      <c r="AA119" s="11"/>
      <c r="AC119" t="s">
        <v>296</v>
      </c>
      <c r="AN119" s="106"/>
      <c r="AO119" s="11"/>
      <c r="AR119" s="137"/>
      <c r="AX119" s="11"/>
      <c r="AY119" s="11"/>
      <c r="AZ119" s="11"/>
      <c r="BA119" s="11"/>
    </row>
    <row r="120" spans="2:63" ht="15" customHeight="1">
      <c r="B120" s="1632" t="s">
        <v>2</v>
      </c>
      <c r="C120" s="1633" t="s">
        <v>3</v>
      </c>
      <c r="D120" s="1634" t="s">
        <v>4</v>
      </c>
      <c r="E120" s="234" t="s">
        <v>59</v>
      </c>
      <c r="F120" s="112"/>
      <c r="G120" s="112"/>
      <c r="H120" s="112"/>
      <c r="I120" s="112"/>
      <c r="J120" s="112"/>
      <c r="K120" s="112"/>
      <c r="L120" s="112"/>
      <c r="M120" s="226"/>
      <c r="N120" s="91"/>
      <c r="O120" s="1623" t="s">
        <v>471</v>
      </c>
      <c r="T120" s="1620"/>
      <c r="U120" s="106"/>
      <c r="V120" s="210"/>
      <c r="W120" s="106"/>
      <c r="X120" s="101"/>
      <c r="Y120" s="105"/>
      <c r="Z120" s="132"/>
      <c r="AA120" s="11"/>
      <c r="AC120" s="99" t="str">
        <f>O122</f>
        <v>3-й день</v>
      </c>
      <c r="AD120" s="2" t="s">
        <v>442</v>
      </c>
      <c r="AI120" s="133" t="s">
        <v>125</v>
      </c>
      <c r="AK120" s="296" t="str">
        <f>J119</f>
        <v>О С Е Н Ь     2024  -   __  г.г.</v>
      </c>
      <c r="AL120" s="65"/>
      <c r="AR120" s="106"/>
      <c r="AV120" s="51"/>
      <c r="AW120" s="580"/>
      <c r="AX120" s="11"/>
      <c r="AY120" s="11"/>
      <c r="AZ120" s="11"/>
      <c r="BA120" s="11"/>
    </row>
    <row r="121" spans="2:63" ht="14.25" customHeight="1" thickBot="1">
      <c r="B121" s="1654" t="s">
        <v>5</v>
      </c>
      <c r="C121" s="1206"/>
      <c r="D121" s="1655" t="s">
        <v>60</v>
      </c>
      <c r="E121" s="60"/>
      <c r="F121" s="37"/>
      <c r="G121" s="37"/>
      <c r="H121" s="37"/>
      <c r="I121" s="37"/>
      <c r="J121" s="37"/>
      <c r="K121" s="37"/>
      <c r="L121" s="37"/>
      <c r="M121" s="74"/>
      <c r="N121" s="91"/>
      <c r="O121" t="s">
        <v>296</v>
      </c>
      <c r="AC121" s="1623" t="s">
        <v>471</v>
      </c>
      <c r="AR121" s="106"/>
      <c r="AV121" s="322"/>
      <c r="AW121" s="322"/>
      <c r="AX121" s="11"/>
      <c r="AY121" s="11"/>
      <c r="AZ121" s="11"/>
      <c r="BA121" s="11"/>
    </row>
    <row r="122" spans="2:63" ht="14.25" customHeight="1" thickBot="1">
      <c r="B122" s="1154" t="s">
        <v>338</v>
      </c>
      <c r="C122" s="3023"/>
      <c r="D122" s="3024"/>
      <c r="E122" s="2378" t="s">
        <v>538</v>
      </c>
      <c r="F122" s="2358"/>
      <c r="G122" s="2209"/>
      <c r="H122" s="44"/>
      <c r="I122" s="44"/>
      <c r="J122" s="54"/>
      <c r="K122" s="3544" t="s">
        <v>973</v>
      </c>
      <c r="L122" s="112"/>
      <c r="M122" s="226"/>
      <c r="N122" s="91"/>
      <c r="O122" s="99" t="s">
        <v>338</v>
      </c>
      <c r="P122" s="2" t="s">
        <v>442</v>
      </c>
      <c r="U122" s="133" t="s">
        <v>125</v>
      </c>
      <c r="W122" s="296" t="str">
        <f>J119</f>
        <v>О С Е Н Ь     2024  -   __  г.г.</v>
      </c>
      <c r="X122" s="65"/>
      <c r="Y122" s="1017"/>
      <c r="AC122" s="823" t="s">
        <v>243</v>
      </c>
      <c r="AD122" s="824" t="s">
        <v>297</v>
      </c>
      <c r="AE122" s="825"/>
      <c r="AF122" s="824" t="s">
        <v>298</v>
      </c>
      <c r="AG122" s="825"/>
      <c r="AH122" s="824" t="s">
        <v>299</v>
      </c>
      <c r="AI122" s="825"/>
      <c r="AJ122" s="824" t="s">
        <v>302</v>
      </c>
      <c r="AK122" s="825"/>
      <c r="AL122" s="871" t="s">
        <v>303</v>
      </c>
      <c r="AM122" s="825"/>
      <c r="AN122" s="895" t="s">
        <v>304</v>
      </c>
      <c r="AO122" s="896"/>
      <c r="AR122" s="1748"/>
      <c r="AV122" s="322"/>
      <c r="AW122" s="322"/>
      <c r="AX122" s="11"/>
      <c r="AY122" s="11"/>
      <c r="AZ122" s="11"/>
      <c r="BA122" s="11"/>
    </row>
    <row r="123" spans="2:63" ht="14.25" customHeight="1" thickBot="1">
      <c r="B123" s="234"/>
      <c r="C123" s="334" t="s">
        <v>131</v>
      </c>
      <c r="D123" s="226"/>
      <c r="E123" s="2187" t="s">
        <v>88</v>
      </c>
      <c r="F123" s="2155" t="s">
        <v>89</v>
      </c>
      <c r="G123" s="2342" t="s">
        <v>90</v>
      </c>
      <c r="H123" s="2187" t="s">
        <v>88</v>
      </c>
      <c r="I123" s="2155" t="s">
        <v>89</v>
      </c>
      <c r="J123" s="2342" t="s">
        <v>90</v>
      </c>
      <c r="K123" s="2115" t="s">
        <v>88</v>
      </c>
      <c r="L123" s="651" t="s">
        <v>89</v>
      </c>
      <c r="M123" s="1210" t="s">
        <v>90</v>
      </c>
      <c r="N123" s="91"/>
      <c r="AC123" s="1073" t="s">
        <v>327</v>
      </c>
      <c r="AD123" s="826" t="s">
        <v>89</v>
      </c>
      <c r="AE123" s="828" t="s">
        <v>90</v>
      </c>
      <c r="AF123" s="872" t="s">
        <v>89</v>
      </c>
      <c r="AG123" s="873" t="s">
        <v>90</v>
      </c>
      <c r="AH123" s="872" t="s">
        <v>89</v>
      </c>
      <c r="AI123" s="873" t="s">
        <v>90</v>
      </c>
      <c r="AJ123" s="826" t="s">
        <v>89</v>
      </c>
      <c r="AK123" s="827" t="s">
        <v>90</v>
      </c>
      <c r="AL123" s="874" t="s">
        <v>89</v>
      </c>
      <c r="AM123" s="827" t="s">
        <v>90</v>
      </c>
      <c r="AN123" s="1076" t="s">
        <v>89</v>
      </c>
      <c r="AO123" s="1077" t="s">
        <v>90</v>
      </c>
      <c r="AR123" s="106"/>
      <c r="AV123" s="14"/>
      <c r="AW123" s="14"/>
      <c r="AX123" s="11"/>
      <c r="AY123" s="11"/>
      <c r="AZ123" s="11"/>
      <c r="BA123" s="11"/>
    </row>
    <row r="124" spans="2:63" ht="14.25" customHeight="1">
      <c r="B124" s="3228" t="s">
        <v>536</v>
      </c>
      <c r="C124" s="259" t="s">
        <v>537</v>
      </c>
      <c r="D124" s="3025">
        <v>180</v>
      </c>
      <c r="E124" s="2177" t="s">
        <v>62</v>
      </c>
      <c r="F124" s="2919">
        <v>151.648</v>
      </c>
      <c r="G124" s="2361">
        <v>150</v>
      </c>
      <c r="H124" s="2352" t="s">
        <v>84</v>
      </c>
      <c r="I124" s="2193">
        <v>4.5</v>
      </c>
      <c r="J124" s="2379">
        <v>4.5</v>
      </c>
      <c r="K124" s="131" t="s">
        <v>83</v>
      </c>
      <c r="L124" s="130">
        <v>2</v>
      </c>
      <c r="M124" s="1155">
        <v>2</v>
      </c>
      <c r="N124" s="106"/>
      <c r="O124" s="1088" t="s">
        <v>330</v>
      </c>
      <c r="P124" s="187"/>
      <c r="Q124" s="187"/>
      <c r="R124" s="187"/>
      <c r="S124" s="187"/>
      <c r="T124" s="187"/>
      <c r="U124" s="187"/>
      <c r="V124" s="187"/>
      <c r="W124" s="187"/>
      <c r="X124" s="187"/>
      <c r="Y124" s="821"/>
      <c r="AC124" s="917" t="s">
        <v>66</v>
      </c>
      <c r="AD124" s="954"/>
      <c r="AE124" s="984"/>
      <c r="AF124" s="954"/>
      <c r="AG124" s="985"/>
      <c r="AH124" s="954"/>
      <c r="AI124" s="986"/>
      <c r="AJ124" s="867">
        <f t="shared" ref="AJ124:AJ133" si="114">AD124+AF124</f>
        <v>0</v>
      </c>
      <c r="AK124" s="987">
        <f t="shared" ref="AK124:AK133" si="115">AE124+AG124</f>
        <v>0</v>
      </c>
      <c r="AL124" s="867">
        <f t="shared" ref="AL124:AL133" si="116">AF124+AH124</f>
        <v>0</v>
      </c>
      <c r="AM124" s="988">
        <f t="shared" ref="AM124:AM133" si="117">AG124+AI124</f>
        <v>0</v>
      </c>
      <c r="AN124" s="900">
        <f t="shared" ref="AN124:AN147" si="118">AD124+AF124+AH124</f>
        <v>0</v>
      </c>
      <c r="AO124" s="907">
        <f t="shared" ref="AO124:AO147" si="119">AE124+AG124+AI124</f>
        <v>0</v>
      </c>
      <c r="AR124" s="101"/>
      <c r="AV124" s="14"/>
      <c r="AW124" s="14"/>
      <c r="AX124" s="11"/>
      <c r="AY124" s="11"/>
      <c r="AZ124" s="11"/>
      <c r="BA124" s="11"/>
    </row>
    <row r="125" spans="2:63" ht="15.75" customHeight="1">
      <c r="B125" s="284" t="s">
        <v>637</v>
      </c>
      <c r="C125" s="170" t="s">
        <v>952</v>
      </c>
      <c r="D125" s="1875">
        <v>25</v>
      </c>
      <c r="E125" s="2175" t="s">
        <v>228</v>
      </c>
      <c r="F125" s="2164">
        <v>14.1</v>
      </c>
      <c r="G125" s="2363">
        <v>14.1</v>
      </c>
      <c r="H125" s="232" t="s">
        <v>539</v>
      </c>
      <c r="I125" s="2183">
        <v>5</v>
      </c>
      <c r="J125" s="2380">
        <v>5</v>
      </c>
      <c r="K125" s="238" t="s">
        <v>372</v>
      </c>
      <c r="L125" s="239">
        <v>66</v>
      </c>
      <c r="M125" s="245">
        <v>66</v>
      </c>
      <c r="N125" s="196"/>
      <c r="O125" s="655"/>
      <c r="P125" s="17" t="s">
        <v>331</v>
      </c>
      <c r="Q125" s="17"/>
      <c r="R125" s="17"/>
      <c r="S125" s="17"/>
      <c r="T125" s="17"/>
      <c r="U125" s="17"/>
      <c r="V125" s="17"/>
      <c r="W125" s="17"/>
      <c r="X125" s="17"/>
      <c r="Y125" s="822"/>
      <c r="AC125" s="917" t="s">
        <v>474</v>
      </c>
      <c r="AD125" s="932"/>
      <c r="AE125" s="989"/>
      <c r="AF125" s="932"/>
      <c r="AG125" s="990"/>
      <c r="AH125" s="1215"/>
      <c r="AI125" s="991"/>
      <c r="AJ125" s="868">
        <f t="shared" si="114"/>
        <v>0</v>
      </c>
      <c r="AK125" s="992">
        <f t="shared" si="115"/>
        <v>0</v>
      </c>
      <c r="AL125" s="868">
        <f t="shared" si="116"/>
        <v>0</v>
      </c>
      <c r="AM125" s="923">
        <f t="shared" si="117"/>
        <v>0</v>
      </c>
      <c r="AN125" s="881">
        <f t="shared" si="118"/>
        <v>0</v>
      </c>
      <c r="AO125" s="902">
        <f t="shared" si="119"/>
        <v>0</v>
      </c>
      <c r="AR125" s="10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</row>
    <row r="126" spans="2:63" ht="16.5" customHeight="1">
      <c r="B126" s="3182" t="s">
        <v>1013</v>
      </c>
      <c r="C126" s="259" t="s">
        <v>928</v>
      </c>
      <c r="D126" s="652">
        <v>200</v>
      </c>
      <c r="E126" s="2175" t="s">
        <v>532</v>
      </c>
      <c r="F126" s="2364">
        <v>9</v>
      </c>
      <c r="G126" s="2365">
        <v>9</v>
      </c>
      <c r="H126" s="232" t="s">
        <v>395</v>
      </c>
      <c r="I126" s="2183">
        <v>13</v>
      </c>
      <c r="J126" s="2380">
        <v>13</v>
      </c>
      <c r="K126" s="1640" t="s">
        <v>459</v>
      </c>
      <c r="L126" s="1641"/>
      <c r="M126" s="1642"/>
      <c r="N126" s="132"/>
      <c r="AC126" s="917" t="s">
        <v>68</v>
      </c>
      <c r="AD126" s="993">
        <f>F125</f>
        <v>14.1</v>
      </c>
      <c r="AE126" s="1047">
        <f>G125</f>
        <v>14.1</v>
      </c>
      <c r="AF126" s="993"/>
      <c r="AG126" s="995"/>
      <c r="AH126" s="993"/>
      <c r="AI126" s="996"/>
      <c r="AJ126" s="868">
        <f t="shared" si="114"/>
        <v>14.1</v>
      </c>
      <c r="AK126" s="992">
        <f t="shared" si="115"/>
        <v>14.1</v>
      </c>
      <c r="AL126" s="868">
        <f t="shared" si="116"/>
        <v>0</v>
      </c>
      <c r="AM126" s="923">
        <f t="shared" si="117"/>
        <v>0</v>
      </c>
      <c r="AN126" s="881">
        <f t="shared" si="118"/>
        <v>14.1</v>
      </c>
      <c r="AO126" s="902">
        <f t="shared" si="119"/>
        <v>14.1</v>
      </c>
      <c r="AR126" s="101"/>
      <c r="AV126" s="11"/>
      <c r="AW126" s="1342"/>
      <c r="AX126" s="7"/>
      <c r="AY126" s="46"/>
      <c r="AZ126" s="1143"/>
      <c r="BA126" s="1343"/>
      <c r="BB126" s="11"/>
      <c r="BC126" s="1344"/>
      <c r="BD126" s="11"/>
      <c r="BE126" s="11"/>
      <c r="BF126" s="1191"/>
      <c r="BG126" s="11"/>
      <c r="BH126" s="11"/>
      <c r="BI126" s="11"/>
      <c r="BJ126" s="11"/>
      <c r="BK126" s="11"/>
    </row>
    <row r="127" spans="2:63" ht="15.75" customHeight="1" thickBot="1">
      <c r="B127" s="3026" t="s">
        <v>9</v>
      </c>
      <c r="C127" s="2928" t="s">
        <v>533</v>
      </c>
      <c r="D127" s="169">
        <v>37.5</v>
      </c>
      <c r="E127" s="2178" t="s">
        <v>126</v>
      </c>
      <c r="F127" s="2368" t="s">
        <v>541</v>
      </c>
      <c r="G127" s="2369">
        <v>9</v>
      </c>
      <c r="H127" s="2366" t="s">
        <v>540</v>
      </c>
      <c r="I127" s="11"/>
      <c r="J127" s="72"/>
      <c r="K127" s="241" t="s">
        <v>532</v>
      </c>
      <c r="L127" s="2504">
        <v>7</v>
      </c>
      <c r="M127" s="2683">
        <v>7</v>
      </c>
      <c r="N127" s="132"/>
      <c r="Z127" s="11"/>
      <c r="AA127" s="11"/>
      <c r="AC127" s="917" t="s">
        <v>69</v>
      </c>
      <c r="AD127" s="932"/>
      <c r="AE127" s="994"/>
      <c r="AF127" s="932"/>
      <c r="AG127" s="995"/>
      <c r="AH127" s="932"/>
      <c r="AI127" s="996"/>
      <c r="AJ127" s="868">
        <f t="shared" si="114"/>
        <v>0</v>
      </c>
      <c r="AK127" s="992">
        <f t="shared" si="115"/>
        <v>0</v>
      </c>
      <c r="AL127" s="868">
        <f t="shared" si="116"/>
        <v>0</v>
      </c>
      <c r="AM127" s="923">
        <f t="shared" si="117"/>
        <v>0</v>
      </c>
      <c r="AN127" s="881">
        <f t="shared" si="118"/>
        <v>0</v>
      </c>
      <c r="AO127" s="902">
        <f t="shared" si="119"/>
        <v>0</v>
      </c>
      <c r="AR127" s="101"/>
      <c r="AV127" s="11"/>
      <c r="AW127" s="11"/>
      <c r="AX127" s="172"/>
      <c r="AY127" s="11"/>
      <c r="AZ127" s="335"/>
      <c r="BA127" s="81"/>
      <c r="BB127" s="136"/>
      <c r="BC127" s="335"/>
      <c r="BD127" s="81"/>
      <c r="BE127" s="136"/>
      <c r="BF127" s="335"/>
      <c r="BG127" s="11"/>
      <c r="BH127" s="11"/>
      <c r="BI127" s="11"/>
      <c r="BJ127" s="11"/>
      <c r="BK127" s="11"/>
    </row>
    <row r="128" spans="2:63" ht="15" customHeight="1" thickBot="1">
      <c r="B128" s="3027"/>
      <c r="C128" s="3576" t="s">
        <v>1036</v>
      </c>
      <c r="D128" s="3015"/>
      <c r="E128" s="2175" t="s">
        <v>373</v>
      </c>
      <c r="F128" s="2164">
        <v>0.45</v>
      </c>
      <c r="G128" s="2243">
        <v>0.45</v>
      </c>
      <c r="H128" s="2476" t="s">
        <v>635</v>
      </c>
      <c r="I128" s="261"/>
      <c r="J128" s="2367"/>
      <c r="K128" s="2175" t="s">
        <v>539</v>
      </c>
      <c r="L128" s="2183">
        <v>150</v>
      </c>
      <c r="M128" s="2380">
        <v>150</v>
      </c>
      <c r="N128" s="258"/>
      <c r="O128" s="823" t="s">
        <v>243</v>
      </c>
      <c r="P128" s="824" t="s">
        <v>297</v>
      </c>
      <c r="Q128" s="825"/>
      <c r="R128" s="824" t="s">
        <v>298</v>
      </c>
      <c r="S128" s="825"/>
      <c r="T128" s="824" t="s">
        <v>299</v>
      </c>
      <c r="U128" s="825"/>
      <c r="V128" s="824" t="s">
        <v>300</v>
      </c>
      <c r="W128" s="825"/>
      <c r="X128" s="824" t="s">
        <v>303</v>
      </c>
      <c r="Y128" s="825"/>
      <c r="Z128" s="1751" t="s">
        <v>304</v>
      </c>
      <c r="AA128" s="875"/>
      <c r="AC128" s="917" t="s">
        <v>71</v>
      </c>
      <c r="AD128" s="932"/>
      <c r="AE128" s="989"/>
      <c r="AF128" s="932"/>
      <c r="AG128" s="990"/>
      <c r="AH128" s="932"/>
      <c r="AI128" s="991"/>
      <c r="AJ128" s="868">
        <f t="shared" si="114"/>
        <v>0</v>
      </c>
      <c r="AK128" s="992">
        <f t="shared" si="115"/>
        <v>0</v>
      </c>
      <c r="AL128" s="868">
        <f t="shared" si="116"/>
        <v>0</v>
      </c>
      <c r="AM128" s="923">
        <f t="shared" si="117"/>
        <v>0</v>
      </c>
      <c r="AN128" s="881">
        <f t="shared" si="118"/>
        <v>0</v>
      </c>
      <c r="AO128" s="902">
        <f t="shared" si="119"/>
        <v>0</v>
      </c>
      <c r="AR128" s="101"/>
      <c r="AV128" s="11"/>
      <c r="AW128" s="556"/>
      <c r="AX128" s="7"/>
      <c r="AY128" s="15"/>
      <c r="AZ128" s="7"/>
      <c r="BA128" s="1345"/>
      <c r="BB128" s="1346"/>
      <c r="BC128" s="7"/>
      <c r="BD128" s="14"/>
      <c r="BE128" s="142"/>
      <c r="BF128" s="7"/>
      <c r="BG128" s="11"/>
      <c r="BH128" s="11"/>
      <c r="BI128" s="11"/>
      <c r="BJ128" s="11"/>
      <c r="BK128" s="11"/>
    </row>
    <row r="129" spans="2:63" ht="15" customHeight="1" thickBot="1">
      <c r="B129" s="3028" t="s">
        <v>384</v>
      </c>
      <c r="C129" s="241" t="s">
        <v>475</v>
      </c>
      <c r="D129" s="1551">
        <v>140</v>
      </c>
      <c r="E129" s="2175" t="s">
        <v>78</v>
      </c>
      <c r="F129" s="2183">
        <v>3.6</v>
      </c>
      <c r="G129" s="2372">
        <v>3.6</v>
      </c>
      <c r="H129" s="232" t="s">
        <v>632</v>
      </c>
      <c r="I129" s="2183">
        <v>10</v>
      </c>
      <c r="J129" s="2380">
        <v>10</v>
      </c>
      <c r="K129" s="2166" t="s">
        <v>475</v>
      </c>
      <c r="L129" s="1192"/>
      <c r="M129" s="2387"/>
      <c r="N129" s="106"/>
      <c r="O129" s="663"/>
      <c r="P129" s="826" t="s">
        <v>89</v>
      </c>
      <c r="Q129" s="827" t="s">
        <v>90</v>
      </c>
      <c r="R129" s="826" t="s">
        <v>89</v>
      </c>
      <c r="S129" s="827" t="s">
        <v>90</v>
      </c>
      <c r="T129" s="826" t="s">
        <v>89</v>
      </c>
      <c r="U129" s="827" t="s">
        <v>90</v>
      </c>
      <c r="V129" s="826" t="s">
        <v>89</v>
      </c>
      <c r="W129" s="827" t="s">
        <v>90</v>
      </c>
      <c r="X129" s="826" t="s">
        <v>89</v>
      </c>
      <c r="Y129" s="828" t="s">
        <v>90</v>
      </c>
      <c r="Z129" s="876" t="s">
        <v>89</v>
      </c>
      <c r="AA129" s="877" t="s">
        <v>90</v>
      </c>
      <c r="AC129" s="917" t="s">
        <v>72</v>
      </c>
      <c r="AD129" s="932"/>
      <c r="AE129" s="997"/>
      <c r="AF129" s="932"/>
      <c r="AG129" s="990"/>
      <c r="AH129" s="932"/>
      <c r="AI129" s="991"/>
      <c r="AJ129" s="868">
        <f t="shared" si="114"/>
        <v>0</v>
      </c>
      <c r="AK129" s="992">
        <f t="shared" si="115"/>
        <v>0</v>
      </c>
      <c r="AL129" s="868">
        <f t="shared" si="116"/>
        <v>0</v>
      </c>
      <c r="AM129" s="923">
        <f t="shared" si="117"/>
        <v>0</v>
      </c>
      <c r="AN129" s="881">
        <f t="shared" si="118"/>
        <v>0</v>
      </c>
      <c r="AO129" s="902">
        <f t="shared" si="119"/>
        <v>0</v>
      </c>
      <c r="AR129" s="101"/>
      <c r="AW129" s="556"/>
      <c r="AX129" s="7"/>
      <c r="AY129" s="15"/>
      <c r="AZ129" s="7"/>
      <c r="BA129" s="14"/>
      <c r="BB129" s="338"/>
      <c r="BC129" s="7"/>
      <c r="BD129" s="14"/>
      <c r="BE129" s="142"/>
      <c r="BF129" s="7"/>
      <c r="BG129" s="11"/>
      <c r="BH129" s="11"/>
      <c r="BI129" s="11"/>
      <c r="BJ129" s="11"/>
      <c r="BK129" s="11"/>
    </row>
    <row r="130" spans="2:63" ht="12.75" customHeight="1" thickBot="1">
      <c r="B130" s="1658"/>
      <c r="C130" s="259"/>
      <c r="D130" s="169"/>
      <c r="E130" s="2175" t="s">
        <v>531</v>
      </c>
      <c r="F130" s="2640">
        <v>1.7999999999999999E-2</v>
      </c>
      <c r="G130" s="2348">
        <v>1.7999999999999999E-2</v>
      </c>
      <c r="H130" s="241" t="s">
        <v>539</v>
      </c>
      <c r="I130" s="2183">
        <v>12.78</v>
      </c>
      <c r="J130" s="2478">
        <v>12.75</v>
      </c>
      <c r="K130" s="2337" t="s">
        <v>535</v>
      </c>
      <c r="L130" s="2376">
        <v>158.9</v>
      </c>
      <c r="M130" s="2377">
        <v>140</v>
      </c>
      <c r="N130" s="132"/>
      <c r="O130" s="1089" t="s">
        <v>118</v>
      </c>
      <c r="P130" s="843"/>
      <c r="Q130" s="1018"/>
      <c r="R130" s="857">
        <f>D142</f>
        <v>50</v>
      </c>
      <c r="S130" s="1010">
        <f>D142</f>
        <v>50</v>
      </c>
      <c r="T130" s="857">
        <f>D153</f>
        <v>30</v>
      </c>
      <c r="U130" s="1019">
        <f>D153</f>
        <v>30</v>
      </c>
      <c r="V130" s="857">
        <f>P130+R130</f>
        <v>50</v>
      </c>
      <c r="W130" s="1009">
        <f>Q130+S130</f>
        <v>50</v>
      </c>
      <c r="X130" s="857">
        <f>R130+T130</f>
        <v>80</v>
      </c>
      <c r="Y130" s="1010">
        <f>S130+U130</f>
        <v>80</v>
      </c>
      <c r="Z130" s="878">
        <f t="shared" ref="Z130:Z166" si="120">P130+R130+T130</f>
        <v>80</v>
      </c>
      <c r="AA130" s="879">
        <f t="shared" ref="AA130:AA166" si="121">Q130+S130+U130</f>
        <v>80</v>
      </c>
      <c r="AC130" s="918" t="s">
        <v>329</v>
      </c>
      <c r="AD130" s="932"/>
      <c r="AE130" s="989"/>
      <c r="AF130" s="932"/>
      <c r="AG130" s="990"/>
      <c r="AH130" s="932">
        <f>F151</f>
        <v>23</v>
      </c>
      <c r="AI130" s="991">
        <f>G151</f>
        <v>23</v>
      </c>
      <c r="AJ130" s="868">
        <f t="shared" si="114"/>
        <v>0</v>
      </c>
      <c r="AK130" s="992">
        <f t="shared" si="115"/>
        <v>0</v>
      </c>
      <c r="AL130" s="868">
        <f t="shared" si="116"/>
        <v>23</v>
      </c>
      <c r="AM130" s="923">
        <f t="shared" si="117"/>
        <v>23</v>
      </c>
      <c r="AN130" s="881">
        <f t="shared" si="118"/>
        <v>23</v>
      </c>
      <c r="AO130" s="902">
        <f t="shared" si="119"/>
        <v>23</v>
      </c>
      <c r="AR130" s="101"/>
      <c r="AW130" s="40"/>
      <c r="AX130" s="7"/>
      <c r="AY130" s="14"/>
      <c r="AZ130" s="7"/>
      <c r="BA130" s="14"/>
      <c r="BB130" s="338"/>
      <c r="BC130" s="7"/>
      <c r="BD130" s="14"/>
      <c r="BE130" s="142"/>
      <c r="BF130" s="7"/>
      <c r="BG130" s="11"/>
      <c r="BH130" s="11"/>
      <c r="BI130" s="11"/>
      <c r="BJ130" s="11"/>
      <c r="BK130" s="11"/>
    </row>
    <row r="131" spans="2:63" ht="15" customHeight="1" thickBot="1">
      <c r="B131" s="103"/>
      <c r="C131" s="1202"/>
      <c r="D131" s="102"/>
      <c r="E131" s="2178" t="s">
        <v>534</v>
      </c>
      <c r="F131" s="1094">
        <v>4.5</v>
      </c>
      <c r="G131" s="2369">
        <v>4.5</v>
      </c>
      <c r="H131" s="241" t="s">
        <v>532</v>
      </c>
      <c r="I131" s="2467">
        <v>5</v>
      </c>
      <c r="J131" s="2479">
        <v>5</v>
      </c>
      <c r="K131" s="2166" t="s">
        <v>533</v>
      </c>
      <c r="L131" s="2374"/>
      <c r="M131" s="2375"/>
      <c r="N131" s="382"/>
      <c r="O131" s="880" t="s">
        <v>117</v>
      </c>
      <c r="P131" s="844"/>
      <c r="Q131" s="1020"/>
      <c r="R131" s="844">
        <f>D141</f>
        <v>70</v>
      </c>
      <c r="S131" s="1021">
        <f>D141</f>
        <v>70</v>
      </c>
      <c r="T131" s="844"/>
      <c r="U131" s="1020"/>
      <c r="V131" s="844">
        <f t="shared" ref="V131:V135" si="122">P131+R131</f>
        <v>70</v>
      </c>
      <c r="W131" s="1012">
        <f t="shared" ref="W131:W135" si="123">Q131+S131</f>
        <v>70</v>
      </c>
      <c r="X131" s="844">
        <f t="shared" ref="X131:X135" si="124">R131+T131</f>
        <v>70</v>
      </c>
      <c r="Y131" s="923">
        <f t="shared" ref="Y131:Y135" si="125">S131+U131</f>
        <v>70</v>
      </c>
      <c r="Z131" s="881">
        <f t="shared" si="120"/>
        <v>70</v>
      </c>
      <c r="AA131" s="882">
        <f t="shared" si="121"/>
        <v>70</v>
      </c>
      <c r="AC131" s="1074" t="s">
        <v>328</v>
      </c>
      <c r="AD131" s="939"/>
      <c r="AE131" s="998"/>
      <c r="AF131" s="939"/>
      <c r="AG131" s="999"/>
      <c r="AH131" s="939"/>
      <c r="AI131" s="1000"/>
      <c r="AJ131" s="869">
        <f t="shared" si="114"/>
        <v>0</v>
      </c>
      <c r="AK131" s="1001">
        <f t="shared" si="115"/>
        <v>0</v>
      </c>
      <c r="AL131" s="869">
        <f t="shared" si="116"/>
        <v>0</v>
      </c>
      <c r="AM131" s="833">
        <f t="shared" si="117"/>
        <v>0</v>
      </c>
      <c r="AN131" s="890">
        <f t="shared" si="118"/>
        <v>0</v>
      </c>
      <c r="AO131" s="903">
        <f t="shared" si="119"/>
        <v>0</v>
      </c>
      <c r="AR131" s="101"/>
      <c r="AW131" s="40"/>
      <c r="AX131" s="7"/>
      <c r="AY131" s="15"/>
      <c r="AZ131" s="7"/>
      <c r="BA131" s="14"/>
      <c r="BB131" s="338"/>
      <c r="BC131" s="7"/>
      <c r="BD131" s="14"/>
      <c r="BE131" s="142"/>
      <c r="BF131" s="7"/>
      <c r="BG131" s="11"/>
      <c r="BH131" s="11"/>
      <c r="BI131" s="11"/>
      <c r="BJ131" s="11"/>
      <c r="BK131" s="11"/>
    </row>
    <row r="132" spans="2:63" ht="14.25" customHeight="1" thickBot="1">
      <c r="B132" s="1212" t="s">
        <v>293</v>
      </c>
      <c r="C132" s="1213"/>
      <c r="D132" s="3029">
        <f>SUM(D124:D130)</f>
        <v>582.5</v>
      </c>
      <c r="E132" s="2480"/>
      <c r="F132" s="2481"/>
      <c r="G132" s="2481"/>
      <c r="H132" s="37"/>
      <c r="I132" s="2482"/>
      <c r="J132" s="3256"/>
      <c r="K132" s="2383" t="s">
        <v>972</v>
      </c>
      <c r="L132" s="2501">
        <v>37.5</v>
      </c>
      <c r="M132" s="2502">
        <v>37.5</v>
      </c>
      <c r="N132" s="137"/>
      <c r="O132" s="880" t="s">
        <v>75</v>
      </c>
      <c r="P132" s="844"/>
      <c r="Q132" s="1113"/>
      <c r="R132" s="1111">
        <f>L136</f>
        <v>7.08</v>
      </c>
      <c r="S132" s="1012">
        <f>M136</f>
        <v>7.08</v>
      </c>
      <c r="T132" s="844"/>
      <c r="U132" s="1023"/>
      <c r="V132" s="844">
        <f t="shared" si="122"/>
        <v>7.08</v>
      </c>
      <c r="W132" s="1012">
        <f t="shared" si="123"/>
        <v>7.08</v>
      </c>
      <c r="X132" s="844">
        <f t="shared" si="124"/>
        <v>7.08</v>
      </c>
      <c r="Y132" s="923">
        <f t="shared" si="125"/>
        <v>7.08</v>
      </c>
      <c r="Z132" s="881">
        <f t="shared" si="120"/>
        <v>7.08</v>
      </c>
      <c r="AA132" s="882">
        <f t="shared" si="121"/>
        <v>7.08</v>
      </c>
      <c r="AC132" s="919" t="s">
        <v>314</v>
      </c>
      <c r="AD132" s="1002">
        <f t="shared" ref="AD132:AH132" si="126">SUM(AD124:AD131)</f>
        <v>14.1</v>
      </c>
      <c r="AE132" s="1003">
        <f t="shared" si="126"/>
        <v>14.1</v>
      </c>
      <c r="AF132" s="1004">
        <f t="shared" si="126"/>
        <v>0</v>
      </c>
      <c r="AG132" s="921">
        <f t="shared" si="126"/>
        <v>0</v>
      </c>
      <c r="AH132" s="1002">
        <f t="shared" si="126"/>
        <v>23</v>
      </c>
      <c r="AI132" s="1005">
        <f>SUM(AI124:AI131)</f>
        <v>23</v>
      </c>
      <c r="AJ132" s="920">
        <f t="shared" si="114"/>
        <v>14.1</v>
      </c>
      <c r="AK132" s="1006">
        <f t="shared" si="115"/>
        <v>14.1</v>
      </c>
      <c r="AL132" s="920">
        <f t="shared" si="116"/>
        <v>23</v>
      </c>
      <c r="AM132" s="1007">
        <f t="shared" si="117"/>
        <v>23</v>
      </c>
      <c r="AN132" s="920">
        <f t="shared" si="118"/>
        <v>37.1</v>
      </c>
      <c r="AO132" s="921">
        <f t="shared" si="119"/>
        <v>37.1</v>
      </c>
      <c r="AR132" s="127"/>
      <c r="AW132" s="40"/>
      <c r="AX132" s="7"/>
      <c r="AY132" s="15"/>
      <c r="AZ132" s="7"/>
      <c r="BA132" s="14"/>
      <c r="BB132" s="338"/>
      <c r="BC132" s="84"/>
      <c r="BD132" s="1142"/>
      <c r="BE132" s="1347"/>
      <c r="BF132" s="1143"/>
      <c r="BG132" s="11"/>
      <c r="BH132" s="11"/>
      <c r="BI132" s="11"/>
      <c r="BJ132" s="11"/>
      <c r="BK132" s="11"/>
    </row>
    <row r="133" spans="2:63" ht="15" customHeight="1" thickBot="1">
      <c r="B133" s="585"/>
      <c r="C133" s="334" t="s">
        <v>109</v>
      </c>
      <c r="D133" s="226"/>
      <c r="E133" s="2518" t="s">
        <v>666</v>
      </c>
      <c r="F133" s="2519"/>
      <c r="G133" s="2520"/>
      <c r="H133" s="44"/>
      <c r="I133" s="44"/>
      <c r="J133" s="54"/>
      <c r="K133" s="2521" t="s">
        <v>667</v>
      </c>
      <c r="L133" s="69"/>
      <c r="M133" s="58"/>
      <c r="N133" s="91"/>
      <c r="O133" s="883" t="s">
        <v>305</v>
      </c>
      <c r="P133" s="2316">
        <f t="shared" ref="P133:U133" si="127">AD132</f>
        <v>14.1</v>
      </c>
      <c r="Q133" s="1048">
        <f t="shared" si="127"/>
        <v>14.1</v>
      </c>
      <c r="R133" s="2316">
        <f t="shared" si="127"/>
        <v>0</v>
      </c>
      <c r="S133" s="885">
        <f>AG132</f>
        <v>0</v>
      </c>
      <c r="T133" s="2316">
        <f t="shared" si="127"/>
        <v>23</v>
      </c>
      <c r="U133" s="2317">
        <f t="shared" si="127"/>
        <v>23</v>
      </c>
      <c r="V133" s="845">
        <f t="shared" si="122"/>
        <v>14.1</v>
      </c>
      <c r="W133" s="885">
        <f t="shared" si="123"/>
        <v>14.1</v>
      </c>
      <c r="X133" s="845">
        <f t="shared" si="124"/>
        <v>23</v>
      </c>
      <c r="Y133" s="1024">
        <f t="shared" si="125"/>
        <v>23</v>
      </c>
      <c r="Z133" s="884">
        <f t="shared" si="120"/>
        <v>37.1</v>
      </c>
      <c r="AA133" s="885">
        <f t="shared" si="121"/>
        <v>37.1</v>
      </c>
      <c r="AC133" s="1316" t="s">
        <v>428</v>
      </c>
      <c r="AD133" s="865"/>
      <c r="AE133" s="1100"/>
      <c r="AF133" s="867"/>
      <c r="AG133" s="1008"/>
      <c r="AH133" s="870"/>
      <c r="AI133" s="1108"/>
      <c r="AJ133" s="870">
        <f t="shared" si="114"/>
        <v>0</v>
      </c>
      <c r="AK133" s="1009">
        <f t="shared" si="115"/>
        <v>0</v>
      </c>
      <c r="AL133" s="870">
        <f t="shared" si="116"/>
        <v>0</v>
      </c>
      <c r="AM133" s="1010">
        <f t="shared" si="117"/>
        <v>0</v>
      </c>
      <c r="AN133" s="1075">
        <f t="shared" si="118"/>
        <v>0</v>
      </c>
      <c r="AO133" s="1086">
        <f t="shared" si="119"/>
        <v>0</v>
      </c>
      <c r="AR133" s="106"/>
      <c r="AW133" s="40"/>
      <c r="AX133" s="7"/>
      <c r="AY133" s="15"/>
      <c r="AZ133" s="50"/>
      <c r="BA133" s="40"/>
      <c r="BB133" s="650"/>
      <c r="BC133" s="50"/>
      <c r="BD133" s="14"/>
      <c r="BE133" s="338"/>
      <c r="BF133" s="51"/>
      <c r="BG133" s="11"/>
      <c r="BH133" s="11"/>
      <c r="BI133" s="11"/>
      <c r="BJ133" s="11"/>
      <c r="BK133" s="11"/>
    </row>
    <row r="134" spans="2:63" ht="16.5" customHeight="1" thickBot="1">
      <c r="B134" s="3002" t="s">
        <v>516</v>
      </c>
      <c r="C134" s="1424" t="s">
        <v>925</v>
      </c>
      <c r="D134" s="1549">
        <v>100</v>
      </c>
      <c r="E134" s="2208" t="s">
        <v>88</v>
      </c>
      <c r="F134" s="2168" t="s">
        <v>89</v>
      </c>
      <c r="G134" s="2169" t="s">
        <v>90</v>
      </c>
      <c r="H134" s="2184" t="s">
        <v>88</v>
      </c>
      <c r="I134" s="2155" t="s">
        <v>89</v>
      </c>
      <c r="J134" s="2342" t="s">
        <v>90</v>
      </c>
      <c r="K134" s="2522" t="s">
        <v>88</v>
      </c>
      <c r="L134" s="2523" t="s">
        <v>89</v>
      </c>
      <c r="M134" s="2524" t="s">
        <v>90</v>
      </c>
      <c r="N134" s="91"/>
      <c r="O134" s="880" t="s">
        <v>93</v>
      </c>
      <c r="P134" s="844"/>
      <c r="Q134" s="837"/>
      <c r="R134" s="844"/>
      <c r="S134" s="923"/>
      <c r="T134" s="844"/>
      <c r="U134" s="1025"/>
      <c r="V134" s="844">
        <f t="shared" si="122"/>
        <v>0</v>
      </c>
      <c r="W134" s="1012">
        <f t="shared" si="123"/>
        <v>0</v>
      </c>
      <c r="X134" s="844">
        <f t="shared" si="124"/>
        <v>0</v>
      </c>
      <c r="Y134" s="923">
        <f t="shared" si="125"/>
        <v>0</v>
      </c>
      <c r="Z134" s="881">
        <f t="shared" si="120"/>
        <v>0</v>
      </c>
      <c r="AA134" s="882">
        <f t="shared" si="121"/>
        <v>0</v>
      </c>
      <c r="AC134" s="898" t="s">
        <v>326</v>
      </c>
      <c r="AD134" s="729"/>
      <c r="AE134" s="1101"/>
      <c r="AF134" s="868"/>
      <c r="AG134" s="1011"/>
      <c r="AH134" s="868"/>
      <c r="AI134" s="1027"/>
      <c r="AJ134" s="868">
        <f t="shared" ref="AJ134:AM137" si="128">AD134+AF134</f>
        <v>0</v>
      </c>
      <c r="AK134" s="1012">
        <f t="shared" si="128"/>
        <v>0</v>
      </c>
      <c r="AL134" s="868">
        <f t="shared" si="128"/>
        <v>0</v>
      </c>
      <c r="AM134" s="923">
        <f t="shared" si="128"/>
        <v>0</v>
      </c>
      <c r="AN134" s="1075">
        <f t="shared" si="118"/>
        <v>0</v>
      </c>
      <c r="AO134" s="1086">
        <f t="shared" si="119"/>
        <v>0</v>
      </c>
      <c r="AR134" s="111"/>
      <c r="AW134" s="40"/>
      <c r="AX134" s="7"/>
      <c r="AY134" s="15"/>
      <c r="AZ134" s="7"/>
      <c r="BA134" s="14"/>
      <c r="BB134" s="338"/>
      <c r="BC134" s="1143"/>
      <c r="BD134" s="14"/>
      <c r="BE134" s="338"/>
      <c r="BF134" s="7"/>
      <c r="BG134" s="11"/>
      <c r="BH134" s="11"/>
      <c r="BI134" s="11"/>
      <c r="BJ134" s="11"/>
      <c r="BK134" s="11"/>
    </row>
    <row r="135" spans="2:63" ht="16.5" customHeight="1">
      <c r="B135" s="1548" t="s">
        <v>668</v>
      </c>
      <c r="C135" s="1424" t="s">
        <v>378</v>
      </c>
      <c r="D135" s="3007">
        <v>250</v>
      </c>
      <c r="E135" s="2541" t="s">
        <v>70</v>
      </c>
      <c r="F135" s="2360">
        <v>50</v>
      </c>
      <c r="G135" s="2361">
        <v>40</v>
      </c>
      <c r="H135" s="2352" t="s">
        <v>377</v>
      </c>
      <c r="I135" s="2544">
        <v>2.5</v>
      </c>
      <c r="J135" s="2545">
        <v>2.5</v>
      </c>
      <c r="K135" s="2359" t="s">
        <v>669</v>
      </c>
      <c r="L135" s="2919">
        <v>201.97300000000001</v>
      </c>
      <c r="M135" s="2503">
        <v>141.6</v>
      </c>
      <c r="N135" s="91"/>
      <c r="O135" s="415" t="s">
        <v>44</v>
      </c>
      <c r="P135" s="1111"/>
      <c r="Q135" s="1028"/>
      <c r="R135" s="1111">
        <f>L142</f>
        <v>205.2</v>
      </c>
      <c r="S135" s="1012">
        <f>M142</f>
        <v>153.9</v>
      </c>
      <c r="T135" s="844"/>
      <c r="U135" s="1025"/>
      <c r="V135" s="844">
        <f t="shared" si="122"/>
        <v>205.2</v>
      </c>
      <c r="W135" s="1012">
        <f t="shared" si="123"/>
        <v>153.9</v>
      </c>
      <c r="X135" s="844">
        <f t="shared" si="124"/>
        <v>205.2</v>
      </c>
      <c r="Y135" s="923">
        <f t="shared" si="125"/>
        <v>153.9</v>
      </c>
      <c r="Z135" s="881">
        <f t="shared" si="120"/>
        <v>205.2</v>
      </c>
      <c r="AA135" s="882">
        <f t="shared" si="121"/>
        <v>153.9</v>
      </c>
      <c r="AC135" s="897" t="s">
        <v>229</v>
      </c>
      <c r="AD135" s="729"/>
      <c r="AE135" s="1102"/>
      <c r="AF135" s="868"/>
      <c r="AG135" s="1011"/>
      <c r="AH135" s="868"/>
      <c r="AI135" s="1027"/>
      <c r="AJ135" s="868">
        <f t="shared" si="128"/>
        <v>0</v>
      </c>
      <c r="AK135" s="1012">
        <f t="shared" si="128"/>
        <v>0</v>
      </c>
      <c r="AL135" s="868">
        <f t="shared" si="128"/>
        <v>0</v>
      </c>
      <c r="AM135" s="923">
        <f t="shared" si="128"/>
        <v>0</v>
      </c>
      <c r="AN135" s="1075">
        <f t="shared" si="118"/>
        <v>0</v>
      </c>
      <c r="AO135" s="1086">
        <f t="shared" si="119"/>
        <v>0</v>
      </c>
      <c r="AR135" s="111"/>
      <c r="AW135" s="11"/>
      <c r="AX135" s="46"/>
      <c r="AY135" s="11"/>
      <c r="AZ135" s="11"/>
      <c r="BA135" s="11"/>
      <c r="BB135" s="11"/>
      <c r="BC135" s="1143"/>
      <c r="BD135" s="1348"/>
      <c r="BE135" s="1347"/>
      <c r="BF135" s="322"/>
      <c r="BG135" s="11"/>
      <c r="BH135" s="11"/>
      <c r="BI135" s="11"/>
      <c r="BJ135" s="11"/>
      <c r="BK135" s="11"/>
    </row>
    <row r="136" spans="2:63" ht="15.75" customHeight="1">
      <c r="B136" s="103"/>
      <c r="C136" s="1422" t="s">
        <v>670</v>
      </c>
      <c r="D136" s="532"/>
      <c r="E136" s="2542" t="s">
        <v>671</v>
      </c>
      <c r="F136" s="2164">
        <v>37.5</v>
      </c>
      <c r="G136" s="2363">
        <v>30</v>
      </c>
      <c r="H136" s="2353" t="s">
        <v>373</v>
      </c>
      <c r="I136" s="2164">
        <v>0.9</v>
      </c>
      <c r="J136" s="2173">
        <v>0.9</v>
      </c>
      <c r="K136" s="2873" t="s">
        <v>359</v>
      </c>
      <c r="L136" s="2467">
        <v>7.08</v>
      </c>
      <c r="M136" s="2479">
        <v>7.08</v>
      </c>
      <c r="N136" s="91"/>
      <c r="O136" s="1376" t="s">
        <v>434</v>
      </c>
      <c r="P136" s="1378">
        <f t="shared" ref="P136:U136" si="129">AD147</f>
        <v>0</v>
      </c>
      <c r="Q136" s="2314">
        <f t="shared" si="129"/>
        <v>0</v>
      </c>
      <c r="R136" s="1378">
        <f t="shared" si="129"/>
        <v>228.25</v>
      </c>
      <c r="S136" s="887">
        <f t="shared" si="129"/>
        <v>192.5</v>
      </c>
      <c r="T136" s="1378">
        <f t="shared" si="129"/>
        <v>24</v>
      </c>
      <c r="U136" s="2315">
        <f t="shared" si="129"/>
        <v>19</v>
      </c>
      <c r="V136" s="1378">
        <f t="shared" ref="V136:Y138" si="130">P136+R136</f>
        <v>228.25</v>
      </c>
      <c r="W136" s="887">
        <f t="shared" si="130"/>
        <v>192.5</v>
      </c>
      <c r="X136" s="1378">
        <f t="shared" si="130"/>
        <v>252.25</v>
      </c>
      <c r="Y136" s="1379">
        <f t="shared" si="130"/>
        <v>211.5</v>
      </c>
      <c r="Z136" s="1380">
        <f t="shared" si="120"/>
        <v>252.25</v>
      </c>
      <c r="AA136" s="887">
        <f t="shared" si="121"/>
        <v>211.5</v>
      </c>
      <c r="AC136" s="899" t="s">
        <v>360</v>
      </c>
      <c r="AD136" s="1110"/>
      <c r="AE136" s="1103"/>
      <c r="AF136" s="868"/>
      <c r="AG136" s="1011"/>
      <c r="AH136" s="869"/>
      <c r="AI136" s="1109"/>
      <c r="AJ136" s="869">
        <f t="shared" si="128"/>
        <v>0</v>
      </c>
      <c r="AK136" s="1014">
        <f t="shared" si="128"/>
        <v>0</v>
      </c>
      <c r="AL136" s="869">
        <f t="shared" si="128"/>
        <v>0</v>
      </c>
      <c r="AM136" s="833">
        <f t="shared" si="128"/>
        <v>0</v>
      </c>
      <c r="AN136" s="1314">
        <f t="shared" si="118"/>
        <v>0</v>
      </c>
      <c r="AO136" s="1086">
        <f t="shared" si="119"/>
        <v>0</v>
      </c>
      <c r="AR136" s="209"/>
      <c r="AW136" s="11"/>
      <c r="AX136" s="46"/>
      <c r="AY136" s="11"/>
      <c r="AZ136" s="1143"/>
      <c r="BA136" s="52"/>
      <c r="BB136" s="11"/>
      <c r="BC136" s="335"/>
      <c r="BD136" s="81"/>
      <c r="BE136" s="136"/>
      <c r="BF136" s="84"/>
      <c r="BG136" s="11"/>
      <c r="BH136" s="11"/>
      <c r="BI136" s="11"/>
      <c r="BJ136" s="11"/>
      <c r="BK136" s="11"/>
    </row>
    <row r="137" spans="2:63" ht="13.5" customHeight="1">
      <c r="B137" s="3017" t="s">
        <v>672</v>
      </c>
      <c r="C137" s="241" t="s">
        <v>667</v>
      </c>
      <c r="D137" s="3030">
        <v>120</v>
      </c>
      <c r="E137" s="2175" t="s">
        <v>673</v>
      </c>
      <c r="F137" s="2164">
        <v>12.5</v>
      </c>
      <c r="G137" s="2363">
        <v>10</v>
      </c>
      <c r="H137" s="2353" t="s">
        <v>134</v>
      </c>
      <c r="I137" s="2350">
        <v>0.01</v>
      </c>
      <c r="J137" s="2351">
        <v>0.01</v>
      </c>
      <c r="K137" s="2953" t="s">
        <v>81</v>
      </c>
      <c r="L137" s="2180">
        <v>1.5</v>
      </c>
      <c r="M137" s="2199">
        <v>1.5</v>
      </c>
      <c r="N137" s="91"/>
      <c r="O137" s="1377" t="s">
        <v>435</v>
      </c>
      <c r="P137" s="1378">
        <f t="shared" ref="P137:U137" si="131">AD154</f>
        <v>0</v>
      </c>
      <c r="Q137" s="2314">
        <f t="shared" si="131"/>
        <v>0</v>
      </c>
      <c r="R137" s="1378">
        <f t="shared" si="131"/>
        <v>7.5</v>
      </c>
      <c r="S137" s="887">
        <f t="shared" si="131"/>
        <v>7.5</v>
      </c>
      <c r="T137" s="1378">
        <f t="shared" si="131"/>
        <v>0</v>
      </c>
      <c r="U137" s="2315">
        <f t="shared" si="131"/>
        <v>0</v>
      </c>
      <c r="V137" s="846">
        <f t="shared" si="130"/>
        <v>7.5</v>
      </c>
      <c r="W137" s="887">
        <f t="shared" si="130"/>
        <v>7.5</v>
      </c>
      <c r="X137" s="846">
        <f t="shared" si="130"/>
        <v>7.5</v>
      </c>
      <c r="Y137" s="1026">
        <f t="shared" si="130"/>
        <v>7.5</v>
      </c>
      <c r="Z137" s="886">
        <f t="shared" si="120"/>
        <v>7.5</v>
      </c>
      <c r="AA137" s="887">
        <f t="shared" si="121"/>
        <v>7.5</v>
      </c>
      <c r="AC137" s="899" t="s">
        <v>61</v>
      </c>
      <c r="AD137" s="865"/>
      <c r="AE137" s="1100"/>
      <c r="AF137" s="867"/>
      <c r="AG137" s="1008"/>
      <c r="AH137" s="868"/>
      <c r="AI137" s="1027"/>
      <c r="AJ137" s="868">
        <f t="shared" si="128"/>
        <v>0</v>
      </c>
      <c r="AK137" s="1012">
        <f t="shared" si="128"/>
        <v>0</v>
      </c>
      <c r="AL137" s="868">
        <f t="shared" si="128"/>
        <v>0</v>
      </c>
      <c r="AM137" s="923">
        <f t="shared" si="128"/>
        <v>0</v>
      </c>
      <c r="AN137" s="1075">
        <f t="shared" si="118"/>
        <v>0</v>
      </c>
      <c r="AO137" s="1086">
        <f t="shared" si="119"/>
        <v>0</v>
      </c>
      <c r="AR137" s="209"/>
      <c r="AW137" s="11"/>
      <c r="AX137" s="46"/>
      <c r="AY137" s="11"/>
      <c r="AZ137" s="11"/>
      <c r="BA137" s="11"/>
      <c r="BB137" s="11"/>
      <c r="BC137" s="52"/>
      <c r="BD137" s="577"/>
      <c r="BE137" s="578"/>
      <c r="BF137" s="14"/>
      <c r="BG137" s="11"/>
      <c r="BH137" s="11"/>
      <c r="BI137" s="11"/>
      <c r="BJ137" s="11"/>
      <c r="BK137" s="11"/>
    </row>
    <row r="138" spans="2:63" ht="17.25" customHeight="1">
      <c r="B138" s="1548" t="s">
        <v>675</v>
      </c>
      <c r="C138" s="1424" t="s">
        <v>460</v>
      </c>
      <c r="D138" s="3031">
        <v>180</v>
      </c>
      <c r="E138" s="2497" t="s">
        <v>678</v>
      </c>
      <c r="F138" s="11"/>
      <c r="G138" s="4"/>
      <c r="H138" s="241" t="s">
        <v>569</v>
      </c>
      <c r="I138" s="2185"/>
      <c r="J138" s="3606">
        <v>0.7</v>
      </c>
      <c r="K138" s="2540" t="s">
        <v>78</v>
      </c>
      <c r="L138" s="2180">
        <v>3.7</v>
      </c>
      <c r="M138" s="2199">
        <v>3.7</v>
      </c>
      <c r="N138" s="91"/>
      <c r="O138" s="880" t="s">
        <v>67</v>
      </c>
      <c r="P138" s="847">
        <f t="shared" ref="P138:U138" si="132">AD162</f>
        <v>158.9</v>
      </c>
      <c r="Q138" s="1145">
        <f t="shared" si="132"/>
        <v>140</v>
      </c>
      <c r="R138" s="847">
        <f t="shared" si="132"/>
        <v>0</v>
      </c>
      <c r="S138" s="1195">
        <f t="shared" si="132"/>
        <v>0</v>
      </c>
      <c r="T138" s="847">
        <f t="shared" si="132"/>
        <v>12.75</v>
      </c>
      <c r="U138" s="2204">
        <f t="shared" si="132"/>
        <v>11.25</v>
      </c>
      <c r="V138" s="847">
        <f t="shared" si="130"/>
        <v>158.9</v>
      </c>
      <c r="W138" s="1012">
        <f t="shared" si="130"/>
        <v>140</v>
      </c>
      <c r="X138" s="847">
        <f t="shared" si="130"/>
        <v>12.75</v>
      </c>
      <c r="Y138" s="923">
        <f t="shared" si="130"/>
        <v>11.25</v>
      </c>
      <c r="Z138" s="901">
        <f t="shared" si="120"/>
        <v>171.65</v>
      </c>
      <c r="AA138" s="882">
        <f t="shared" si="121"/>
        <v>151.25</v>
      </c>
      <c r="AC138" s="1175" t="s">
        <v>374</v>
      </c>
      <c r="AD138" s="729"/>
      <c r="AE138" s="1101"/>
      <c r="AF138" s="868">
        <f>F147</f>
        <v>3.25</v>
      </c>
      <c r="AG138" s="1011">
        <f>G147</f>
        <v>2.5</v>
      </c>
      <c r="AH138" s="868"/>
      <c r="AI138" s="1027"/>
      <c r="AJ138" s="868">
        <f t="shared" ref="AJ138:AJ139" si="133">AD138+AF138</f>
        <v>3.25</v>
      </c>
      <c r="AK138" s="1012">
        <f t="shared" ref="AK138:AK139" si="134">AE138+AG138</f>
        <v>2.5</v>
      </c>
      <c r="AL138" s="868">
        <f t="shared" ref="AL138:AL139" si="135">AF138+AH138</f>
        <v>3.25</v>
      </c>
      <c r="AM138" s="923">
        <f t="shared" ref="AM138:AM139" si="136">AG138+AI138</f>
        <v>2.5</v>
      </c>
      <c r="AN138" s="1075">
        <f t="shared" si="118"/>
        <v>3.25</v>
      </c>
      <c r="AO138" s="1086">
        <f t="shared" si="119"/>
        <v>2.5</v>
      </c>
      <c r="AR138" s="104"/>
      <c r="AW138" s="11"/>
      <c r="AX138" s="46"/>
      <c r="AY138" s="11"/>
      <c r="AZ138" s="11"/>
      <c r="BA138" s="11"/>
      <c r="BB138" s="11"/>
      <c r="BC138" s="1190"/>
      <c r="BD138" s="11"/>
      <c r="BE138" s="11"/>
      <c r="BF138" s="11"/>
      <c r="BG138" s="11"/>
      <c r="BH138" s="11"/>
      <c r="BI138" s="11"/>
      <c r="BJ138" s="11"/>
      <c r="BK138" s="11"/>
    </row>
    <row r="139" spans="2:63" ht="18" customHeight="1" thickBot="1">
      <c r="B139" s="3004" t="s">
        <v>287</v>
      </c>
      <c r="C139" s="259" t="s">
        <v>368</v>
      </c>
      <c r="D139" s="3031">
        <v>200</v>
      </c>
      <c r="E139" s="2175" t="s">
        <v>133</v>
      </c>
      <c r="F139" s="2164">
        <v>12</v>
      </c>
      <c r="G139" s="2363">
        <v>10</v>
      </c>
      <c r="H139" s="246" t="s">
        <v>372</v>
      </c>
      <c r="I139" s="2180">
        <v>200</v>
      </c>
      <c r="J139" s="2199">
        <v>200</v>
      </c>
      <c r="K139" s="2160" t="s">
        <v>373</v>
      </c>
      <c r="L139" s="2350">
        <v>0.6</v>
      </c>
      <c r="M139" s="2351">
        <v>0.6</v>
      </c>
      <c r="N139" s="91"/>
      <c r="O139" s="888" t="s">
        <v>92</v>
      </c>
      <c r="P139" s="847">
        <f t="shared" ref="P139:U139" si="137">AD166</f>
        <v>10</v>
      </c>
      <c r="Q139" s="1145">
        <f t="shared" si="137"/>
        <v>10</v>
      </c>
      <c r="R139" s="847">
        <f t="shared" si="137"/>
        <v>26.8</v>
      </c>
      <c r="S139" s="1195">
        <f t="shared" si="137"/>
        <v>25</v>
      </c>
      <c r="T139" s="847">
        <f t="shared" si="137"/>
        <v>0</v>
      </c>
      <c r="U139" s="2204">
        <f t="shared" si="137"/>
        <v>0</v>
      </c>
      <c r="V139" s="844">
        <f t="shared" ref="V139:V161" si="138">P139+R139</f>
        <v>36.799999999999997</v>
      </c>
      <c r="W139" s="1012">
        <f t="shared" ref="W139:W166" si="139">Q139+S139</f>
        <v>35</v>
      </c>
      <c r="X139" s="844">
        <f t="shared" ref="X139:X164" si="140">R139+T139</f>
        <v>26.8</v>
      </c>
      <c r="Y139" s="923">
        <f t="shared" ref="Y139:Y166" si="141">S139+U139</f>
        <v>25</v>
      </c>
      <c r="Z139" s="881">
        <f t="shared" si="120"/>
        <v>36.799999999999997</v>
      </c>
      <c r="AA139" s="882">
        <f t="shared" si="121"/>
        <v>35</v>
      </c>
      <c r="AC139" s="898" t="s">
        <v>375</v>
      </c>
      <c r="AD139" s="729"/>
      <c r="AE139" s="1102"/>
      <c r="AF139" s="868"/>
      <c r="AG139" s="1011"/>
      <c r="AH139" s="868"/>
      <c r="AI139" s="1027"/>
      <c r="AJ139" s="868">
        <f t="shared" si="133"/>
        <v>0</v>
      </c>
      <c r="AK139" s="1012">
        <f t="shared" si="134"/>
        <v>0</v>
      </c>
      <c r="AL139" s="868">
        <f t="shared" si="135"/>
        <v>0</v>
      </c>
      <c r="AM139" s="923">
        <f t="shared" si="136"/>
        <v>0</v>
      </c>
      <c r="AN139" s="1075">
        <f t="shared" si="118"/>
        <v>0</v>
      </c>
      <c r="AO139" s="1086">
        <f t="shared" si="119"/>
        <v>0</v>
      </c>
      <c r="AR139" s="1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</row>
    <row r="140" spans="2:63" ht="18" customHeight="1" thickBot="1">
      <c r="B140" s="1219"/>
      <c r="C140" s="170" t="s">
        <v>369</v>
      </c>
      <c r="D140" s="1320"/>
      <c r="E140" s="2412" t="s">
        <v>679</v>
      </c>
      <c r="F140" s="2185"/>
      <c r="G140" s="2516"/>
      <c r="H140" s="2873" t="s">
        <v>84</v>
      </c>
      <c r="I140" s="2164">
        <v>5</v>
      </c>
      <c r="J140" s="2165">
        <v>5</v>
      </c>
      <c r="K140" s="2327" t="s">
        <v>676</v>
      </c>
      <c r="L140" s="2389"/>
      <c r="M140" s="2527"/>
      <c r="N140" s="121"/>
      <c r="O140" s="415" t="s">
        <v>490</v>
      </c>
      <c r="P140" s="847"/>
      <c r="Q140" s="1145"/>
      <c r="R140" s="847"/>
      <c r="S140" s="1195"/>
      <c r="T140" s="847"/>
      <c r="U140" s="2204"/>
      <c r="V140" s="844">
        <f t="shared" si="138"/>
        <v>0</v>
      </c>
      <c r="W140" s="1012">
        <f t="shared" si="139"/>
        <v>0</v>
      </c>
      <c r="X140" s="844">
        <f t="shared" si="140"/>
        <v>0</v>
      </c>
      <c r="Y140" s="923">
        <f t="shared" si="141"/>
        <v>0</v>
      </c>
      <c r="Z140" s="881">
        <f t="shared" si="120"/>
        <v>0</v>
      </c>
      <c r="AA140" s="882">
        <f t="shared" si="121"/>
        <v>0</v>
      </c>
      <c r="AC140" s="899" t="s">
        <v>110</v>
      </c>
      <c r="AD140" s="1112"/>
      <c r="AE140" s="1104"/>
      <c r="AF140" s="868">
        <f>F136</f>
        <v>37.5</v>
      </c>
      <c r="AG140" s="1011">
        <f>G136</f>
        <v>30</v>
      </c>
      <c r="AH140" s="868"/>
      <c r="AI140" s="1027"/>
      <c r="AJ140" s="868">
        <f t="shared" ref="AJ140:AM147" si="142">AD140+AF140</f>
        <v>37.5</v>
      </c>
      <c r="AK140" s="1012">
        <f t="shared" si="142"/>
        <v>30</v>
      </c>
      <c r="AL140" s="868">
        <f t="shared" si="142"/>
        <v>37.5</v>
      </c>
      <c r="AM140" s="923">
        <f t="shared" si="142"/>
        <v>30</v>
      </c>
      <c r="AN140" s="1075">
        <f t="shared" si="118"/>
        <v>37.5</v>
      </c>
      <c r="AO140" s="1086">
        <f t="shared" si="119"/>
        <v>30</v>
      </c>
      <c r="AR140" s="209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</row>
    <row r="141" spans="2:63" ht="15" customHeight="1" thickBot="1">
      <c r="B141" s="3004" t="s">
        <v>9</v>
      </c>
      <c r="C141" s="241" t="s">
        <v>10</v>
      </c>
      <c r="D141" s="3032">
        <v>70</v>
      </c>
      <c r="E141" s="2175" t="s">
        <v>396</v>
      </c>
      <c r="F141" s="2164">
        <v>7.5</v>
      </c>
      <c r="G141" s="2505">
        <v>7.5</v>
      </c>
      <c r="H141" s="11"/>
      <c r="I141" s="11"/>
      <c r="J141" s="72"/>
      <c r="K141" s="335" t="s">
        <v>88</v>
      </c>
      <c r="L141" s="2158" t="s">
        <v>89</v>
      </c>
      <c r="M141" s="2159" t="s">
        <v>90</v>
      </c>
      <c r="N141" s="137"/>
      <c r="O141" s="415" t="s">
        <v>317</v>
      </c>
      <c r="P141" s="847">
        <f>AD169</f>
        <v>0</v>
      </c>
      <c r="Q141" s="1145">
        <f>AE169</f>
        <v>0</v>
      </c>
      <c r="R141" s="847">
        <f t="shared" ref="R141:U141" si="143">AF169</f>
        <v>0</v>
      </c>
      <c r="S141" s="1195">
        <f t="shared" si="143"/>
        <v>0</v>
      </c>
      <c r="T141" s="847">
        <f t="shared" si="143"/>
        <v>0</v>
      </c>
      <c r="U141" s="2204">
        <f t="shared" si="143"/>
        <v>0</v>
      </c>
      <c r="V141" s="844">
        <f t="shared" si="138"/>
        <v>0</v>
      </c>
      <c r="W141" s="1012">
        <f t="shared" si="139"/>
        <v>0</v>
      </c>
      <c r="X141" s="844">
        <f t="shared" si="140"/>
        <v>0</v>
      </c>
      <c r="Y141" s="923">
        <f t="shared" si="141"/>
        <v>0</v>
      </c>
      <c r="Z141" s="881">
        <f t="shared" si="120"/>
        <v>0</v>
      </c>
      <c r="AA141" s="882">
        <f t="shared" si="121"/>
        <v>0</v>
      </c>
      <c r="AC141" s="899" t="s">
        <v>80</v>
      </c>
      <c r="AD141" s="729"/>
      <c r="AE141" s="1104"/>
      <c r="AF141" s="868">
        <f>F139</f>
        <v>12</v>
      </c>
      <c r="AG141" s="1011">
        <f>G139</f>
        <v>10</v>
      </c>
      <c r="AH141" s="868"/>
      <c r="AI141" s="1027"/>
      <c r="AJ141" s="868">
        <f t="shared" si="142"/>
        <v>12</v>
      </c>
      <c r="AK141" s="1012">
        <f t="shared" si="142"/>
        <v>10</v>
      </c>
      <c r="AL141" s="868">
        <f t="shared" si="142"/>
        <v>12</v>
      </c>
      <c r="AM141" s="923">
        <f t="shared" si="142"/>
        <v>10</v>
      </c>
      <c r="AN141" s="1075">
        <f t="shared" si="118"/>
        <v>12</v>
      </c>
      <c r="AO141" s="1086">
        <f t="shared" si="119"/>
        <v>10</v>
      </c>
      <c r="AR141" s="209"/>
      <c r="AX141" s="11"/>
      <c r="AY141" s="11"/>
      <c r="AZ141" s="11"/>
      <c r="BA141" s="11"/>
    </row>
    <row r="142" spans="2:63" ht="15.75" customHeight="1" thickBot="1">
      <c r="B142" s="3005" t="s">
        <v>9</v>
      </c>
      <c r="C142" s="241" t="s">
        <v>319</v>
      </c>
      <c r="D142" s="3033">
        <v>50</v>
      </c>
      <c r="E142" s="2546" t="s">
        <v>680</v>
      </c>
      <c r="F142" s="2547"/>
      <c r="G142" s="2547"/>
      <c r="H142" s="37"/>
      <c r="I142" s="37"/>
      <c r="J142" s="74"/>
      <c r="K142" s="2359" t="s">
        <v>44</v>
      </c>
      <c r="L142" s="2343">
        <v>205.2</v>
      </c>
      <c r="M142" s="2379">
        <v>153.9</v>
      </c>
      <c r="N142" s="137"/>
      <c r="O142" s="880" t="s">
        <v>318</v>
      </c>
      <c r="P142" s="847">
        <f>AD173</f>
        <v>0</v>
      </c>
      <c r="Q142" s="1145">
        <f>AE173</f>
        <v>0</v>
      </c>
      <c r="R142" s="847">
        <f t="shared" ref="R142:U142" si="144">AF173</f>
        <v>0</v>
      </c>
      <c r="S142" s="1195">
        <f t="shared" si="144"/>
        <v>0</v>
      </c>
      <c r="T142" s="847">
        <f t="shared" si="144"/>
        <v>0</v>
      </c>
      <c r="U142" s="2204">
        <f t="shared" si="144"/>
        <v>0</v>
      </c>
      <c r="V142" s="844">
        <f t="shared" si="138"/>
        <v>0</v>
      </c>
      <c r="W142" s="1012">
        <f t="shared" si="139"/>
        <v>0</v>
      </c>
      <c r="X142" s="844">
        <f t="shared" si="140"/>
        <v>0</v>
      </c>
      <c r="Y142" s="923">
        <f t="shared" si="141"/>
        <v>0</v>
      </c>
      <c r="Z142" s="881">
        <f t="shared" si="120"/>
        <v>0</v>
      </c>
      <c r="AA142" s="882">
        <f t="shared" si="121"/>
        <v>0</v>
      </c>
      <c r="AC142" s="899" t="s">
        <v>65</v>
      </c>
      <c r="AD142" s="729"/>
      <c r="AE142" s="1104"/>
      <c r="AF142" s="868">
        <f>F137</f>
        <v>12.5</v>
      </c>
      <c r="AG142" s="1011">
        <f>G137</f>
        <v>10</v>
      </c>
      <c r="AH142" s="868">
        <f>F155</f>
        <v>24</v>
      </c>
      <c r="AI142" s="1027">
        <f>G155</f>
        <v>19</v>
      </c>
      <c r="AJ142" s="868">
        <f t="shared" si="142"/>
        <v>12.5</v>
      </c>
      <c r="AK142" s="1012">
        <f t="shared" si="142"/>
        <v>10</v>
      </c>
      <c r="AL142" s="868">
        <f t="shared" si="142"/>
        <v>36.5</v>
      </c>
      <c r="AM142" s="923">
        <f t="shared" si="142"/>
        <v>29</v>
      </c>
      <c r="AN142" s="1075">
        <f t="shared" si="118"/>
        <v>36.5</v>
      </c>
      <c r="AO142" s="1086">
        <f t="shared" si="119"/>
        <v>29</v>
      </c>
      <c r="AR142" s="209"/>
      <c r="AX142" s="11"/>
      <c r="AY142" s="11"/>
      <c r="AZ142" s="11"/>
      <c r="BA142" s="11"/>
    </row>
    <row r="143" spans="2:63" ht="15.75" customHeight="1">
      <c r="B143" s="103"/>
      <c r="C143" s="1202"/>
      <c r="D143" s="106"/>
      <c r="E143" s="2163" t="s">
        <v>81</v>
      </c>
      <c r="F143" s="2350">
        <v>5</v>
      </c>
      <c r="G143" s="2355">
        <v>5</v>
      </c>
      <c r="H143" s="2535" t="s">
        <v>368</v>
      </c>
      <c r="I143" s="2536"/>
      <c r="J143" s="2537"/>
      <c r="K143" s="2160" t="s">
        <v>76</v>
      </c>
      <c r="L143" s="2180">
        <v>28.44</v>
      </c>
      <c r="M143" s="2199">
        <v>27</v>
      </c>
      <c r="N143" s="91"/>
      <c r="O143" s="880" t="s">
        <v>107</v>
      </c>
      <c r="P143" s="847"/>
      <c r="Q143" s="1028"/>
      <c r="R143" s="1111">
        <f>L135</f>
        <v>201.97300000000001</v>
      </c>
      <c r="S143" s="1033">
        <f>M135</f>
        <v>141.6</v>
      </c>
      <c r="T143" s="844"/>
      <c r="U143" s="1025"/>
      <c r="V143" s="844">
        <f t="shared" si="138"/>
        <v>201.97300000000001</v>
      </c>
      <c r="W143" s="1012">
        <f t="shared" si="139"/>
        <v>141.6</v>
      </c>
      <c r="X143" s="844">
        <f t="shared" si="140"/>
        <v>201.97300000000001</v>
      </c>
      <c r="Y143" s="923">
        <f t="shared" si="141"/>
        <v>141.6</v>
      </c>
      <c r="Z143" s="881">
        <f t="shared" si="120"/>
        <v>201.97300000000001</v>
      </c>
      <c r="AA143" s="882">
        <f t="shared" si="121"/>
        <v>141.6</v>
      </c>
      <c r="AC143" s="899" t="s">
        <v>70</v>
      </c>
      <c r="AD143" s="729"/>
      <c r="AE143" s="1102"/>
      <c r="AF143" s="868">
        <f>F135</f>
        <v>50</v>
      </c>
      <c r="AG143" s="1011">
        <f>G135</f>
        <v>40</v>
      </c>
      <c r="AH143" s="868"/>
      <c r="AI143" s="1027"/>
      <c r="AJ143" s="868">
        <f t="shared" si="142"/>
        <v>50</v>
      </c>
      <c r="AK143" s="1012">
        <f t="shared" si="142"/>
        <v>40</v>
      </c>
      <c r="AL143" s="868">
        <f t="shared" si="142"/>
        <v>50</v>
      </c>
      <c r="AM143" s="923">
        <f t="shared" si="142"/>
        <v>40</v>
      </c>
      <c r="AN143" s="1075">
        <f t="shared" si="118"/>
        <v>50</v>
      </c>
      <c r="AO143" s="1086">
        <f t="shared" si="119"/>
        <v>40</v>
      </c>
      <c r="AR143" s="209"/>
      <c r="AY143" s="11"/>
      <c r="AZ143" s="11"/>
      <c r="BA143" s="11"/>
    </row>
    <row r="144" spans="2:63" ht="18" customHeight="1" thickBot="1">
      <c r="B144" s="103"/>
      <c r="C144" s="1202"/>
      <c r="D144" s="106"/>
      <c r="E144" s="2175" t="s">
        <v>119</v>
      </c>
      <c r="F144" s="2350">
        <v>7.4999999999999997E-2</v>
      </c>
      <c r="G144" s="2355">
        <v>7.4999999999999997E-2</v>
      </c>
      <c r="H144" s="2538" t="s">
        <v>369</v>
      </c>
      <c r="I144" s="2179"/>
      <c r="J144" s="2539"/>
      <c r="K144" s="2160" t="s">
        <v>78</v>
      </c>
      <c r="L144" s="2164">
        <v>6.3</v>
      </c>
      <c r="M144" s="2176">
        <v>6.3</v>
      </c>
      <c r="N144" s="106"/>
      <c r="O144" s="880" t="s">
        <v>63</v>
      </c>
      <c r="P144" s="844"/>
      <c r="Q144" s="837"/>
      <c r="R144" s="844"/>
      <c r="S144" s="923"/>
      <c r="T144" s="844"/>
      <c r="U144" s="1025"/>
      <c r="V144" s="844">
        <f t="shared" si="138"/>
        <v>0</v>
      </c>
      <c r="W144" s="1012">
        <f t="shared" si="139"/>
        <v>0</v>
      </c>
      <c r="X144" s="844">
        <f t="shared" si="140"/>
        <v>0</v>
      </c>
      <c r="Y144" s="923">
        <f t="shared" si="141"/>
        <v>0</v>
      </c>
      <c r="Z144" s="881">
        <f t="shared" si="120"/>
        <v>0</v>
      </c>
      <c r="AA144" s="882">
        <f t="shared" si="121"/>
        <v>0</v>
      </c>
      <c r="AC144" s="899" t="s">
        <v>114</v>
      </c>
      <c r="AD144" s="729"/>
      <c r="AE144" s="1105"/>
      <c r="AF144" s="868">
        <f>L148</f>
        <v>113</v>
      </c>
      <c r="AG144" s="1011">
        <f>M148</f>
        <v>100</v>
      </c>
      <c r="AH144" s="868"/>
      <c r="AI144" s="1027"/>
      <c r="AJ144" s="868">
        <f t="shared" si="142"/>
        <v>113</v>
      </c>
      <c r="AK144" s="1012">
        <f t="shared" si="142"/>
        <v>100</v>
      </c>
      <c r="AL144" s="868">
        <f t="shared" si="142"/>
        <v>113</v>
      </c>
      <c r="AM144" s="923">
        <f t="shared" si="142"/>
        <v>100</v>
      </c>
      <c r="AN144" s="1075">
        <f t="shared" si="118"/>
        <v>113</v>
      </c>
      <c r="AO144" s="1086">
        <f t="shared" si="119"/>
        <v>100</v>
      </c>
      <c r="AR144" s="209"/>
      <c r="AY144" s="11"/>
      <c r="AZ144" s="11"/>
      <c r="BA144" s="11"/>
    </row>
    <row r="145" spans="2:53" ht="15" customHeight="1" thickBot="1">
      <c r="B145" s="103"/>
      <c r="C145" s="1202"/>
      <c r="D145" s="106"/>
      <c r="E145" s="2175" t="s">
        <v>372</v>
      </c>
      <c r="F145" s="2164">
        <v>3.68</v>
      </c>
      <c r="G145" s="2363"/>
      <c r="H145" s="2184" t="s">
        <v>88</v>
      </c>
      <c r="I145" s="2155" t="s">
        <v>89</v>
      </c>
      <c r="J145" s="2342" t="s">
        <v>90</v>
      </c>
      <c r="K145" s="3505" t="s">
        <v>373</v>
      </c>
      <c r="L145" s="2414">
        <v>0.4</v>
      </c>
      <c r="M145" s="2415">
        <v>0.4</v>
      </c>
      <c r="N145" s="106"/>
      <c r="O145" s="880" t="s">
        <v>58</v>
      </c>
      <c r="P145" s="844">
        <f>I126</f>
        <v>13</v>
      </c>
      <c r="Q145" s="1145">
        <f>J126</f>
        <v>13</v>
      </c>
      <c r="R145" s="1111">
        <f>L143</f>
        <v>28.44</v>
      </c>
      <c r="S145" s="1033">
        <f>M143</f>
        <v>27</v>
      </c>
      <c r="T145" s="844">
        <f>F153+I156</f>
        <v>25.5</v>
      </c>
      <c r="U145" s="1023">
        <f>G153+J156</f>
        <v>25.5</v>
      </c>
      <c r="V145" s="844">
        <f t="shared" si="138"/>
        <v>41.44</v>
      </c>
      <c r="W145" s="1012">
        <f t="shared" si="139"/>
        <v>40</v>
      </c>
      <c r="X145" s="844">
        <f t="shared" si="140"/>
        <v>53.94</v>
      </c>
      <c r="Y145" s="923">
        <f t="shared" si="141"/>
        <v>52.5</v>
      </c>
      <c r="Z145" s="881">
        <f t="shared" si="120"/>
        <v>66.94</v>
      </c>
      <c r="AA145" s="882">
        <f t="shared" si="121"/>
        <v>65.5</v>
      </c>
      <c r="AC145" s="899" t="s">
        <v>509</v>
      </c>
      <c r="AD145" s="1110"/>
      <c r="AE145" s="2202"/>
      <c r="AF145" s="868"/>
      <c r="AG145" s="1011"/>
      <c r="AH145" s="868"/>
      <c r="AI145" s="1027"/>
      <c r="AJ145" s="868">
        <f t="shared" si="142"/>
        <v>0</v>
      </c>
      <c r="AK145" s="1012">
        <f t="shared" si="142"/>
        <v>0</v>
      </c>
      <c r="AL145" s="868">
        <f t="shared" si="142"/>
        <v>0</v>
      </c>
      <c r="AM145" s="923">
        <f t="shared" si="142"/>
        <v>0</v>
      </c>
      <c r="AN145" s="1075">
        <f t="shared" si="118"/>
        <v>0</v>
      </c>
      <c r="AO145" s="1086">
        <f t="shared" si="119"/>
        <v>0</v>
      </c>
      <c r="AR145" s="209"/>
      <c r="AY145" s="11"/>
      <c r="AZ145" s="11"/>
      <c r="BA145" s="11"/>
    </row>
    <row r="146" spans="2:53" ht="15.75" customHeight="1" thickBot="1">
      <c r="B146" s="103"/>
      <c r="C146" s="1202"/>
      <c r="D146" s="106"/>
      <c r="E146" s="2412" t="s">
        <v>681</v>
      </c>
      <c r="F146" s="2185"/>
      <c r="G146" s="2207"/>
      <c r="H146" s="2175" t="s">
        <v>677</v>
      </c>
      <c r="I146" s="2467">
        <v>26.8</v>
      </c>
      <c r="J146" s="2411">
        <v>25</v>
      </c>
      <c r="K146" s="2530" t="s">
        <v>517</v>
      </c>
      <c r="L146" s="44"/>
      <c r="M146" s="54"/>
      <c r="N146" s="1051"/>
      <c r="O146" s="880" t="s">
        <v>122</v>
      </c>
      <c r="P146" s="844"/>
      <c r="Q146" s="837"/>
      <c r="R146" s="844"/>
      <c r="S146" s="923"/>
      <c r="T146" s="844"/>
      <c r="U146" s="1025"/>
      <c r="V146" s="844">
        <f t="shared" si="138"/>
        <v>0</v>
      </c>
      <c r="W146" s="1012">
        <f t="shared" si="139"/>
        <v>0</v>
      </c>
      <c r="X146" s="844">
        <f t="shared" si="140"/>
        <v>0</v>
      </c>
      <c r="Y146" s="923">
        <f t="shared" si="141"/>
        <v>0</v>
      </c>
      <c r="Z146" s="881">
        <f t="shared" si="120"/>
        <v>0</v>
      </c>
      <c r="AA146" s="889">
        <f t="shared" si="121"/>
        <v>0</v>
      </c>
      <c r="AC146" s="2271" t="s">
        <v>525</v>
      </c>
      <c r="AD146" s="866"/>
      <c r="AE146" s="1107"/>
      <c r="AF146" s="1338"/>
      <c r="AG146" s="1013"/>
      <c r="AH146" s="869"/>
      <c r="AI146" s="1109"/>
      <c r="AJ146" s="869">
        <f t="shared" si="142"/>
        <v>0</v>
      </c>
      <c r="AK146" s="1014">
        <f t="shared" si="142"/>
        <v>0</v>
      </c>
      <c r="AL146" s="869">
        <f t="shared" si="142"/>
        <v>0</v>
      </c>
      <c r="AM146" s="833">
        <f t="shared" si="142"/>
        <v>0</v>
      </c>
      <c r="AN146" s="1352">
        <f t="shared" si="118"/>
        <v>0</v>
      </c>
      <c r="AO146" s="1341">
        <f t="shared" si="119"/>
        <v>0</v>
      </c>
      <c r="AR146" s="1403"/>
    </row>
    <row r="147" spans="2:53" ht="14.25" customHeight="1" thickBot="1">
      <c r="B147" s="103"/>
      <c r="C147" s="1202"/>
      <c r="D147" s="106"/>
      <c r="E147" s="2175" t="s">
        <v>674</v>
      </c>
      <c r="F147" s="2164">
        <v>3.25</v>
      </c>
      <c r="G147" s="2429">
        <v>2.5</v>
      </c>
      <c r="H147" s="2175" t="s">
        <v>377</v>
      </c>
      <c r="I147" s="2467">
        <v>7</v>
      </c>
      <c r="J147" s="2411">
        <v>7</v>
      </c>
      <c r="K147" s="2187" t="s">
        <v>88</v>
      </c>
      <c r="L147" s="2155" t="s">
        <v>89</v>
      </c>
      <c r="M147" s="2342" t="s">
        <v>90</v>
      </c>
      <c r="N147" s="106"/>
      <c r="O147" s="880" t="s">
        <v>62</v>
      </c>
      <c r="P147" s="844">
        <f>F124</f>
        <v>151.648</v>
      </c>
      <c r="Q147" s="837">
        <f>G124</f>
        <v>150</v>
      </c>
      <c r="R147" s="844"/>
      <c r="S147" s="923"/>
      <c r="T147" s="844"/>
      <c r="U147" s="1025"/>
      <c r="V147" s="844">
        <f t="shared" si="138"/>
        <v>151.648</v>
      </c>
      <c r="W147" s="1012">
        <f t="shared" si="139"/>
        <v>150</v>
      </c>
      <c r="X147" s="844">
        <f t="shared" si="140"/>
        <v>0</v>
      </c>
      <c r="Y147" s="923">
        <f t="shared" si="141"/>
        <v>0</v>
      </c>
      <c r="Z147" s="881">
        <f t="shared" si="120"/>
        <v>151.648</v>
      </c>
      <c r="AA147" s="889">
        <f t="shared" si="121"/>
        <v>150</v>
      </c>
      <c r="AC147" s="1336" t="s">
        <v>429</v>
      </c>
      <c r="AD147" s="1357">
        <f t="shared" ref="AD147:AH147" si="145">SUM(AD134:AD146)</f>
        <v>0</v>
      </c>
      <c r="AE147" s="1358">
        <f t="shared" si="145"/>
        <v>0</v>
      </c>
      <c r="AF147" s="1359">
        <f t="shared" si="145"/>
        <v>228.25</v>
      </c>
      <c r="AG147" s="1360">
        <f t="shared" si="145"/>
        <v>192.5</v>
      </c>
      <c r="AH147" s="1361">
        <f t="shared" si="145"/>
        <v>24</v>
      </c>
      <c r="AI147" s="1339">
        <f>SUM(AI134:AI146)</f>
        <v>19</v>
      </c>
      <c r="AJ147" s="1351">
        <f t="shared" si="142"/>
        <v>228.25</v>
      </c>
      <c r="AK147" s="2272">
        <f t="shared" si="142"/>
        <v>192.5</v>
      </c>
      <c r="AL147" s="1351">
        <f t="shared" si="142"/>
        <v>252.25</v>
      </c>
      <c r="AM147" s="2273">
        <f t="shared" si="142"/>
        <v>211.5</v>
      </c>
      <c r="AN147" s="1364">
        <f t="shared" si="118"/>
        <v>252.25</v>
      </c>
      <c r="AO147" s="1087">
        <f t="shared" si="119"/>
        <v>211.5</v>
      </c>
      <c r="AR147" s="202"/>
    </row>
    <row r="148" spans="2:53" ht="15.75" customHeight="1" thickBot="1">
      <c r="B148" s="1212" t="s">
        <v>294</v>
      </c>
      <c r="C148" s="1213"/>
      <c r="D148" s="3034">
        <f>SUM(D134:D143)</f>
        <v>970</v>
      </c>
      <c r="E148" s="2548" t="s">
        <v>682</v>
      </c>
      <c r="F148" s="2427"/>
      <c r="G148" s="2549"/>
      <c r="H148" s="2382" t="s">
        <v>372</v>
      </c>
      <c r="I148" s="2532">
        <v>190</v>
      </c>
      <c r="J148" s="2543">
        <v>190</v>
      </c>
      <c r="K148" s="2531" t="s">
        <v>114</v>
      </c>
      <c r="L148" s="2195">
        <v>113</v>
      </c>
      <c r="M148" s="2338">
        <v>100</v>
      </c>
      <c r="N148" s="106"/>
      <c r="O148" s="880" t="s">
        <v>336</v>
      </c>
      <c r="P148" s="844"/>
      <c r="Q148" s="837"/>
      <c r="R148" s="844"/>
      <c r="S148" s="923"/>
      <c r="T148" s="844"/>
      <c r="U148" s="1025"/>
      <c r="V148" s="844">
        <f t="shared" si="138"/>
        <v>0</v>
      </c>
      <c r="W148" s="1012">
        <f t="shared" si="139"/>
        <v>0</v>
      </c>
      <c r="X148" s="844">
        <f t="shared" si="140"/>
        <v>0</v>
      </c>
      <c r="Y148" s="923">
        <f t="shared" si="141"/>
        <v>0</v>
      </c>
      <c r="Z148" s="881">
        <f t="shared" si="120"/>
        <v>0</v>
      </c>
      <c r="AA148" s="889">
        <f t="shared" si="121"/>
        <v>0</v>
      </c>
      <c r="AC148" s="1316" t="s">
        <v>458</v>
      </c>
      <c r="AD148" s="1313"/>
      <c r="AE148" s="1317"/>
      <c r="AF148" s="1318"/>
      <c r="AG148" s="1319"/>
      <c r="AH148" s="1318"/>
      <c r="AI148" s="1320"/>
      <c r="AR148" s="106"/>
    </row>
    <row r="149" spans="2:53" ht="18" customHeight="1" thickBot="1">
      <c r="B149" s="1672"/>
      <c r="C149" s="334" t="s">
        <v>199</v>
      </c>
      <c r="D149" s="1673"/>
      <c r="E149" s="2633" t="s">
        <v>774</v>
      </c>
      <c r="F149" s="37"/>
      <c r="G149" s="37"/>
      <c r="H149" s="2634"/>
      <c r="I149" s="2635"/>
      <c r="J149" s="54"/>
      <c r="K149" s="2926" t="s">
        <v>627</v>
      </c>
      <c r="L149" s="2327"/>
      <c r="M149" s="2188"/>
      <c r="N149" s="91"/>
      <c r="O149" s="880" t="s">
        <v>64</v>
      </c>
      <c r="P149" s="844">
        <f>I124</f>
        <v>4.5</v>
      </c>
      <c r="Q149" s="1028">
        <f>J124</f>
        <v>4.5</v>
      </c>
      <c r="R149" s="844">
        <f>I140</f>
        <v>5</v>
      </c>
      <c r="S149" s="923">
        <f>J140</f>
        <v>5</v>
      </c>
      <c r="T149" s="844"/>
      <c r="U149" s="1025"/>
      <c r="V149" s="844">
        <f t="shared" si="138"/>
        <v>9.5</v>
      </c>
      <c r="W149" s="1012">
        <f t="shared" si="139"/>
        <v>9.5</v>
      </c>
      <c r="X149" s="844">
        <f t="shared" si="140"/>
        <v>5</v>
      </c>
      <c r="Y149" s="923">
        <f t="shared" si="141"/>
        <v>5</v>
      </c>
      <c r="Z149" s="881">
        <f t="shared" si="120"/>
        <v>9.5</v>
      </c>
      <c r="AA149" s="889">
        <f t="shared" si="121"/>
        <v>9.5</v>
      </c>
      <c r="AC149" s="899" t="s">
        <v>115</v>
      </c>
      <c r="AD149" s="729"/>
      <c r="AE149" s="1102"/>
      <c r="AF149" s="868"/>
      <c r="AG149" s="1011"/>
      <c r="AH149" s="868"/>
      <c r="AI149" s="1027"/>
      <c r="AJ149" s="868">
        <f t="shared" ref="AJ149:AM153" si="146">AD149+AF149</f>
        <v>0</v>
      </c>
      <c r="AK149" s="1012">
        <f t="shared" si="146"/>
        <v>0</v>
      </c>
      <c r="AL149" s="868">
        <f t="shared" si="146"/>
        <v>0</v>
      </c>
      <c r="AM149" s="923">
        <f t="shared" si="146"/>
        <v>0</v>
      </c>
      <c r="AN149" s="1075">
        <f t="shared" ref="AN149:AO156" si="147">AD149+AF149+AH149</f>
        <v>0</v>
      </c>
      <c r="AO149" s="1086">
        <f t="shared" si="147"/>
        <v>0</v>
      </c>
      <c r="AR149" s="209"/>
    </row>
    <row r="150" spans="2:53" ht="16.5" customHeight="1" thickBot="1">
      <c r="B150" s="2789" t="s">
        <v>629</v>
      </c>
      <c r="C150" s="241" t="s">
        <v>627</v>
      </c>
      <c r="D150" s="3030">
        <v>200</v>
      </c>
      <c r="E150" s="2617" t="s">
        <v>88</v>
      </c>
      <c r="F150" s="2158" t="s">
        <v>89</v>
      </c>
      <c r="G150" s="2159" t="s">
        <v>90</v>
      </c>
      <c r="H150" s="2184" t="s">
        <v>88</v>
      </c>
      <c r="I150" s="2155" t="s">
        <v>89</v>
      </c>
      <c r="J150" s="2342" t="s">
        <v>90</v>
      </c>
      <c r="K150" s="2184" t="s">
        <v>88</v>
      </c>
      <c r="L150" s="2190" t="s">
        <v>89</v>
      </c>
      <c r="M150" s="2191" t="s">
        <v>90</v>
      </c>
      <c r="N150" s="91"/>
      <c r="O150" s="880" t="s">
        <v>78</v>
      </c>
      <c r="P150" s="1144">
        <f>F129</f>
        <v>3.6</v>
      </c>
      <c r="Q150" s="1028">
        <f>G129</f>
        <v>3.6</v>
      </c>
      <c r="R150" s="844">
        <f>L138+L144</f>
        <v>10</v>
      </c>
      <c r="S150" s="1012">
        <f>M138+M144</f>
        <v>10</v>
      </c>
      <c r="T150" s="844">
        <f>F156+I154</f>
        <v>6</v>
      </c>
      <c r="U150" s="1029">
        <f>G156+J154</f>
        <v>6</v>
      </c>
      <c r="V150" s="844">
        <f t="shared" si="138"/>
        <v>13.6</v>
      </c>
      <c r="W150" s="1012">
        <f t="shared" si="139"/>
        <v>13.6</v>
      </c>
      <c r="X150" s="844">
        <f t="shared" si="140"/>
        <v>16</v>
      </c>
      <c r="Y150" s="923">
        <f t="shared" si="141"/>
        <v>16</v>
      </c>
      <c r="Z150" s="881">
        <f t="shared" si="120"/>
        <v>19.600000000000001</v>
      </c>
      <c r="AA150" s="889">
        <f t="shared" si="121"/>
        <v>19.600000000000001</v>
      </c>
      <c r="AC150" s="899" t="s">
        <v>113</v>
      </c>
      <c r="AD150" s="729"/>
      <c r="AE150" s="1102"/>
      <c r="AF150" s="868"/>
      <c r="AG150" s="1011"/>
      <c r="AH150" s="868"/>
      <c r="AI150" s="1027"/>
      <c r="AJ150" s="868">
        <f t="shared" si="146"/>
        <v>0</v>
      </c>
      <c r="AK150" s="1012">
        <f t="shared" si="146"/>
        <v>0</v>
      </c>
      <c r="AL150" s="868">
        <f t="shared" si="146"/>
        <v>0</v>
      </c>
      <c r="AM150" s="923">
        <f t="shared" si="146"/>
        <v>0</v>
      </c>
      <c r="AN150" s="1075">
        <f t="shared" si="147"/>
        <v>0</v>
      </c>
      <c r="AO150" s="1086">
        <f t="shared" si="147"/>
        <v>0</v>
      </c>
      <c r="AR150" s="209"/>
    </row>
    <row r="151" spans="2:53" ht="15" customHeight="1">
      <c r="B151" s="1548" t="s">
        <v>775</v>
      </c>
      <c r="C151" s="3545" t="s">
        <v>776</v>
      </c>
      <c r="D151" s="3031">
        <v>100</v>
      </c>
      <c r="E151" s="2177" t="s">
        <v>777</v>
      </c>
      <c r="F151" s="2157">
        <v>23</v>
      </c>
      <c r="G151" s="2636">
        <v>23</v>
      </c>
      <c r="H151" s="2583" t="s">
        <v>394</v>
      </c>
      <c r="I151" s="2544">
        <v>3</v>
      </c>
      <c r="J151" s="2545">
        <v>3</v>
      </c>
      <c r="K151" s="2655" t="s">
        <v>51</v>
      </c>
      <c r="L151" s="2193">
        <v>2</v>
      </c>
      <c r="M151" s="2198">
        <v>2</v>
      </c>
      <c r="N151" s="91"/>
      <c r="O151" s="880" t="s">
        <v>81</v>
      </c>
      <c r="P151" s="1111"/>
      <c r="Q151" s="1028"/>
      <c r="R151" s="844">
        <f>F143+L137</f>
        <v>6.5</v>
      </c>
      <c r="S151" s="923">
        <f>G143+M137</f>
        <v>6.5</v>
      </c>
      <c r="T151" s="844"/>
      <c r="U151" s="1025"/>
      <c r="V151" s="844">
        <f t="shared" si="138"/>
        <v>6.5</v>
      </c>
      <c r="W151" s="1012">
        <f t="shared" si="139"/>
        <v>6.5</v>
      </c>
      <c r="X151" s="844">
        <f t="shared" si="140"/>
        <v>6.5</v>
      </c>
      <c r="Y151" s="923">
        <f t="shared" si="141"/>
        <v>6.5</v>
      </c>
      <c r="Z151" s="881">
        <f t="shared" si="120"/>
        <v>6.5</v>
      </c>
      <c r="AA151" s="889">
        <f t="shared" si="121"/>
        <v>6.5</v>
      </c>
      <c r="AC151" s="899" t="s">
        <v>111</v>
      </c>
      <c r="AD151" s="729"/>
      <c r="AE151" s="1105"/>
      <c r="AF151" s="868"/>
      <c r="AG151" s="1011"/>
      <c r="AH151" s="868"/>
      <c r="AI151" s="1027"/>
      <c r="AJ151" s="868">
        <f t="shared" si="146"/>
        <v>0</v>
      </c>
      <c r="AK151" s="1012">
        <f t="shared" si="146"/>
        <v>0</v>
      </c>
      <c r="AL151" s="868">
        <f t="shared" si="146"/>
        <v>0</v>
      </c>
      <c r="AM151" s="923">
        <f t="shared" si="146"/>
        <v>0</v>
      </c>
      <c r="AN151" s="1075">
        <f t="shared" si="147"/>
        <v>0</v>
      </c>
      <c r="AO151" s="1086">
        <f t="shared" si="147"/>
        <v>0</v>
      </c>
      <c r="AR151" s="209"/>
    </row>
    <row r="152" spans="2:53" ht="17.25" customHeight="1">
      <c r="B152" s="1219" t="s">
        <v>489</v>
      </c>
      <c r="C152" s="3546" t="s">
        <v>844</v>
      </c>
      <c r="D152" s="3035">
        <v>25</v>
      </c>
      <c r="E152" s="2335" t="s">
        <v>77</v>
      </c>
      <c r="F152" s="2180">
        <v>55.85</v>
      </c>
      <c r="G152" s="2354"/>
      <c r="H152" s="2217" t="s">
        <v>780</v>
      </c>
      <c r="I152" s="2703">
        <v>0.26</v>
      </c>
      <c r="J152" s="2533">
        <v>0.26</v>
      </c>
      <c r="K152" s="2160" t="s">
        <v>372</v>
      </c>
      <c r="L152" s="2164">
        <v>66</v>
      </c>
      <c r="M152" s="2165"/>
      <c r="N152" s="91"/>
      <c r="O152" s="592" t="s">
        <v>126</v>
      </c>
      <c r="P152" s="1216">
        <f>Q152/1000/0.04</f>
        <v>0.22499999999999998</v>
      </c>
      <c r="Q152" s="1028">
        <f>G127</f>
        <v>9</v>
      </c>
      <c r="R152" s="1216">
        <f>S152/1000/0.04</f>
        <v>0</v>
      </c>
      <c r="S152" s="1195"/>
      <c r="T152" s="1216">
        <f>U152/1000/0.04</f>
        <v>0.05</v>
      </c>
      <c r="U152" s="1029">
        <f>G158</f>
        <v>2</v>
      </c>
      <c r="V152" s="844">
        <f t="shared" si="138"/>
        <v>0.22499999999999998</v>
      </c>
      <c r="W152" s="1012">
        <f t="shared" si="139"/>
        <v>9</v>
      </c>
      <c r="X152" s="844">
        <f t="shared" si="140"/>
        <v>0.05</v>
      </c>
      <c r="Y152" s="923">
        <f t="shared" si="141"/>
        <v>2</v>
      </c>
      <c r="Z152" s="881">
        <f t="shared" si="120"/>
        <v>0.27499999999999997</v>
      </c>
      <c r="AA152" s="889">
        <f t="shared" si="121"/>
        <v>11</v>
      </c>
      <c r="AC152" s="899" t="s">
        <v>324</v>
      </c>
      <c r="AD152" s="729"/>
      <c r="AE152" s="1106"/>
      <c r="AF152" s="868"/>
      <c r="AG152" s="1011"/>
      <c r="AH152" s="868"/>
      <c r="AI152" s="1027"/>
      <c r="AJ152" s="868">
        <f t="shared" si="146"/>
        <v>0</v>
      </c>
      <c r="AK152" s="1012">
        <f t="shared" si="146"/>
        <v>0</v>
      </c>
      <c r="AL152" s="868">
        <f t="shared" si="146"/>
        <v>0</v>
      </c>
      <c r="AM152" s="923">
        <f t="shared" si="146"/>
        <v>0</v>
      </c>
      <c r="AN152" s="1075">
        <f t="shared" si="147"/>
        <v>0</v>
      </c>
      <c r="AO152" s="1086">
        <f t="shared" si="147"/>
        <v>0</v>
      </c>
      <c r="AR152" s="209"/>
    </row>
    <row r="153" spans="2:53" ht="17.25" customHeight="1" thickBot="1">
      <c r="B153" s="190" t="s">
        <v>9</v>
      </c>
      <c r="C153" s="241" t="s">
        <v>319</v>
      </c>
      <c r="D153" s="3033">
        <v>30</v>
      </c>
      <c r="E153" s="2175" t="s">
        <v>76</v>
      </c>
      <c r="F153" s="2164">
        <v>20.149999999999999</v>
      </c>
      <c r="G153" s="2348">
        <v>20.149999999999999</v>
      </c>
      <c r="H153" s="2659" t="s">
        <v>784</v>
      </c>
      <c r="I153" s="2185"/>
      <c r="J153" s="2186"/>
      <c r="K153" s="2483" t="s">
        <v>459</v>
      </c>
      <c r="L153" s="2185"/>
      <c r="M153" s="2186"/>
      <c r="N153" s="91"/>
      <c r="O153" s="880" t="s">
        <v>49</v>
      </c>
      <c r="P153" s="1144">
        <f>F126+I131+L127</f>
        <v>21</v>
      </c>
      <c r="Q153" s="1028">
        <f>G126+J131+M127</f>
        <v>21</v>
      </c>
      <c r="R153" s="1111">
        <f>I135+I147</f>
        <v>9.5</v>
      </c>
      <c r="S153" s="1012">
        <f>J135+J147</f>
        <v>9.5</v>
      </c>
      <c r="T153" s="844">
        <f>L155+I159</f>
        <v>8.1999999999999993</v>
      </c>
      <c r="U153" s="1023">
        <f>M155+J159</f>
        <v>8.1999999999999993</v>
      </c>
      <c r="V153" s="844">
        <f t="shared" si="138"/>
        <v>30.5</v>
      </c>
      <c r="W153" s="1012">
        <f t="shared" si="139"/>
        <v>30.5</v>
      </c>
      <c r="X153" s="844">
        <f t="shared" si="140"/>
        <v>17.7</v>
      </c>
      <c r="Y153" s="923">
        <f t="shared" si="141"/>
        <v>17.7</v>
      </c>
      <c r="Z153" s="881">
        <f t="shared" si="120"/>
        <v>38.700000000000003</v>
      </c>
      <c r="AA153" s="889">
        <f t="shared" si="121"/>
        <v>38.700000000000003</v>
      </c>
      <c r="AC153" s="2271" t="s">
        <v>85</v>
      </c>
      <c r="AD153" s="2274"/>
      <c r="AE153" s="2286"/>
      <c r="AF153" s="1338">
        <f>F141</f>
        <v>7.5</v>
      </c>
      <c r="AG153" s="1013">
        <f>G141</f>
        <v>7.5</v>
      </c>
      <c r="AH153" s="869"/>
      <c r="AI153" s="1109"/>
      <c r="AJ153" s="869">
        <f t="shared" si="146"/>
        <v>7.5</v>
      </c>
      <c r="AK153" s="1014">
        <f t="shared" si="146"/>
        <v>7.5</v>
      </c>
      <c r="AL153" s="869">
        <f t="shared" si="146"/>
        <v>7.5</v>
      </c>
      <c r="AM153" s="833">
        <f t="shared" si="146"/>
        <v>7.5</v>
      </c>
      <c r="AN153" s="1340">
        <f t="shared" si="147"/>
        <v>7.5</v>
      </c>
      <c r="AO153" s="1341">
        <f t="shared" si="147"/>
        <v>7.5</v>
      </c>
      <c r="AR153" s="111"/>
    </row>
    <row r="154" spans="2:53" ht="16.5" customHeight="1" thickBot="1">
      <c r="B154" s="103"/>
      <c r="C154" s="1202"/>
      <c r="D154" s="91"/>
      <c r="E154" s="2412" t="s">
        <v>781</v>
      </c>
      <c r="F154" s="11"/>
      <c r="G154" s="2254"/>
      <c r="H154" s="232" t="s">
        <v>78</v>
      </c>
      <c r="I154" s="2350">
        <v>4</v>
      </c>
      <c r="J154" s="2351">
        <v>4</v>
      </c>
      <c r="K154" s="2344" t="s">
        <v>402</v>
      </c>
      <c r="L154" s="2164">
        <v>12.75</v>
      </c>
      <c r="M154" s="2165">
        <v>11.25</v>
      </c>
      <c r="N154" s="91"/>
      <c r="O154" s="880" t="s">
        <v>123</v>
      </c>
      <c r="P154" s="844">
        <f>L132</f>
        <v>37.5</v>
      </c>
      <c r="Q154" s="1030">
        <f>M132</f>
        <v>37.5</v>
      </c>
      <c r="R154" s="844"/>
      <c r="S154" s="923"/>
      <c r="T154" s="844"/>
      <c r="U154" s="1025"/>
      <c r="V154" s="844">
        <f t="shared" si="138"/>
        <v>37.5</v>
      </c>
      <c r="W154" s="1012">
        <f t="shared" si="139"/>
        <v>37.5</v>
      </c>
      <c r="X154" s="844">
        <f t="shared" si="140"/>
        <v>0</v>
      </c>
      <c r="Y154" s="923">
        <f t="shared" si="141"/>
        <v>0</v>
      </c>
      <c r="Z154" s="881">
        <f t="shared" si="120"/>
        <v>37.5</v>
      </c>
      <c r="AA154" s="889">
        <f t="shared" si="121"/>
        <v>37.5</v>
      </c>
      <c r="AC154" s="1336" t="s">
        <v>430</v>
      </c>
      <c r="AD154" s="2283">
        <f t="shared" ref="AD154:AI154" si="148">SUM(AD149:AD153)</f>
        <v>0</v>
      </c>
      <c r="AE154" s="1339">
        <f t="shared" si="148"/>
        <v>0</v>
      </c>
      <c r="AF154" s="1357">
        <f t="shared" si="148"/>
        <v>7.5</v>
      </c>
      <c r="AG154" s="1339">
        <f t="shared" si="148"/>
        <v>7.5</v>
      </c>
      <c r="AH154" s="1357">
        <f t="shared" si="148"/>
        <v>0</v>
      </c>
      <c r="AI154" s="1339">
        <f t="shared" si="148"/>
        <v>0</v>
      </c>
      <c r="AJ154" s="1351">
        <f t="shared" ref="AJ154" si="149">AD154+AF154</f>
        <v>7.5</v>
      </c>
      <c r="AK154" s="2272">
        <f t="shared" ref="AK154" si="150">AE154+AG154</f>
        <v>7.5</v>
      </c>
      <c r="AL154" s="1351">
        <f t="shared" ref="AL154:AL156" si="151">AF154+AH154</f>
        <v>7.5</v>
      </c>
      <c r="AM154" s="2273">
        <f t="shared" ref="AM154:AM156" si="152">AG154+AI154</f>
        <v>7.5</v>
      </c>
      <c r="AN154" s="1364">
        <f t="shared" si="147"/>
        <v>7.5</v>
      </c>
      <c r="AO154" s="1087">
        <f t="shared" si="147"/>
        <v>7.5</v>
      </c>
      <c r="AR154" s="202"/>
    </row>
    <row r="155" spans="2:53" ht="13.5" customHeight="1" thickBot="1">
      <c r="B155" s="103"/>
      <c r="C155" s="1202"/>
      <c r="D155" s="91"/>
      <c r="E155" s="2349" t="s">
        <v>65</v>
      </c>
      <c r="F155" s="2350">
        <v>24</v>
      </c>
      <c r="G155" s="2355">
        <v>19</v>
      </c>
      <c r="H155" s="2329" t="s">
        <v>845</v>
      </c>
      <c r="I155" s="261"/>
      <c r="J155" s="2367"/>
      <c r="K155" s="2562" t="s">
        <v>377</v>
      </c>
      <c r="L155" s="2180">
        <v>7</v>
      </c>
      <c r="M155" s="2199">
        <v>7</v>
      </c>
      <c r="N155" s="91"/>
      <c r="O155" s="880" t="s">
        <v>333</v>
      </c>
      <c r="P155" s="844">
        <f>L124</f>
        <v>2</v>
      </c>
      <c r="Q155" s="837">
        <f>M124</f>
        <v>2</v>
      </c>
      <c r="R155" s="844"/>
      <c r="S155" s="923"/>
      <c r="T155" s="844">
        <f>L151</f>
        <v>2</v>
      </c>
      <c r="U155" s="1025">
        <f>M151</f>
        <v>2</v>
      </c>
      <c r="V155" s="844">
        <f t="shared" si="138"/>
        <v>2</v>
      </c>
      <c r="W155" s="1012">
        <f t="shared" si="139"/>
        <v>2</v>
      </c>
      <c r="X155" s="844">
        <f t="shared" si="140"/>
        <v>2</v>
      </c>
      <c r="Y155" s="923">
        <f t="shared" si="141"/>
        <v>2</v>
      </c>
      <c r="Z155" s="881">
        <f t="shared" si="120"/>
        <v>4</v>
      </c>
      <c r="AA155" s="889">
        <f t="shared" si="121"/>
        <v>4</v>
      </c>
      <c r="AC155" s="2276" t="s">
        <v>431</v>
      </c>
      <c r="AD155" s="2277">
        <f>AD147+AD154</f>
        <v>0</v>
      </c>
      <c r="AE155" s="2284">
        <f>AE147+AE154</f>
        <v>0</v>
      </c>
      <c r="AF155" s="2277">
        <f t="shared" ref="AF155" si="153">AF147+AF154</f>
        <v>235.75</v>
      </c>
      <c r="AG155" s="2287">
        <f>AG147+AG154</f>
        <v>200</v>
      </c>
      <c r="AH155" s="2277">
        <f>AH147+AH154</f>
        <v>24</v>
      </c>
      <c r="AI155" s="2285">
        <f>AI147+AI154</f>
        <v>19</v>
      </c>
      <c r="AJ155" s="2279">
        <f>AD155+AF155</f>
        <v>235.75</v>
      </c>
      <c r="AK155" s="2280">
        <f>AE155+AG155</f>
        <v>200</v>
      </c>
      <c r="AL155" s="2279">
        <f t="shared" si="151"/>
        <v>259.75</v>
      </c>
      <c r="AM155" s="2281">
        <f t="shared" si="152"/>
        <v>219</v>
      </c>
      <c r="AN155" s="2279">
        <f t="shared" si="147"/>
        <v>259.75</v>
      </c>
      <c r="AO155" s="2282">
        <f t="shared" si="147"/>
        <v>219</v>
      </c>
      <c r="AR155" s="126"/>
    </row>
    <row r="156" spans="2:53" ht="16.5" customHeight="1" thickBot="1">
      <c r="B156" s="103"/>
      <c r="C156" s="1202"/>
      <c r="D156" s="91"/>
      <c r="E156" s="2175" t="s">
        <v>78</v>
      </c>
      <c r="F156" s="240">
        <v>2</v>
      </c>
      <c r="G156" s="2556">
        <v>2</v>
      </c>
      <c r="H156" s="232" t="s">
        <v>76</v>
      </c>
      <c r="I156" s="2164">
        <v>5.35</v>
      </c>
      <c r="J156" s="2173">
        <v>5.35</v>
      </c>
      <c r="K156" s="2160" t="s">
        <v>372</v>
      </c>
      <c r="L156" s="2164">
        <v>150</v>
      </c>
      <c r="M156" s="2165">
        <v>150</v>
      </c>
      <c r="N156" s="91"/>
      <c r="O156" s="880" t="s">
        <v>121</v>
      </c>
      <c r="P156" s="844"/>
      <c r="Q156" s="837"/>
      <c r="R156" s="844"/>
      <c r="S156" s="923"/>
      <c r="T156" s="844">
        <f>I158</f>
        <v>1.2</v>
      </c>
      <c r="U156" s="1025">
        <f>J158</f>
        <v>1.2</v>
      </c>
      <c r="V156" s="844">
        <f t="shared" si="138"/>
        <v>0</v>
      </c>
      <c r="W156" s="1012">
        <f t="shared" si="139"/>
        <v>0</v>
      </c>
      <c r="X156" s="844">
        <f t="shared" si="140"/>
        <v>1.2</v>
      </c>
      <c r="Y156" s="923">
        <f t="shared" si="141"/>
        <v>1.2</v>
      </c>
      <c r="Z156" s="881">
        <f t="shared" si="120"/>
        <v>1.2</v>
      </c>
      <c r="AA156" s="889">
        <f t="shared" si="121"/>
        <v>1.2</v>
      </c>
      <c r="AC156" s="2296" t="s">
        <v>366</v>
      </c>
      <c r="AD156" s="2154"/>
      <c r="AE156" s="2297"/>
      <c r="AF156" s="2298"/>
      <c r="AG156" s="2299"/>
      <c r="AH156" s="2298"/>
      <c r="AI156" s="2300"/>
      <c r="AJ156" s="2301">
        <f t="shared" ref="AJ156" si="154">AD156+AF156</f>
        <v>0</v>
      </c>
      <c r="AK156" s="2302">
        <f t="shared" ref="AK156" si="155">AE156+AG156</f>
        <v>0</v>
      </c>
      <c r="AL156" s="2301">
        <f t="shared" si="151"/>
        <v>0</v>
      </c>
      <c r="AM156" s="2303">
        <f t="shared" si="152"/>
        <v>0</v>
      </c>
      <c r="AN156" s="2304">
        <f t="shared" si="147"/>
        <v>0</v>
      </c>
      <c r="AO156" s="2305">
        <f t="shared" si="147"/>
        <v>0</v>
      </c>
      <c r="AR156" s="98"/>
    </row>
    <row r="157" spans="2:53" ht="14.25" customHeight="1">
      <c r="B157" s="103"/>
      <c r="C157" s="1202"/>
      <c r="D157" s="91"/>
      <c r="E157" s="2412" t="s">
        <v>782</v>
      </c>
      <c r="F157" s="11"/>
      <c r="G157" s="11"/>
      <c r="H157" s="232" t="s">
        <v>843</v>
      </c>
      <c r="I157" s="2350">
        <v>20</v>
      </c>
      <c r="J157" s="2351">
        <v>20</v>
      </c>
      <c r="K157" s="11"/>
      <c r="L157" s="11"/>
      <c r="M157" s="72"/>
      <c r="N157" s="91"/>
      <c r="O157" s="880" t="s">
        <v>120</v>
      </c>
      <c r="P157" s="844"/>
      <c r="Q157" s="837"/>
      <c r="R157" s="844"/>
      <c r="S157" s="923"/>
      <c r="T157" s="844"/>
      <c r="U157" s="1025"/>
      <c r="V157" s="844">
        <f t="shared" si="138"/>
        <v>0</v>
      </c>
      <c r="W157" s="1012">
        <f t="shared" si="139"/>
        <v>0</v>
      </c>
      <c r="X157" s="844">
        <f t="shared" si="140"/>
        <v>0</v>
      </c>
      <c r="Y157" s="923">
        <f t="shared" si="141"/>
        <v>0</v>
      </c>
      <c r="Z157" s="881">
        <f t="shared" si="120"/>
        <v>0</v>
      </c>
      <c r="AA157" s="889">
        <f t="shared" si="121"/>
        <v>0</v>
      </c>
      <c r="AC157" s="1312" t="s">
        <v>306</v>
      </c>
      <c r="AD157" s="2290"/>
      <c r="AE157" s="2291"/>
      <c r="AF157" s="865"/>
      <c r="AG157" s="907"/>
      <c r="AH157" s="865"/>
      <c r="AI157" s="2292"/>
      <c r="AJ157" s="867">
        <f t="shared" ref="AJ157" si="156">AD157+AF157</f>
        <v>0</v>
      </c>
      <c r="AK157" s="2293">
        <f t="shared" ref="AK157" si="157">AE157+AG157</f>
        <v>0</v>
      </c>
      <c r="AL157" s="867">
        <f t="shared" ref="AL157" si="158">AF157+AH157</f>
        <v>0</v>
      </c>
      <c r="AM157" s="2294">
        <f t="shared" ref="AM157" si="159">AG157+AI157</f>
        <v>0</v>
      </c>
      <c r="AN157" s="2295">
        <f t="shared" ref="AN157:AN173" si="160">AD157+AF157+AH157</f>
        <v>0</v>
      </c>
      <c r="AO157" s="907">
        <f t="shared" ref="AO157:AO173" si="161">AE157+AG157+AI157</f>
        <v>0</v>
      </c>
      <c r="AR157" s="100"/>
    </row>
    <row r="158" spans="2:53" ht="17.25" customHeight="1">
      <c r="B158" s="103"/>
      <c r="C158" s="1202"/>
      <c r="D158" s="91"/>
      <c r="E158" s="2178" t="s">
        <v>135</v>
      </c>
      <c r="F158" s="2694" t="s">
        <v>783</v>
      </c>
      <c r="G158" s="2410">
        <v>2</v>
      </c>
      <c r="H158" s="2704" t="s">
        <v>779</v>
      </c>
      <c r="I158" s="1094">
        <v>1.2</v>
      </c>
      <c r="J158" s="2347">
        <v>1.2</v>
      </c>
      <c r="K158" s="11"/>
      <c r="L158" s="11"/>
      <c r="M158" s="72"/>
      <c r="N158" s="91"/>
      <c r="O158" s="880" t="s">
        <v>73</v>
      </c>
      <c r="P158" s="844"/>
      <c r="Q158" s="837"/>
      <c r="R158" s="844"/>
      <c r="S158" s="923"/>
      <c r="T158" s="844"/>
      <c r="U158" s="1025"/>
      <c r="V158" s="844">
        <f t="shared" si="138"/>
        <v>0</v>
      </c>
      <c r="W158" s="1012">
        <f t="shared" si="139"/>
        <v>0</v>
      </c>
      <c r="X158" s="844">
        <f t="shared" si="140"/>
        <v>0</v>
      </c>
      <c r="Y158" s="923">
        <f t="shared" si="141"/>
        <v>0</v>
      </c>
      <c r="Z158" s="881">
        <f t="shared" si="120"/>
        <v>0</v>
      </c>
      <c r="AA158" s="889">
        <f t="shared" si="121"/>
        <v>0</v>
      </c>
      <c r="AC158" s="924" t="s">
        <v>307</v>
      </c>
      <c r="AD158" s="925">
        <f>L130</f>
        <v>158.9</v>
      </c>
      <c r="AE158" s="2386">
        <f>M130</f>
        <v>140</v>
      </c>
      <c r="AF158" s="729"/>
      <c r="AG158" s="927"/>
      <c r="AH158" s="868">
        <f>L154</f>
        <v>12.75</v>
      </c>
      <c r="AI158" s="928">
        <f>M154</f>
        <v>11.25</v>
      </c>
      <c r="AJ158" s="868">
        <f t="shared" ref="AJ158:AM160" si="162">AD158+AF158</f>
        <v>158.9</v>
      </c>
      <c r="AK158" s="929">
        <f t="shared" si="162"/>
        <v>140</v>
      </c>
      <c r="AL158" s="868">
        <f t="shared" si="162"/>
        <v>12.75</v>
      </c>
      <c r="AM158" s="930">
        <f t="shared" si="162"/>
        <v>11.25</v>
      </c>
      <c r="AN158" s="901">
        <f t="shared" si="160"/>
        <v>171.65</v>
      </c>
      <c r="AO158" s="902">
        <f t="shared" si="161"/>
        <v>151.25</v>
      </c>
      <c r="AR158" s="104"/>
    </row>
    <row r="159" spans="2:53" ht="15" customHeight="1" thickBot="1">
      <c r="B159" s="1212" t="s">
        <v>295</v>
      </c>
      <c r="C159" s="1213"/>
      <c r="D159" s="3034">
        <f>SUM(D150:D153)</f>
        <v>355</v>
      </c>
      <c r="E159" s="229"/>
      <c r="F159" s="2554"/>
      <c r="G159" s="2554"/>
      <c r="H159" s="2705" t="s">
        <v>49</v>
      </c>
      <c r="I159" s="1097">
        <v>1.2</v>
      </c>
      <c r="J159" s="2422">
        <v>1.2</v>
      </c>
      <c r="K159" s="37"/>
      <c r="L159" s="37"/>
      <c r="M159" s="74"/>
      <c r="N159" s="91"/>
      <c r="O159" s="415" t="s">
        <v>334</v>
      </c>
      <c r="P159" s="844">
        <f>F128</f>
        <v>0.45</v>
      </c>
      <c r="Q159" s="837">
        <f>G128</f>
        <v>0.45</v>
      </c>
      <c r="R159" s="844">
        <f>I136+L139+L145</f>
        <v>1.9</v>
      </c>
      <c r="S159" s="923">
        <f>J136+M139+M145</f>
        <v>1.9</v>
      </c>
      <c r="T159" s="847">
        <f>I152</f>
        <v>0.26</v>
      </c>
      <c r="U159" s="1025">
        <f>J152</f>
        <v>0.26</v>
      </c>
      <c r="V159" s="844">
        <f t="shared" si="138"/>
        <v>2.35</v>
      </c>
      <c r="W159" s="1012">
        <f t="shared" si="139"/>
        <v>2.35</v>
      </c>
      <c r="X159" s="844">
        <f t="shared" si="140"/>
        <v>2.16</v>
      </c>
      <c r="Y159" s="923">
        <f t="shared" si="141"/>
        <v>2.16</v>
      </c>
      <c r="Z159" s="881">
        <f t="shared" si="120"/>
        <v>2.6100000000000003</v>
      </c>
      <c r="AA159" s="889">
        <f t="shared" si="121"/>
        <v>2.6100000000000003</v>
      </c>
      <c r="AC159" s="931" t="s">
        <v>308</v>
      </c>
      <c r="AD159" s="932"/>
      <c r="AE159" s="933"/>
      <c r="AF159" s="729"/>
      <c r="AG159" s="934"/>
      <c r="AH159" s="935"/>
      <c r="AI159" s="936"/>
      <c r="AJ159" s="868">
        <f t="shared" si="162"/>
        <v>0</v>
      </c>
      <c r="AK159" s="929">
        <f t="shared" si="162"/>
        <v>0</v>
      </c>
      <c r="AL159" s="868">
        <f t="shared" si="162"/>
        <v>0</v>
      </c>
      <c r="AM159" s="930">
        <f t="shared" si="162"/>
        <v>0</v>
      </c>
      <c r="AN159" s="881">
        <f t="shared" si="160"/>
        <v>0</v>
      </c>
      <c r="AO159" s="902">
        <f t="shared" si="161"/>
        <v>0</v>
      </c>
      <c r="AR159" s="104"/>
    </row>
    <row r="160" spans="2:53" ht="12.75" customHeight="1">
      <c r="B160" s="106"/>
      <c r="C160" s="114"/>
      <c r="D160" s="106"/>
      <c r="E160" s="106"/>
      <c r="F160" s="106"/>
      <c r="G160" s="106"/>
      <c r="K160" s="107"/>
      <c r="L160" s="105"/>
      <c r="M160" s="132"/>
      <c r="N160" s="91"/>
      <c r="O160" s="880" t="s">
        <v>335</v>
      </c>
      <c r="P160" s="844"/>
      <c r="Q160" s="837"/>
      <c r="R160" s="844"/>
      <c r="S160" s="923"/>
      <c r="T160" s="844"/>
      <c r="U160" s="1025"/>
      <c r="V160" s="844">
        <f t="shared" si="138"/>
        <v>0</v>
      </c>
      <c r="W160" s="1012">
        <f t="shared" si="139"/>
        <v>0</v>
      </c>
      <c r="X160" s="844">
        <f t="shared" si="140"/>
        <v>0</v>
      </c>
      <c r="Y160" s="923">
        <f t="shared" si="141"/>
        <v>0</v>
      </c>
      <c r="Z160" s="881">
        <f t="shared" si="120"/>
        <v>0</v>
      </c>
      <c r="AA160" s="889">
        <f t="shared" si="121"/>
        <v>0</v>
      </c>
      <c r="AC160" s="937" t="s">
        <v>309</v>
      </c>
      <c r="AD160" s="932"/>
      <c r="AE160" s="933"/>
      <c r="AF160" s="729"/>
      <c r="AG160" s="934"/>
      <c r="AH160" s="868"/>
      <c r="AI160" s="936"/>
      <c r="AJ160" s="868">
        <f t="shared" si="162"/>
        <v>0</v>
      </c>
      <c r="AK160" s="929">
        <f t="shared" si="162"/>
        <v>0</v>
      </c>
      <c r="AL160" s="868">
        <f t="shared" si="162"/>
        <v>0</v>
      </c>
      <c r="AM160" s="930">
        <f t="shared" si="162"/>
        <v>0</v>
      </c>
      <c r="AN160" s="881">
        <f t="shared" si="160"/>
        <v>0</v>
      </c>
      <c r="AO160" s="902">
        <f t="shared" si="161"/>
        <v>0</v>
      </c>
      <c r="AR160" s="104"/>
    </row>
    <row r="161" spans="2:49" ht="12.75" customHeight="1" thickBot="1">
      <c r="B161" s="99"/>
      <c r="C161" s="91"/>
      <c r="D161" s="96"/>
      <c r="E161" s="106"/>
      <c r="F161" s="106"/>
      <c r="G161" s="106"/>
      <c r="H161" s="101"/>
      <c r="I161" s="108"/>
      <c r="J161" s="141"/>
      <c r="K161" s="101"/>
      <c r="L161" s="105"/>
      <c r="M161" s="1648"/>
      <c r="N161" s="91"/>
      <c r="O161" s="853" t="s">
        <v>136</v>
      </c>
      <c r="P161" s="1146">
        <f t="shared" ref="P161:U161" si="163">P162+P163+P164+P165</f>
        <v>1.7999999999999999E-2</v>
      </c>
      <c r="Q161" s="1034">
        <f t="shared" si="163"/>
        <v>1.7999999999999999E-2</v>
      </c>
      <c r="R161" s="848">
        <f t="shared" si="163"/>
        <v>0.78499999999999992</v>
      </c>
      <c r="S161" s="1035">
        <f>S162+S163+S164+S165</f>
        <v>0.78499999999999992</v>
      </c>
      <c r="T161" s="858">
        <f t="shared" si="163"/>
        <v>0</v>
      </c>
      <c r="U161" s="1036">
        <f t="shared" si="163"/>
        <v>0</v>
      </c>
      <c r="V161" s="844">
        <f t="shared" si="138"/>
        <v>0.80299999999999994</v>
      </c>
      <c r="W161" s="1012">
        <f t="shared" si="139"/>
        <v>0.80299999999999994</v>
      </c>
      <c r="X161" s="844">
        <f t="shared" si="140"/>
        <v>0.78499999999999992</v>
      </c>
      <c r="Y161" s="923">
        <f t="shared" si="141"/>
        <v>0.78499999999999992</v>
      </c>
      <c r="Z161" s="881">
        <f t="shared" si="120"/>
        <v>0.80299999999999994</v>
      </c>
      <c r="AA161" s="889">
        <f t="shared" si="121"/>
        <v>0.80299999999999994</v>
      </c>
      <c r="AC161" s="938" t="s">
        <v>310</v>
      </c>
      <c r="AD161" s="939"/>
      <c r="AE161" s="940"/>
      <c r="AF161" s="866"/>
      <c r="AG161" s="941"/>
      <c r="AH161" s="869"/>
      <c r="AI161" s="942"/>
      <c r="AJ161" s="869">
        <f>AD161+AF161</f>
        <v>0</v>
      </c>
      <c r="AK161" s="943"/>
      <c r="AL161" s="869">
        <f t="shared" ref="AL161:AL173" si="164">AF161+AH161</f>
        <v>0</v>
      </c>
      <c r="AM161" s="944"/>
      <c r="AN161" s="890">
        <f t="shared" si="160"/>
        <v>0</v>
      </c>
      <c r="AO161" s="903">
        <f t="shared" si="161"/>
        <v>0</v>
      </c>
      <c r="AR161" s="106"/>
    </row>
    <row r="162" spans="2:49" ht="15" customHeight="1" thickBot="1">
      <c r="B162" s="741"/>
      <c r="C162" s="1488"/>
      <c r="D162" s="106"/>
      <c r="E162" s="106"/>
      <c r="F162" s="106"/>
      <c r="G162" s="106"/>
      <c r="H162" s="337"/>
      <c r="I162" s="11"/>
      <c r="J162" s="11"/>
      <c r="K162" s="829"/>
      <c r="L162" s="106"/>
      <c r="M162" s="106"/>
      <c r="N162" s="91"/>
      <c r="O162" s="854" t="s">
        <v>134</v>
      </c>
      <c r="P162" s="849"/>
      <c r="Q162" s="1037"/>
      <c r="R162" s="849">
        <f>I137</f>
        <v>0.01</v>
      </c>
      <c r="S162" s="1038">
        <f>J137</f>
        <v>0.01</v>
      </c>
      <c r="T162" s="859"/>
      <c r="U162" s="1037"/>
      <c r="V162" s="863">
        <f>P162+R162</f>
        <v>0.01</v>
      </c>
      <c r="W162" s="1038">
        <f t="shared" si="139"/>
        <v>0.01</v>
      </c>
      <c r="X162" s="845">
        <f t="shared" si="140"/>
        <v>0.01</v>
      </c>
      <c r="Y162" s="1038">
        <f t="shared" si="141"/>
        <v>0.01</v>
      </c>
      <c r="Z162" s="881">
        <f t="shared" si="120"/>
        <v>0.01</v>
      </c>
      <c r="AA162" s="889">
        <f t="shared" si="121"/>
        <v>0.01</v>
      </c>
      <c r="AC162" s="945" t="s">
        <v>311</v>
      </c>
      <c r="AD162" s="1177">
        <f>SUM(AD157:AD161)</f>
        <v>158.9</v>
      </c>
      <c r="AE162" s="947">
        <f t="shared" ref="AE162:AF162" si="165">SUM(AE157:AE161)</f>
        <v>140</v>
      </c>
      <c r="AF162" s="948">
        <f t="shared" si="165"/>
        <v>0</v>
      </c>
      <c r="AG162" s="949">
        <f>SUM(AG157:AG161)</f>
        <v>0</v>
      </c>
      <c r="AH162" s="950">
        <f>SUM(AH157:AH161)</f>
        <v>12.75</v>
      </c>
      <c r="AI162" s="951">
        <f>SUM(AI157:AI161)</f>
        <v>11.25</v>
      </c>
      <c r="AJ162" s="950">
        <f>AD162+AF162</f>
        <v>158.9</v>
      </c>
      <c r="AK162" s="952">
        <f>AE162+AG162</f>
        <v>140</v>
      </c>
      <c r="AL162" s="950">
        <f t="shared" si="164"/>
        <v>12.75</v>
      </c>
      <c r="AM162" s="953">
        <f>AG162+AI162</f>
        <v>11.25</v>
      </c>
      <c r="AN162" s="904">
        <f t="shared" si="160"/>
        <v>171.65</v>
      </c>
      <c r="AO162" s="905">
        <f t="shared" si="161"/>
        <v>151.25</v>
      </c>
      <c r="AR162" s="195"/>
      <c r="AV162" s="11"/>
      <c r="AW162" s="11"/>
    </row>
    <row r="163" spans="2:49" ht="14.25" customHeight="1">
      <c r="B163" s="1"/>
      <c r="C163" s="1488"/>
      <c r="D163" s="191"/>
      <c r="E163" s="106"/>
      <c r="F163" s="106"/>
      <c r="G163" s="106"/>
      <c r="H163" s="335"/>
      <c r="I163" s="81"/>
      <c r="J163" s="136"/>
      <c r="K163" s="106"/>
      <c r="L163" s="106"/>
      <c r="M163" s="106"/>
      <c r="N163" s="91"/>
      <c r="O163" s="855" t="s">
        <v>301</v>
      </c>
      <c r="P163" s="850"/>
      <c r="Q163" s="1039"/>
      <c r="R163" s="850">
        <f>J138</f>
        <v>0.7</v>
      </c>
      <c r="S163" s="1040">
        <f>J138</f>
        <v>0.7</v>
      </c>
      <c r="T163" s="860"/>
      <c r="U163" s="1039"/>
      <c r="V163" s="863">
        <f>P163+R163</f>
        <v>0.7</v>
      </c>
      <c r="W163" s="1038">
        <f t="shared" si="139"/>
        <v>0.7</v>
      </c>
      <c r="X163" s="845">
        <f t="shared" si="140"/>
        <v>0.7</v>
      </c>
      <c r="Y163" s="1038">
        <f t="shared" si="141"/>
        <v>0.7</v>
      </c>
      <c r="Z163" s="881">
        <f t="shared" si="120"/>
        <v>0.7</v>
      </c>
      <c r="AA163" s="889">
        <f t="shared" si="121"/>
        <v>0.7</v>
      </c>
      <c r="AC163" s="1069" t="s">
        <v>320</v>
      </c>
      <c r="AD163" s="968"/>
      <c r="AE163" s="1060"/>
      <c r="AF163" s="2550">
        <f>I146</f>
        <v>26.8</v>
      </c>
      <c r="AG163" s="2551">
        <f>J146</f>
        <v>25</v>
      </c>
      <c r="AH163" s="968"/>
      <c r="AI163" s="1060"/>
      <c r="AJ163" s="868">
        <f t="shared" ref="AJ163" si="166">AD163+AF163</f>
        <v>26.8</v>
      </c>
      <c r="AK163" s="1066">
        <f t="shared" ref="AK163" si="167">AE163+AG163</f>
        <v>25</v>
      </c>
      <c r="AL163" s="868">
        <f t="shared" si="164"/>
        <v>26.8</v>
      </c>
      <c r="AM163" s="1024">
        <f t="shared" ref="AM163" si="168">AG163+AI163</f>
        <v>25</v>
      </c>
      <c r="AN163" s="900">
        <f t="shared" si="160"/>
        <v>26.8</v>
      </c>
      <c r="AO163" s="907">
        <f t="shared" si="161"/>
        <v>25</v>
      </c>
      <c r="AR163" s="1750"/>
      <c r="AV163" s="11"/>
      <c r="AW163" s="11"/>
    </row>
    <row r="164" spans="2:49" ht="13.5" customHeight="1">
      <c r="B164" s="3425"/>
      <c r="C164" s="91"/>
      <c r="D164" s="196"/>
      <c r="E164" s="11"/>
      <c r="F164" s="11"/>
      <c r="G164" s="11"/>
      <c r="H164" s="52"/>
      <c r="I164" s="51"/>
      <c r="J164" s="144"/>
      <c r="K164" s="11"/>
      <c r="L164" s="11"/>
      <c r="M164" s="11"/>
      <c r="N164" s="91"/>
      <c r="O164" s="856" t="s">
        <v>119</v>
      </c>
      <c r="P164" s="851"/>
      <c r="Q164" s="1041"/>
      <c r="R164" s="851">
        <f>F144</f>
        <v>7.4999999999999997E-2</v>
      </c>
      <c r="S164" s="1042">
        <f>G144</f>
        <v>7.4999999999999997E-2</v>
      </c>
      <c r="T164" s="861"/>
      <c r="U164" s="1041"/>
      <c r="V164" s="863">
        <f>P164+R164</f>
        <v>7.4999999999999997E-2</v>
      </c>
      <c r="W164" s="1038">
        <f t="shared" si="139"/>
        <v>7.4999999999999997E-2</v>
      </c>
      <c r="X164" s="845">
        <f t="shared" si="140"/>
        <v>7.4999999999999997E-2</v>
      </c>
      <c r="Y164" s="1038">
        <f t="shared" si="141"/>
        <v>7.4999999999999997E-2</v>
      </c>
      <c r="Z164" s="890">
        <f t="shared" si="120"/>
        <v>7.4999999999999997E-2</v>
      </c>
      <c r="AA164" s="891">
        <f t="shared" si="121"/>
        <v>7.4999999999999997E-2</v>
      </c>
      <c r="AC164" s="1056" t="s">
        <v>636</v>
      </c>
      <c r="AD164" s="972">
        <f>I129</f>
        <v>10</v>
      </c>
      <c r="AE164" s="2477">
        <f>J129</f>
        <v>10</v>
      </c>
      <c r="AF164" s="974"/>
      <c r="AG164" s="1064"/>
      <c r="AH164" s="972"/>
      <c r="AI164" s="1061"/>
      <c r="AJ164" s="868">
        <f t="shared" ref="AJ164:AK166" si="169">AD164+AF164</f>
        <v>10</v>
      </c>
      <c r="AK164" s="1066">
        <f t="shared" si="169"/>
        <v>10</v>
      </c>
      <c r="AL164" s="868">
        <f t="shared" si="164"/>
        <v>0</v>
      </c>
      <c r="AM164" s="1024">
        <f t="shared" ref="AM164:AM169" si="170">AG164+AI164</f>
        <v>0</v>
      </c>
      <c r="AN164" s="881">
        <f t="shared" si="160"/>
        <v>10</v>
      </c>
      <c r="AO164" s="902">
        <f t="shared" si="161"/>
        <v>10</v>
      </c>
      <c r="AR164" s="104"/>
      <c r="AV164" s="11"/>
      <c r="AW164" s="11"/>
    </row>
    <row r="165" spans="2:49" ht="13.5" customHeight="1" thickBot="1">
      <c r="B165" s="1"/>
      <c r="C165" s="1488"/>
      <c r="D165" s="143"/>
      <c r="E165" s="11"/>
      <c r="F165" s="11"/>
      <c r="G165" s="11"/>
      <c r="H165" s="7"/>
      <c r="I165" s="14"/>
      <c r="J165" s="142"/>
      <c r="K165" s="1126"/>
      <c r="N165" s="91"/>
      <c r="O165" s="2203" t="s">
        <v>343</v>
      </c>
      <c r="P165" s="2385">
        <f>F130</f>
        <v>1.7999999999999999E-2</v>
      </c>
      <c r="Q165" s="1041">
        <f>G130</f>
        <v>1.7999999999999999E-2</v>
      </c>
      <c r="R165" s="851"/>
      <c r="S165" s="1042"/>
      <c r="T165" s="861"/>
      <c r="U165" s="1041"/>
      <c r="V165" s="863">
        <f>P165+R165</f>
        <v>1.7999999999999999E-2</v>
      </c>
      <c r="W165" s="1038">
        <f t="shared" si="139"/>
        <v>1.7999999999999999E-2</v>
      </c>
      <c r="X165" s="845">
        <f>R165+T165</f>
        <v>0</v>
      </c>
      <c r="Y165" s="1038">
        <f t="shared" si="141"/>
        <v>0</v>
      </c>
      <c r="Z165" s="890">
        <f t="shared" si="120"/>
        <v>1.7999999999999999E-2</v>
      </c>
      <c r="AA165" s="891">
        <f t="shared" si="121"/>
        <v>1.7999999999999999E-2</v>
      </c>
      <c r="AC165" s="1057" t="s">
        <v>361</v>
      </c>
      <c r="AD165" s="978"/>
      <c r="AE165" s="1062"/>
      <c r="AF165" s="980"/>
      <c r="AG165" s="1065"/>
      <c r="AH165" s="978"/>
      <c r="AI165" s="1062"/>
      <c r="AJ165" s="869">
        <f t="shared" si="169"/>
        <v>0</v>
      </c>
      <c r="AK165" s="1067">
        <f t="shared" si="169"/>
        <v>0</v>
      </c>
      <c r="AL165" s="869">
        <f t="shared" si="164"/>
        <v>0</v>
      </c>
      <c r="AM165" s="1068">
        <f t="shared" si="170"/>
        <v>0</v>
      </c>
      <c r="AN165" s="890">
        <f t="shared" si="160"/>
        <v>0</v>
      </c>
      <c r="AO165" s="903">
        <f t="shared" si="161"/>
        <v>0</v>
      </c>
      <c r="AR165" s="104"/>
      <c r="AU165" s="590"/>
      <c r="AV165" s="11"/>
      <c r="AW165" s="11"/>
    </row>
    <row r="166" spans="2:49" ht="12.75" customHeight="1" thickBot="1">
      <c r="B166" s="101"/>
      <c r="C166" s="100"/>
      <c r="D166" s="143"/>
      <c r="E166" s="11"/>
      <c r="F166" s="11"/>
      <c r="G166" s="11"/>
      <c r="H166" s="1758"/>
      <c r="I166" s="11"/>
      <c r="J166" s="11"/>
      <c r="K166" s="11"/>
      <c r="N166" s="91"/>
      <c r="O166" s="419" t="s">
        <v>87</v>
      </c>
      <c r="P166" s="852">
        <f>F131</f>
        <v>4.5</v>
      </c>
      <c r="Q166" s="1043">
        <f>G131</f>
        <v>4.5</v>
      </c>
      <c r="R166" s="852"/>
      <c r="S166" s="1044"/>
      <c r="T166" s="862">
        <f>I151</f>
        <v>3</v>
      </c>
      <c r="U166" s="1045">
        <f>J151</f>
        <v>3</v>
      </c>
      <c r="V166" s="864">
        <f>P166+R166</f>
        <v>4.5</v>
      </c>
      <c r="W166" s="1046">
        <f t="shared" si="139"/>
        <v>4.5</v>
      </c>
      <c r="X166" s="864">
        <f>R166+T166</f>
        <v>3</v>
      </c>
      <c r="Y166" s="1046">
        <f t="shared" si="141"/>
        <v>3</v>
      </c>
      <c r="Z166" s="892">
        <f t="shared" si="120"/>
        <v>7.5</v>
      </c>
      <c r="AA166" s="893">
        <f t="shared" si="121"/>
        <v>7.5</v>
      </c>
      <c r="AC166" s="1058" t="s">
        <v>322</v>
      </c>
      <c r="AD166" s="1072">
        <f t="shared" ref="AD166:AI166" si="171">SUM(AD163:AD165)</f>
        <v>10</v>
      </c>
      <c r="AE166" s="1007">
        <f t="shared" si="171"/>
        <v>10</v>
      </c>
      <c r="AF166" s="1059">
        <f t="shared" si="171"/>
        <v>26.8</v>
      </c>
      <c r="AG166" s="1005">
        <f t="shared" si="171"/>
        <v>25</v>
      </c>
      <c r="AH166" s="1072">
        <f t="shared" si="171"/>
        <v>0</v>
      </c>
      <c r="AI166" s="1007">
        <f t="shared" si="171"/>
        <v>0</v>
      </c>
      <c r="AJ166" s="920">
        <f t="shared" si="169"/>
        <v>36.799999999999997</v>
      </c>
      <c r="AK166" s="1006">
        <f t="shared" si="169"/>
        <v>35</v>
      </c>
      <c r="AL166" s="920">
        <f t="shared" si="164"/>
        <v>26.8</v>
      </c>
      <c r="AM166" s="1007">
        <f t="shared" si="170"/>
        <v>25</v>
      </c>
      <c r="AN166" s="920">
        <f t="shared" si="160"/>
        <v>36.799999999999997</v>
      </c>
      <c r="AO166" s="921">
        <f t="shared" si="161"/>
        <v>35</v>
      </c>
      <c r="AR166" s="195"/>
      <c r="AU166" s="590"/>
      <c r="AV166" s="11"/>
      <c r="AW166" s="11"/>
    </row>
    <row r="167" spans="2:49" ht="14.25" customHeight="1">
      <c r="B167" s="104"/>
      <c r="C167" s="108"/>
      <c r="D167" s="141"/>
      <c r="E167" s="11"/>
      <c r="F167" s="11"/>
      <c r="G167" s="11"/>
      <c r="H167" s="52"/>
      <c r="I167" s="14"/>
      <c r="J167" s="142"/>
      <c r="K167" s="1235"/>
      <c r="L167" s="106"/>
      <c r="M167" s="106"/>
      <c r="N167" s="106"/>
      <c r="O167" s="11"/>
      <c r="AC167" s="906" t="s">
        <v>315</v>
      </c>
      <c r="AD167" s="954"/>
      <c r="AE167" s="955"/>
      <c r="AF167" s="867"/>
      <c r="AG167" s="956"/>
      <c r="AH167" s="954"/>
      <c r="AI167" s="955"/>
      <c r="AJ167" s="867"/>
      <c r="AK167" s="957">
        <f>AE167+AG167</f>
        <v>0</v>
      </c>
      <c r="AL167" s="867">
        <f t="shared" si="164"/>
        <v>0</v>
      </c>
      <c r="AM167" s="958">
        <f t="shared" si="170"/>
        <v>0</v>
      </c>
      <c r="AN167" s="900">
        <f t="shared" si="160"/>
        <v>0</v>
      </c>
      <c r="AO167" s="907">
        <f t="shared" si="161"/>
        <v>0</v>
      </c>
      <c r="AR167" s="104"/>
      <c r="AU167" s="590"/>
      <c r="AV167" s="11"/>
      <c r="AW167" s="11"/>
    </row>
    <row r="168" spans="2:49" ht="14.25" customHeight="1" thickBot="1">
      <c r="B168" s="101"/>
      <c r="C168" s="108"/>
      <c r="D168" s="141"/>
      <c r="E168" s="11"/>
      <c r="F168" s="11"/>
      <c r="G168" s="11"/>
      <c r="H168" s="52"/>
      <c r="I168" s="14"/>
      <c r="J168" s="142"/>
      <c r="K168" s="1235"/>
      <c r="L168" s="104"/>
      <c r="M168" s="104"/>
      <c r="N168" s="106"/>
      <c r="O168" s="11"/>
      <c r="R168" s="107"/>
      <c r="S168" s="110"/>
      <c r="T168" s="197"/>
      <c r="U168" s="1756"/>
      <c r="V168" s="11"/>
      <c r="W168" s="11"/>
      <c r="AC168" s="908" t="s">
        <v>316</v>
      </c>
      <c r="AD168" s="939"/>
      <c r="AE168" s="959"/>
      <c r="AF168" s="869"/>
      <c r="AG168" s="960"/>
      <c r="AH168" s="939"/>
      <c r="AI168" s="959"/>
      <c r="AJ168" s="869">
        <f>AD168+AF168</f>
        <v>0</v>
      </c>
      <c r="AK168" s="961">
        <f>AE168+AG168</f>
        <v>0</v>
      </c>
      <c r="AL168" s="869">
        <f t="shared" si="164"/>
        <v>0</v>
      </c>
      <c r="AM168" s="962">
        <f t="shared" si="170"/>
        <v>0</v>
      </c>
      <c r="AN168" s="890">
        <f t="shared" si="160"/>
        <v>0</v>
      </c>
      <c r="AO168" s="903">
        <f t="shared" si="161"/>
        <v>0</v>
      </c>
      <c r="AR168" s="104"/>
      <c r="AU168" s="106"/>
      <c r="AV168" s="11"/>
      <c r="AW168" s="11"/>
    </row>
    <row r="169" spans="2:49" ht="15" customHeight="1" thickBot="1">
      <c r="B169" s="107"/>
      <c r="C169" s="108"/>
      <c r="D169" s="141"/>
      <c r="E169" s="11"/>
      <c r="F169" s="11"/>
      <c r="G169" s="11"/>
      <c r="H169" s="7"/>
      <c r="I169" s="14"/>
      <c r="J169" s="142"/>
      <c r="K169" s="1235"/>
      <c r="L169" s="195"/>
      <c r="M169" s="1764"/>
      <c r="N169" s="106"/>
      <c r="O169" s="11"/>
      <c r="P169" s="114"/>
      <c r="Q169" s="11"/>
      <c r="U169" s="335"/>
      <c r="V169" s="81"/>
      <c r="W169" s="136"/>
      <c r="Y169" s="834"/>
      <c r="AC169" s="909" t="s">
        <v>312</v>
      </c>
      <c r="AD169" s="963">
        <f t="shared" ref="AD169:AH169" si="172">SUM(AD167:AD168)</f>
        <v>0</v>
      </c>
      <c r="AE169" s="964">
        <f t="shared" si="172"/>
        <v>0</v>
      </c>
      <c r="AF169" s="965">
        <f t="shared" si="172"/>
        <v>0</v>
      </c>
      <c r="AG169" s="911">
        <f t="shared" si="172"/>
        <v>0</v>
      </c>
      <c r="AH169" s="963">
        <f t="shared" si="172"/>
        <v>0</v>
      </c>
      <c r="AI169" s="964">
        <f>SUM(AI167:AI168)</f>
        <v>0</v>
      </c>
      <c r="AJ169" s="910">
        <f>AD169+AF169</f>
        <v>0</v>
      </c>
      <c r="AK169" s="966">
        <f>AE169+AG169</f>
        <v>0</v>
      </c>
      <c r="AL169" s="910">
        <f t="shared" si="164"/>
        <v>0</v>
      </c>
      <c r="AM169" s="967">
        <f t="shared" si="170"/>
        <v>0</v>
      </c>
      <c r="AN169" s="910">
        <f t="shared" si="160"/>
        <v>0</v>
      </c>
      <c r="AO169" s="911">
        <f t="shared" si="161"/>
        <v>0</v>
      </c>
      <c r="AR169" s="195"/>
      <c r="AU169" s="106"/>
      <c r="AV169" s="11"/>
      <c r="AW169" s="11"/>
    </row>
    <row r="170" spans="2:49" ht="15" customHeight="1">
      <c r="B170" s="101"/>
      <c r="C170" s="108"/>
      <c r="D170" s="141"/>
      <c r="E170" s="11"/>
      <c r="F170" s="11"/>
      <c r="G170" s="11"/>
      <c r="H170" s="105"/>
      <c r="I170" s="132"/>
      <c r="J170" s="106"/>
      <c r="K170" s="1268"/>
      <c r="L170" s="106"/>
      <c r="M170" s="106"/>
      <c r="N170" s="106"/>
      <c r="O170" s="106"/>
      <c r="P170" s="106"/>
      <c r="Q170" s="106"/>
      <c r="U170" s="7"/>
      <c r="V170" s="14"/>
      <c r="W170" s="142"/>
      <c r="Y170" s="834"/>
      <c r="AC170" s="912" t="s">
        <v>214</v>
      </c>
      <c r="AD170" s="968"/>
      <c r="AE170" s="969"/>
      <c r="AF170" s="970"/>
      <c r="AG170" s="971"/>
      <c r="AH170" s="968"/>
      <c r="AI170" s="969"/>
      <c r="AJ170" s="868">
        <f t="shared" ref="AJ170" si="173">AD170+AF170</f>
        <v>0</v>
      </c>
      <c r="AK170" s="976">
        <f t="shared" ref="AK170" si="174">AE170+AG170</f>
        <v>0</v>
      </c>
      <c r="AL170" s="868">
        <f t="shared" si="164"/>
        <v>0</v>
      </c>
      <c r="AM170" s="977">
        <f>AG170+AI170</f>
        <v>0</v>
      </c>
      <c r="AN170" s="900">
        <f t="shared" si="160"/>
        <v>0</v>
      </c>
      <c r="AO170" s="907">
        <f t="shared" si="161"/>
        <v>0</v>
      </c>
      <c r="AR170" s="98"/>
      <c r="AU170" s="106"/>
      <c r="AV170" s="11"/>
      <c r="AW170" s="11"/>
    </row>
    <row r="171" spans="2:49" ht="15" customHeight="1">
      <c r="B171" s="101"/>
      <c r="C171" s="100"/>
      <c r="D171" s="143"/>
      <c r="E171" s="11"/>
      <c r="F171" s="11"/>
      <c r="G171" s="11"/>
      <c r="H171" s="105"/>
      <c r="I171" s="1648"/>
      <c r="J171" s="106"/>
      <c r="K171" s="11"/>
      <c r="N171" s="106"/>
      <c r="O171" s="91"/>
      <c r="P171" s="256"/>
      <c r="Q171" s="195"/>
      <c r="U171" s="52"/>
      <c r="V171" s="1757"/>
      <c r="W171" s="144"/>
      <c r="Y171" s="270"/>
      <c r="AC171" s="913" t="s">
        <v>91</v>
      </c>
      <c r="AD171" s="972"/>
      <c r="AE171" s="973"/>
      <c r="AF171" s="974"/>
      <c r="AG171" s="975"/>
      <c r="AH171" s="972"/>
      <c r="AI171" s="973"/>
      <c r="AJ171" s="868">
        <f t="shared" ref="AJ171:AK173" si="175">AD171+AF171</f>
        <v>0</v>
      </c>
      <c r="AK171" s="976">
        <f t="shared" si="175"/>
        <v>0</v>
      </c>
      <c r="AL171" s="868">
        <f t="shared" si="164"/>
        <v>0</v>
      </c>
      <c r="AM171" s="977">
        <f>AG171+AI171</f>
        <v>0</v>
      </c>
      <c r="AN171" s="881">
        <f t="shared" si="160"/>
        <v>0</v>
      </c>
      <c r="AO171" s="902">
        <f t="shared" si="161"/>
        <v>0</v>
      </c>
      <c r="AR171" s="104"/>
      <c r="AU171" s="106"/>
      <c r="AV171" s="11"/>
      <c r="AW171" s="11"/>
    </row>
    <row r="172" spans="2:49" ht="18" customHeight="1" thickBot="1">
      <c r="B172" s="91"/>
      <c r="C172" s="1488"/>
      <c r="D172" s="91"/>
      <c r="H172" s="1054"/>
      <c r="I172" s="91"/>
      <c r="J172" s="91"/>
      <c r="K172" s="117"/>
      <c r="L172" s="100"/>
      <c r="M172" s="140"/>
      <c r="N172" s="91"/>
      <c r="U172" s="1758"/>
      <c r="V172" s="11"/>
      <c r="W172" s="11"/>
      <c r="Y172" s="829"/>
      <c r="AC172" s="914" t="s">
        <v>215</v>
      </c>
      <c r="AD172" s="978"/>
      <c r="AE172" s="979"/>
      <c r="AF172" s="980"/>
      <c r="AG172" s="981"/>
      <c r="AH172" s="978"/>
      <c r="AI172" s="979"/>
      <c r="AJ172" s="869">
        <f t="shared" si="175"/>
        <v>0</v>
      </c>
      <c r="AK172" s="982">
        <f t="shared" si="175"/>
        <v>0</v>
      </c>
      <c r="AL172" s="869">
        <f t="shared" si="164"/>
        <v>0</v>
      </c>
      <c r="AM172" s="983">
        <f>AG172+AI172</f>
        <v>0</v>
      </c>
      <c r="AN172" s="890">
        <f t="shared" si="160"/>
        <v>0</v>
      </c>
      <c r="AO172" s="903">
        <f t="shared" si="161"/>
        <v>0</v>
      </c>
      <c r="AR172" s="104"/>
      <c r="AU172" s="106"/>
      <c r="AV172" s="11"/>
      <c r="AW172" s="11"/>
    </row>
    <row r="173" spans="2:49" ht="14.25" customHeight="1" thickBot="1">
      <c r="B173" s="91"/>
      <c r="C173" s="1623" t="s">
        <v>196</v>
      </c>
      <c r="D173" s="91"/>
      <c r="E173" s="91"/>
      <c r="F173" s="91"/>
      <c r="G173" s="1624"/>
      <c r="H173" s="1624"/>
      <c r="I173" s="1624"/>
      <c r="J173" s="91"/>
      <c r="K173" s="91"/>
      <c r="L173" s="1624"/>
      <c r="M173" s="91"/>
      <c r="N173" s="106"/>
      <c r="O173" s="385"/>
      <c r="S173" s="105"/>
      <c r="T173" s="132"/>
      <c r="U173" s="104"/>
      <c r="V173" s="100"/>
      <c r="W173" s="143"/>
      <c r="Y173" s="829"/>
      <c r="AC173" s="1070" t="s">
        <v>313</v>
      </c>
      <c r="AD173" s="1071">
        <f t="shared" ref="AD173:AI173" si="176">SUM(AD170:AD172)</f>
        <v>0</v>
      </c>
      <c r="AE173" s="951">
        <f t="shared" si="176"/>
        <v>0</v>
      </c>
      <c r="AF173" s="1071">
        <f t="shared" si="176"/>
        <v>0</v>
      </c>
      <c r="AG173" s="951">
        <f t="shared" si="176"/>
        <v>0</v>
      </c>
      <c r="AH173" s="1071">
        <f t="shared" si="176"/>
        <v>0</v>
      </c>
      <c r="AI173" s="951">
        <f t="shared" si="176"/>
        <v>0</v>
      </c>
      <c r="AJ173" s="950">
        <f t="shared" si="175"/>
        <v>0</v>
      </c>
      <c r="AK173" s="952">
        <f t="shared" si="175"/>
        <v>0</v>
      </c>
      <c r="AL173" s="950">
        <f t="shared" si="164"/>
        <v>0</v>
      </c>
      <c r="AM173" s="953">
        <f>AG173+AI173</f>
        <v>0</v>
      </c>
      <c r="AN173" s="915">
        <f t="shared" si="160"/>
        <v>0</v>
      </c>
      <c r="AO173" s="916">
        <f t="shared" si="161"/>
        <v>0</v>
      </c>
      <c r="AR173" s="195"/>
      <c r="AU173" s="106"/>
      <c r="AV173" s="11"/>
      <c r="AW173" s="11"/>
    </row>
    <row r="174" spans="2:49" ht="15" customHeight="1">
      <c r="B174" s="91"/>
      <c r="C174" s="91"/>
      <c r="D174" s="1625" t="s">
        <v>371</v>
      </c>
      <c r="E174" s="91"/>
      <c r="F174" s="1626"/>
      <c r="G174" s="91"/>
      <c r="H174" s="91"/>
      <c r="I174" s="91"/>
      <c r="J174" s="91"/>
      <c r="K174" s="91"/>
      <c r="L174" s="1627" t="s">
        <v>105</v>
      </c>
      <c r="M174" s="91"/>
      <c r="N174" s="91"/>
      <c r="S174" s="100"/>
      <c r="T174" s="143"/>
      <c r="U174" s="104"/>
      <c r="V174" s="14"/>
      <c r="W174" s="338"/>
      <c r="Y174" s="834"/>
      <c r="Z174" s="894"/>
      <c r="AA174" s="285"/>
      <c r="AE174" s="830"/>
      <c r="AG174" s="830"/>
      <c r="AK174" s="838"/>
      <c r="AM174" s="838"/>
      <c r="AR174" s="106"/>
    </row>
    <row r="175" spans="2:49" ht="14.25" customHeight="1">
      <c r="B175" s="1624" t="s">
        <v>442</v>
      </c>
      <c r="C175" s="1624"/>
      <c r="D175" s="1628"/>
      <c r="E175" s="91"/>
      <c r="F175" s="1629" t="s">
        <v>125</v>
      </c>
      <c r="G175" s="91"/>
      <c r="H175" s="91"/>
      <c r="I175" s="1630"/>
      <c r="J175" s="2257" t="s">
        <v>542</v>
      </c>
      <c r="K175" s="1631"/>
      <c r="L175" s="91"/>
      <c r="M175" s="91"/>
      <c r="N175" s="91"/>
      <c r="S175" s="371"/>
      <c r="T175" s="1648"/>
      <c r="U175" s="7"/>
      <c r="V175" s="100"/>
      <c r="W175" s="137"/>
      <c r="Z175" s="894"/>
      <c r="AA175" s="1015"/>
      <c r="AC175" t="s">
        <v>296</v>
      </c>
      <c r="AR175" s="106"/>
    </row>
    <row r="176" spans="2:49" ht="17.25" customHeight="1" thickBot="1">
      <c r="B176" s="1624"/>
      <c r="C176" s="1488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1623" t="s">
        <v>471</v>
      </c>
      <c r="Z176" s="1016"/>
      <c r="AA176" s="78"/>
      <c r="AC176" s="99" t="str">
        <f>O178</f>
        <v>4- й   день</v>
      </c>
      <c r="AD176" s="2" t="s">
        <v>442</v>
      </c>
      <c r="AI176" s="133" t="s">
        <v>125</v>
      </c>
      <c r="AK176" s="296" t="str">
        <f>J175</f>
        <v>О С Е Н Ь     2024  -   __  г.г.</v>
      </c>
      <c r="AL176" s="65"/>
      <c r="AR176" s="106"/>
    </row>
    <row r="177" spans="2:49" ht="15.75" thickBot="1">
      <c r="B177" s="1632" t="s">
        <v>2</v>
      </c>
      <c r="C177" s="1633" t="s">
        <v>3</v>
      </c>
      <c r="D177" s="1634" t="s">
        <v>4</v>
      </c>
      <c r="E177" s="234" t="s">
        <v>59</v>
      </c>
      <c r="F177" s="112"/>
      <c r="G177" s="112"/>
      <c r="H177" s="112"/>
      <c r="I177" s="112"/>
      <c r="J177" s="112"/>
      <c r="K177" s="112"/>
      <c r="L177" s="112"/>
      <c r="M177" s="226"/>
      <c r="N177" s="91"/>
      <c r="O177" t="s">
        <v>296</v>
      </c>
      <c r="AC177" s="1623" t="s">
        <v>471</v>
      </c>
      <c r="AN177" s="11"/>
      <c r="AO177" s="11"/>
      <c r="AR177" s="106"/>
      <c r="AV177" s="322"/>
      <c r="AW177" s="322"/>
    </row>
    <row r="178" spans="2:49" ht="12.75" customHeight="1" thickBot="1">
      <c r="B178" s="1654" t="s">
        <v>5</v>
      </c>
      <c r="C178" s="1206"/>
      <c r="D178" s="1655" t="s">
        <v>60</v>
      </c>
      <c r="E178" s="103"/>
      <c r="F178" s="106"/>
      <c r="G178" s="106"/>
      <c r="H178" s="106"/>
      <c r="I178" s="106"/>
      <c r="J178" s="106"/>
      <c r="K178" s="106"/>
      <c r="L178" s="106"/>
      <c r="M178" s="102"/>
      <c r="N178" s="91"/>
      <c r="O178" s="99" t="str">
        <f>B179</f>
        <v>4- й   день</v>
      </c>
      <c r="P178" s="2" t="s">
        <v>442</v>
      </c>
      <c r="U178" s="133" t="s">
        <v>125</v>
      </c>
      <c r="W178" s="296" t="str">
        <f>J175</f>
        <v>О С Е Н Ь     2024  -   __  г.г.</v>
      </c>
      <c r="X178" s="65"/>
      <c r="Y178" s="1017"/>
      <c r="AC178" s="823" t="s">
        <v>243</v>
      </c>
      <c r="AD178" s="824" t="s">
        <v>297</v>
      </c>
      <c r="AE178" s="825"/>
      <c r="AF178" s="824" t="s">
        <v>298</v>
      </c>
      <c r="AG178" s="825"/>
      <c r="AH178" s="824" t="s">
        <v>299</v>
      </c>
      <c r="AI178" s="825"/>
      <c r="AJ178" s="824" t="s">
        <v>302</v>
      </c>
      <c r="AK178" s="825"/>
      <c r="AL178" s="871" t="s">
        <v>303</v>
      </c>
      <c r="AM178" s="825"/>
      <c r="AN178" s="895" t="s">
        <v>304</v>
      </c>
      <c r="AO178" s="896"/>
      <c r="AR178" s="1748"/>
      <c r="AV178" s="322"/>
      <c r="AW178" s="322"/>
    </row>
    <row r="179" spans="2:49" ht="15" customHeight="1" thickBot="1">
      <c r="B179" s="1656" t="s">
        <v>383</v>
      </c>
      <c r="C179" s="1660"/>
      <c r="D179" s="3024"/>
      <c r="E179" s="2194" t="s">
        <v>887</v>
      </c>
      <c r="F179" s="44"/>
      <c r="G179" s="44"/>
      <c r="H179" s="44"/>
      <c r="I179" s="44"/>
      <c r="J179" s="54"/>
      <c r="K179" s="2397" t="s">
        <v>544</v>
      </c>
      <c r="L179" s="2398"/>
      <c r="M179" s="2403"/>
      <c r="N179" s="91"/>
      <c r="AC179" s="1073" t="s">
        <v>327</v>
      </c>
      <c r="AD179" s="826" t="s">
        <v>89</v>
      </c>
      <c r="AE179" s="828" t="s">
        <v>90</v>
      </c>
      <c r="AF179" s="872" t="s">
        <v>89</v>
      </c>
      <c r="AG179" s="873" t="s">
        <v>90</v>
      </c>
      <c r="AH179" s="872" t="s">
        <v>89</v>
      </c>
      <c r="AI179" s="873" t="s">
        <v>90</v>
      </c>
      <c r="AJ179" s="826" t="s">
        <v>89</v>
      </c>
      <c r="AK179" s="827" t="s">
        <v>90</v>
      </c>
      <c r="AL179" s="874" t="s">
        <v>89</v>
      </c>
      <c r="AM179" s="827" t="s">
        <v>90</v>
      </c>
      <c r="AN179" s="1076" t="s">
        <v>89</v>
      </c>
      <c r="AO179" s="1077" t="s">
        <v>90</v>
      </c>
      <c r="AR179" s="106"/>
      <c r="AV179" s="14"/>
      <c r="AW179" s="14"/>
    </row>
    <row r="180" spans="2:49" ht="15.75" customHeight="1" thickBot="1">
      <c r="B180" s="1650"/>
      <c r="C180" s="1661" t="s">
        <v>131</v>
      </c>
      <c r="D180" s="1651"/>
      <c r="E180" s="2188" t="s">
        <v>88</v>
      </c>
      <c r="F180" s="2155" t="s">
        <v>89</v>
      </c>
      <c r="G180" s="2156" t="s">
        <v>90</v>
      </c>
      <c r="H180" s="2188" t="s">
        <v>88</v>
      </c>
      <c r="I180" s="2155" t="s">
        <v>89</v>
      </c>
      <c r="J180" s="2156" t="s">
        <v>90</v>
      </c>
      <c r="K180" s="2167" t="s">
        <v>88</v>
      </c>
      <c r="L180" s="2168" t="s">
        <v>89</v>
      </c>
      <c r="M180" s="2169" t="s">
        <v>90</v>
      </c>
      <c r="N180" s="91"/>
      <c r="O180" s="1088" t="s">
        <v>330</v>
      </c>
      <c r="P180" s="187"/>
      <c r="Q180" s="187"/>
      <c r="R180" s="187"/>
      <c r="S180" s="187"/>
      <c r="T180" s="187"/>
      <c r="U180" s="187"/>
      <c r="V180" s="187"/>
      <c r="W180" s="187"/>
      <c r="X180" s="187"/>
      <c r="Y180" s="821"/>
      <c r="AC180" s="917" t="s">
        <v>66</v>
      </c>
      <c r="AD180" s="954"/>
      <c r="AE180" s="984"/>
      <c r="AF180" s="954"/>
      <c r="AG180" s="985"/>
      <c r="AH180" s="954"/>
      <c r="AI180" s="986"/>
      <c r="AJ180" s="867">
        <f t="shared" ref="AJ180:AJ189" si="177">AD180+AF180</f>
        <v>0</v>
      </c>
      <c r="AK180" s="987">
        <f t="shared" ref="AK180:AK189" si="178">AE180+AG180</f>
        <v>0</v>
      </c>
      <c r="AL180" s="867">
        <f t="shared" ref="AL180:AL189" si="179">AF180+AH180</f>
        <v>0</v>
      </c>
      <c r="AM180" s="988">
        <f t="shared" ref="AM180:AM189" si="180">AG180+AI180</f>
        <v>0</v>
      </c>
      <c r="AN180" s="900">
        <f t="shared" ref="AN180:AN203" si="181">AD180+AF180+AH180</f>
        <v>0</v>
      </c>
      <c r="AO180" s="907">
        <f t="shared" ref="AO180:AO203" si="182">AE180+AG180+AI180</f>
        <v>0</v>
      </c>
      <c r="AR180" s="101"/>
      <c r="AV180" s="14"/>
      <c r="AW180" s="14"/>
    </row>
    <row r="181" spans="2:49" ht="15" customHeight="1">
      <c r="B181" s="163" t="s">
        <v>549</v>
      </c>
      <c r="C181" s="3089" t="s">
        <v>350</v>
      </c>
      <c r="D181" s="3037">
        <v>110</v>
      </c>
      <c r="E181" s="2177" t="s">
        <v>548</v>
      </c>
      <c r="F181" s="2576">
        <v>121.16</v>
      </c>
      <c r="G181" s="2622">
        <v>100</v>
      </c>
      <c r="H181" s="2352" t="s">
        <v>84</v>
      </c>
      <c r="I181" s="2360">
        <v>20.5</v>
      </c>
      <c r="J181" s="2171">
        <v>20.5</v>
      </c>
      <c r="K181" s="2177" t="s">
        <v>93</v>
      </c>
      <c r="L181" s="2360">
        <v>50</v>
      </c>
      <c r="M181" s="2399">
        <v>50</v>
      </c>
      <c r="N181" s="91"/>
      <c r="O181" s="655"/>
      <c r="P181" s="17" t="s">
        <v>331</v>
      </c>
      <c r="Q181" s="17"/>
      <c r="R181" s="17"/>
      <c r="S181" s="17"/>
      <c r="T181" s="17"/>
      <c r="U181" s="17"/>
      <c r="V181" s="17"/>
      <c r="W181" s="17"/>
      <c r="X181" s="17"/>
      <c r="Y181" s="822"/>
      <c r="AC181" s="917" t="s">
        <v>474</v>
      </c>
      <c r="AD181" s="932"/>
      <c r="AE181" s="989"/>
      <c r="AF181" s="932">
        <f>I202</f>
        <v>43.65</v>
      </c>
      <c r="AG181" s="990">
        <f>J202</f>
        <v>43.65</v>
      </c>
      <c r="AH181" s="932"/>
      <c r="AI181" s="991"/>
      <c r="AJ181" s="868">
        <f t="shared" si="177"/>
        <v>43.65</v>
      </c>
      <c r="AK181" s="992">
        <f t="shared" si="178"/>
        <v>43.65</v>
      </c>
      <c r="AL181" s="868">
        <f t="shared" si="179"/>
        <v>43.65</v>
      </c>
      <c r="AM181" s="923">
        <f t="shared" si="180"/>
        <v>43.65</v>
      </c>
      <c r="AN181" s="881">
        <f t="shared" si="181"/>
        <v>43.65</v>
      </c>
      <c r="AO181" s="902">
        <f t="shared" si="182"/>
        <v>43.65</v>
      </c>
      <c r="AR181" s="101"/>
      <c r="AV181" s="11"/>
      <c r="AW181" s="11"/>
    </row>
    <row r="182" spans="2:49" ht="15.75" customHeight="1">
      <c r="B182" s="1548" t="s">
        <v>975</v>
      </c>
      <c r="C182" s="259" t="s">
        <v>904</v>
      </c>
      <c r="D182" s="169">
        <v>150</v>
      </c>
      <c r="E182" s="2953" t="s">
        <v>78</v>
      </c>
      <c r="F182" s="2350">
        <v>7.5</v>
      </c>
      <c r="G182" s="2355">
        <v>7.5</v>
      </c>
      <c r="H182" s="317" t="s">
        <v>359</v>
      </c>
      <c r="I182" s="2396">
        <v>2.93</v>
      </c>
      <c r="J182" s="2392">
        <v>2.93</v>
      </c>
      <c r="K182" s="2178" t="s">
        <v>372</v>
      </c>
      <c r="L182" s="2180">
        <v>300</v>
      </c>
      <c r="M182" s="2199">
        <v>300</v>
      </c>
      <c r="N182" s="91"/>
      <c r="Z182" s="11"/>
      <c r="AA182" s="11"/>
      <c r="AC182" s="917" t="s">
        <v>68</v>
      </c>
      <c r="AD182" s="993"/>
      <c r="AE182" s="1047"/>
      <c r="AF182" s="993"/>
      <c r="AG182" s="995"/>
      <c r="AH182" s="993"/>
      <c r="AI182" s="996"/>
      <c r="AJ182" s="868">
        <f t="shared" si="177"/>
        <v>0</v>
      </c>
      <c r="AK182" s="992">
        <f t="shared" si="178"/>
        <v>0</v>
      </c>
      <c r="AL182" s="868">
        <f t="shared" si="179"/>
        <v>0</v>
      </c>
      <c r="AM182" s="923">
        <f t="shared" si="180"/>
        <v>0</v>
      </c>
      <c r="AN182" s="881">
        <f t="shared" si="181"/>
        <v>0</v>
      </c>
      <c r="AO182" s="902">
        <f t="shared" si="182"/>
        <v>0</v>
      </c>
      <c r="AR182" s="101"/>
      <c r="AV182" s="11"/>
      <c r="AW182" s="11"/>
    </row>
    <row r="183" spans="2:49" ht="15.75" thickBot="1">
      <c r="B183" s="1219" t="s">
        <v>888</v>
      </c>
      <c r="C183" s="170" t="s">
        <v>889</v>
      </c>
      <c r="D183" s="1875">
        <v>50</v>
      </c>
      <c r="E183" s="2330" t="s">
        <v>550</v>
      </c>
      <c r="F183" s="2350"/>
      <c r="G183" s="2355"/>
      <c r="H183" s="2217" t="s">
        <v>372</v>
      </c>
      <c r="I183" s="2164">
        <v>18.600000000000001</v>
      </c>
      <c r="J183" s="2199">
        <v>18.600000000000001</v>
      </c>
      <c r="K183" s="3036" t="s">
        <v>373</v>
      </c>
      <c r="L183" s="2164">
        <v>0.83</v>
      </c>
      <c r="M183" s="2173">
        <v>0.83</v>
      </c>
      <c r="N183" s="91"/>
      <c r="AA183" s="37"/>
      <c r="AC183" s="917" t="s">
        <v>69</v>
      </c>
      <c r="AD183" s="932"/>
      <c r="AE183" s="994"/>
      <c r="AF183" s="932"/>
      <c r="AG183" s="995"/>
      <c r="AH183" s="932"/>
      <c r="AI183" s="996"/>
      <c r="AJ183" s="868">
        <f t="shared" si="177"/>
        <v>0</v>
      </c>
      <c r="AK183" s="992">
        <f t="shared" si="178"/>
        <v>0</v>
      </c>
      <c r="AL183" s="868">
        <f t="shared" si="179"/>
        <v>0</v>
      </c>
      <c r="AM183" s="923">
        <f t="shared" si="180"/>
        <v>0</v>
      </c>
      <c r="AN183" s="881">
        <f t="shared" si="181"/>
        <v>0</v>
      </c>
      <c r="AO183" s="902">
        <f t="shared" si="182"/>
        <v>0</v>
      </c>
      <c r="AR183" s="101"/>
      <c r="AV183" s="11"/>
      <c r="AW183" s="11"/>
    </row>
    <row r="184" spans="2:49" ht="12.75" customHeight="1">
      <c r="B184" s="1644" t="s">
        <v>370</v>
      </c>
      <c r="C184" s="170" t="s">
        <v>108</v>
      </c>
      <c r="D184" s="1667">
        <v>200</v>
      </c>
      <c r="E184" s="62"/>
      <c r="F184" s="11"/>
      <c r="G184" s="11"/>
      <c r="H184" s="232" t="s">
        <v>137</v>
      </c>
      <c r="I184" s="2164">
        <v>10.115</v>
      </c>
      <c r="J184" s="2165">
        <v>8.5</v>
      </c>
      <c r="K184" s="3081" t="s">
        <v>893</v>
      </c>
      <c r="L184" s="187"/>
      <c r="M184" s="2486"/>
      <c r="N184" s="91"/>
      <c r="O184" s="823" t="s">
        <v>243</v>
      </c>
      <c r="P184" s="824" t="s">
        <v>297</v>
      </c>
      <c r="Q184" s="825"/>
      <c r="R184" s="824" t="s">
        <v>298</v>
      </c>
      <c r="S184" s="825"/>
      <c r="T184" s="824" t="s">
        <v>299</v>
      </c>
      <c r="U184" s="825"/>
      <c r="V184" s="824" t="s">
        <v>300</v>
      </c>
      <c r="W184" s="825"/>
      <c r="X184" s="824" t="s">
        <v>303</v>
      </c>
      <c r="Y184" s="825"/>
      <c r="Z184" s="1751" t="s">
        <v>304</v>
      </c>
      <c r="AA184" s="875"/>
      <c r="AC184" s="917" t="s">
        <v>71</v>
      </c>
      <c r="AD184" s="932"/>
      <c r="AE184" s="989"/>
      <c r="AF184" s="932"/>
      <c r="AG184" s="990"/>
      <c r="AH184" s="932"/>
      <c r="AI184" s="991"/>
      <c r="AJ184" s="868">
        <f t="shared" si="177"/>
        <v>0</v>
      </c>
      <c r="AK184" s="992">
        <f t="shared" si="178"/>
        <v>0</v>
      </c>
      <c r="AL184" s="868">
        <f t="shared" si="179"/>
        <v>0</v>
      </c>
      <c r="AM184" s="923">
        <f t="shared" si="180"/>
        <v>0</v>
      </c>
      <c r="AN184" s="881">
        <f t="shared" si="181"/>
        <v>0</v>
      </c>
      <c r="AO184" s="902">
        <f t="shared" si="182"/>
        <v>0</v>
      </c>
      <c r="AR184" s="101"/>
      <c r="AV184" s="11"/>
      <c r="AW184" s="11"/>
    </row>
    <row r="185" spans="2:49" ht="15.75" customHeight="1" thickBot="1">
      <c r="B185" s="3004" t="s">
        <v>9</v>
      </c>
      <c r="C185" s="241" t="s">
        <v>10</v>
      </c>
      <c r="D185" s="231">
        <v>60</v>
      </c>
      <c r="E185" s="3260"/>
      <c r="F185" s="11"/>
      <c r="G185" s="11"/>
      <c r="H185" s="246" t="s">
        <v>78</v>
      </c>
      <c r="I185" s="2180">
        <v>0.85</v>
      </c>
      <c r="J185" s="2487">
        <v>0.85</v>
      </c>
      <c r="K185" s="188" t="s">
        <v>78</v>
      </c>
      <c r="L185" s="2164">
        <v>7.2</v>
      </c>
      <c r="M185" s="2392">
        <v>7.2</v>
      </c>
      <c r="N185" s="91"/>
      <c r="O185" s="663"/>
      <c r="P185" s="826" t="s">
        <v>89</v>
      </c>
      <c r="Q185" s="827" t="s">
        <v>90</v>
      </c>
      <c r="R185" s="826" t="s">
        <v>89</v>
      </c>
      <c r="S185" s="827" t="s">
        <v>90</v>
      </c>
      <c r="T185" s="826" t="s">
        <v>89</v>
      </c>
      <c r="U185" s="827" t="s">
        <v>90</v>
      </c>
      <c r="V185" s="826" t="s">
        <v>89</v>
      </c>
      <c r="W185" s="827" t="s">
        <v>90</v>
      </c>
      <c r="X185" s="826" t="s">
        <v>89</v>
      </c>
      <c r="Y185" s="828" t="s">
        <v>90</v>
      </c>
      <c r="Z185" s="876" t="s">
        <v>89</v>
      </c>
      <c r="AA185" s="877" t="s">
        <v>90</v>
      </c>
      <c r="AC185" s="917" t="s">
        <v>72</v>
      </c>
      <c r="AD185" s="932"/>
      <c r="AE185" s="997"/>
      <c r="AF185" s="932"/>
      <c r="AG185" s="990"/>
      <c r="AH185" s="932"/>
      <c r="AI185" s="991"/>
      <c r="AJ185" s="868">
        <f t="shared" si="177"/>
        <v>0</v>
      </c>
      <c r="AK185" s="992">
        <f t="shared" si="178"/>
        <v>0</v>
      </c>
      <c r="AL185" s="868">
        <f t="shared" si="179"/>
        <v>0</v>
      </c>
      <c r="AM185" s="923">
        <f t="shared" si="180"/>
        <v>0</v>
      </c>
      <c r="AN185" s="881">
        <f t="shared" si="181"/>
        <v>0</v>
      </c>
      <c r="AO185" s="902">
        <f t="shared" si="182"/>
        <v>0</v>
      </c>
      <c r="AR185" s="101"/>
    </row>
    <row r="186" spans="2:49" ht="13.5" customHeight="1">
      <c r="B186" s="3038" t="s">
        <v>9</v>
      </c>
      <c r="C186" s="241" t="s">
        <v>319</v>
      </c>
      <c r="D186" s="231">
        <v>30</v>
      </c>
      <c r="E186" s="62"/>
      <c r="F186" s="11"/>
      <c r="G186" s="11"/>
      <c r="H186" s="2353" t="s">
        <v>373</v>
      </c>
      <c r="I186" s="2164">
        <v>0.42499999999999999</v>
      </c>
      <c r="J186" s="2173">
        <v>0.42499999999999999</v>
      </c>
      <c r="K186" s="3082" t="s">
        <v>890</v>
      </c>
      <c r="L186" s="2962"/>
      <c r="M186" s="2955"/>
      <c r="N186" s="1052"/>
      <c r="O186" s="1089" t="s">
        <v>118</v>
      </c>
      <c r="P186" s="843">
        <f>D186</f>
        <v>30</v>
      </c>
      <c r="Q186" s="1018">
        <f>D186</f>
        <v>30</v>
      </c>
      <c r="R186" s="857">
        <f>D196</f>
        <v>50</v>
      </c>
      <c r="S186" s="1010">
        <f>D196</f>
        <v>50</v>
      </c>
      <c r="T186" s="857">
        <f>D210</f>
        <v>30</v>
      </c>
      <c r="U186" s="1019">
        <f>D210</f>
        <v>30</v>
      </c>
      <c r="V186" s="857">
        <f>P186+R186</f>
        <v>80</v>
      </c>
      <c r="W186" s="1009">
        <f>Q186+S186</f>
        <v>80</v>
      </c>
      <c r="X186" s="857">
        <f>R186+T186</f>
        <v>80</v>
      </c>
      <c r="Y186" s="1010">
        <f>S186+U186</f>
        <v>80</v>
      </c>
      <c r="Z186" s="878">
        <f t="shared" ref="Z186:Z222" si="183">P186+R186+T186</f>
        <v>110</v>
      </c>
      <c r="AA186" s="879">
        <f t="shared" ref="AA186:AA222" si="184">Q186+S186+U186</f>
        <v>110</v>
      </c>
      <c r="AC186" s="918" t="s">
        <v>329</v>
      </c>
      <c r="AD186" s="1099"/>
      <c r="AE186" s="1047"/>
      <c r="AF186" s="932"/>
      <c r="AG186" s="990"/>
      <c r="AH186" s="932">
        <f>F210</f>
        <v>11.4</v>
      </c>
      <c r="AI186" s="991">
        <f>G210</f>
        <v>11.4</v>
      </c>
      <c r="AJ186" s="868">
        <f t="shared" si="177"/>
        <v>0</v>
      </c>
      <c r="AK186" s="992">
        <f t="shared" si="178"/>
        <v>0</v>
      </c>
      <c r="AL186" s="868">
        <f t="shared" si="179"/>
        <v>11.4</v>
      </c>
      <c r="AM186" s="923">
        <f t="shared" si="180"/>
        <v>11.4</v>
      </c>
      <c r="AN186" s="881">
        <f t="shared" si="181"/>
        <v>11.4</v>
      </c>
      <c r="AO186" s="902">
        <f t="shared" si="182"/>
        <v>11.4</v>
      </c>
      <c r="AR186" s="101"/>
    </row>
    <row r="187" spans="2:49" ht="13.5" customHeight="1" thickBot="1">
      <c r="B187" s="103"/>
      <c r="C187" s="2929"/>
      <c r="D187" s="102"/>
      <c r="E187" s="62"/>
      <c r="F187" s="11"/>
      <c r="G187" s="11"/>
      <c r="H187" s="2353" t="s">
        <v>134</v>
      </c>
      <c r="I187" s="2164">
        <v>8.9999999999999998E-4</v>
      </c>
      <c r="J187" s="2173">
        <v>8.9999999999999998E-4</v>
      </c>
      <c r="K187" s="3083" t="s">
        <v>891</v>
      </c>
      <c r="L187" s="17"/>
      <c r="M187" s="2371"/>
      <c r="N187" s="91"/>
      <c r="O187" s="880" t="s">
        <v>117</v>
      </c>
      <c r="P187" s="844">
        <f>D185</f>
        <v>60</v>
      </c>
      <c r="Q187" s="1020">
        <f>D185</f>
        <v>60</v>
      </c>
      <c r="R187" s="844">
        <f>D195+I194</f>
        <v>77.010000000000005</v>
      </c>
      <c r="S187" s="1021">
        <f>D195+J194</f>
        <v>77.010000000000005</v>
      </c>
      <c r="T187" s="844"/>
      <c r="U187" s="1020"/>
      <c r="V187" s="844">
        <f t="shared" ref="V187:V191" si="185">P187+R187</f>
        <v>137.01</v>
      </c>
      <c r="W187" s="1012">
        <f t="shared" ref="W187:W191" si="186">Q187+S187</f>
        <v>137.01</v>
      </c>
      <c r="X187" s="844">
        <f t="shared" ref="X187:X191" si="187">R187+T187</f>
        <v>77.010000000000005</v>
      </c>
      <c r="Y187" s="923">
        <f t="shared" ref="Y187:Y191" si="188">S187+U187</f>
        <v>77.010000000000005</v>
      </c>
      <c r="Z187" s="881">
        <f t="shared" si="183"/>
        <v>137.01</v>
      </c>
      <c r="AA187" s="882">
        <f t="shared" si="184"/>
        <v>137.01</v>
      </c>
      <c r="AC187" s="1074" t="s">
        <v>328</v>
      </c>
      <c r="AD187" s="939"/>
      <c r="AE187" s="998"/>
      <c r="AF187" s="939"/>
      <c r="AG187" s="999"/>
      <c r="AH187" s="939"/>
      <c r="AI187" s="1000"/>
      <c r="AJ187" s="869">
        <f t="shared" si="177"/>
        <v>0</v>
      </c>
      <c r="AK187" s="1001">
        <f t="shared" si="178"/>
        <v>0</v>
      </c>
      <c r="AL187" s="869">
        <f t="shared" si="179"/>
        <v>0</v>
      </c>
      <c r="AM187" s="833">
        <f t="shared" si="180"/>
        <v>0</v>
      </c>
      <c r="AN187" s="890">
        <f t="shared" si="181"/>
        <v>0</v>
      </c>
      <c r="AO187" s="903">
        <f t="shared" si="182"/>
        <v>0</v>
      </c>
      <c r="AR187" s="101"/>
    </row>
    <row r="188" spans="2:49" ht="13.5" customHeight="1" thickBot="1">
      <c r="B188" s="1212" t="s">
        <v>293</v>
      </c>
      <c r="C188" s="1213"/>
      <c r="D188" s="3022">
        <f>SUM(D181:D187)</f>
        <v>600</v>
      </c>
      <c r="E188" s="62"/>
      <c r="F188" s="11"/>
      <c r="G188" s="11"/>
      <c r="H188" s="2968" t="s">
        <v>551</v>
      </c>
      <c r="I188" s="2402"/>
      <c r="J188" s="2485"/>
      <c r="K188" s="2175" t="s">
        <v>892</v>
      </c>
      <c r="L188" s="2164">
        <v>83.5</v>
      </c>
      <c r="M188" s="2165">
        <v>50</v>
      </c>
      <c r="N188" s="1053"/>
      <c r="O188" s="880" t="s">
        <v>75</v>
      </c>
      <c r="P188" s="844">
        <f>I182</f>
        <v>2.93</v>
      </c>
      <c r="Q188" s="1113">
        <f>J182</f>
        <v>2.93</v>
      </c>
      <c r="R188" s="844"/>
      <c r="S188" s="1012"/>
      <c r="T188" s="844">
        <f>I213</f>
        <v>2.2000000000000002</v>
      </c>
      <c r="U188" s="1023">
        <f>J213</f>
        <v>2.2000000000000002</v>
      </c>
      <c r="V188" s="844">
        <f t="shared" si="185"/>
        <v>2.93</v>
      </c>
      <c r="W188" s="1012">
        <f t="shared" si="186"/>
        <v>2.93</v>
      </c>
      <c r="X188" s="844">
        <f t="shared" si="187"/>
        <v>2.2000000000000002</v>
      </c>
      <c r="Y188" s="923">
        <f t="shared" si="188"/>
        <v>2.2000000000000002</v>
      </c>
      <c r="Z188" s="881">
        <f t="shared" si="183"/>
        <v>5.1300000000000008</v>
      </c>
      <c r="AA188" s="882">
        <f t="shared" si="184"/>
        <v>5.1300000000000008</v>
      </c>
      <c r="AC188" s="919" t="s">
        <v>314</v>
      </c>
      <c r="AD188" s="1002">
        <f t="shared" ref="AD188:AH188" si="189">SUM(AD180:AD187)</f>
        <v>0</v>
      </c>
      <c r="AE188" s="1003">
        <f t="shared" si="189"/>
        <v>0</v>
      </c>
      <c r="AF188" s="1004">
        <f t="shared" si="189"/>
        <v>43.65</v>
      </c>
      <c r="AG188" s="921">
        <f t="shared" si="189"/>
        <v>43.65</v>
      </c>
      <c r="AH188" s="1002">
        <f t="shared" si="189"/>
        <v>11.4</v>
      </c>
      <c r="AI188" s="1005">
        <f>SUM(AI180:AI187)</f>
        <v>11.4</v>
      </c>
      <c r="AJ188" s="920">
        <f t="shared" si="177"/>
        <v>43.65</v>
      </c>
      <c r="AK188" s="1006">
        <f t="shared" si="178"/>
        <v>43.65</v>
      </c>
      <c r="AL188" s="920">
        <f t="shared" si="179"/>
        <v>55.05</v>
      </c>
      <c r="AM188" s="1007">
        <f t="shared" si="180"/>
        <v>55.05</v>
      </c>
      <c r="AN188" s="920">
        <f t="shared" si="181"/>
        <v>55.05</v>
      </c>
      <c r="AO188" s="921">
        <f t="shared" si="182"/>
        <v>55.05</v>
      </c>
      <c r="AR188" s="127"/>
    </row>
    <row r="189" spans="2:49" ht="18" customHeight="1" thickBot="1">
      <c r="B189" s="585"/>
      <c r="C189" s="334" t="s">
        <v>109</v>
      </c>
      <c r="D189" s="226"/>
      <c r="E189" s="3623" t="s">
        <v>980</v>
      </c>
      <c r="F189" s="69"/>
      <c r="G189" s="2496"/>
      <c r="H189" s="3524" t="s">
        <v>953</v>
      </c>
      <c r="I189" s="1192"/>
      <c r="J189" s="2387"/>
      <c r="K189" s="3138" t="s">
        <v>278</v>
      </c>
      <c r="L189" s="44"/>
      <c r="M189" s="54"/>
      <c r="N189" s="91"/>
      <c r="O189" s="883" t="s">
        <v>305</v>
      </c>
      <c r="P189" s="2316">
        <f t="shared" ref="P189:U189" si="190">AD188</f>
        <v>0</v>
      </c>
      <c r="Q189" s="1048">
        <f t="shared" si="190"/>
        <v>0</v>
      </c>
      <c r="R189" s="2316">
        <f t="shared" si="190"/>
        <v>43.65</v>
      </c>
      <c r="S189" s="885">
        <f t="shared" si="190"/>
        <v>43.65</v>
      </c>
      <c r="T189" s="2316">
        <f t="shared" si="190"/>
        <v>11.4</v>
      </c>
      <c r="U189" s="2317">
        <f t="shared" si="190"/>
        <v>11.4</v>
      </c>
      <c r="V189" s="845">
        <f t="shared" si="185"/>
        <v>43.65</v>
      </c>
      <c r="W189" s="885">
        <f t="shared" si="186"/>
        <v>43.65</v>
      </c>
      <c r="X189" s="845">
        <f t="shared" si="187"/>
        <v>55.05</v>
      </c>
      <c r="Y189" s="1024">
        <f t="shared" si="188"/>
        <v>55.05</v>
      </c>
      <c r="Z189" s="884">
        <f t="shared" si="183"/>
        <v>55.05</v>
      </c>
      <c r="AA189" s="885">
        <f t="shared" si="184"/>
        <v>55.05</v>
      </c>
      <c r="AC189" s="1316" t="s">
        <v>428</v>
      </c>
      <c r="AD189" s="865"/>
      <c r="AE189" s="1081"/>
      <c r="AF189" s="867"/>
      <c r="AG189" s="1008"/>
      <c r="AH189" s="870"/>
      <c r="AI189" s="3231"/>
      <c r="AJ189" s="870">
        <f t="shared" si="177"/>
        <v>0</v>
      </c>
      <c r="AK189" s="1009">
        <f t="shared" si="178"/>
        <v>0</v>
      </c>
      <c r="AL189" s="870">
        <f t="shared" si="179"/>
        <v>0</v>
      </c>
      <c r="AM189" s="1010">
        <f t="shared" si="180"/>
        <v>0</v>
      </c>
      <c r="AN189" s="1075">
        <f t="shared" si="181"/>
        <v>0</v>
      </c>
      <c r="AO189" s="1086">
        <f t="shared" si="182"/>
        <v>0</v>
      </c>
      <c r="AR189" s="106"/>
    </row>
    <row r="190" spans="2:49" ht="13.5" customHeight="1" thickBot="1">
      <c r="B190" s="163" t="s">
        <v>379</v>
      </c>
      <c r="C190" s="2930" t="s">
        <v>476</v>
      </c>
      <c r="D190" s="1549">
        <v>100</v>
      </c>
      <c r="E190" s="2208" t="s">
        <v>88</v>
      </c>
      <c r="F190" s="2168" t="s">
        <v>89</v>
      </c>
      <c r="G190" s="2169" t="s">
        <v>90</v>
      </c>
      <c r="H190" s="3518" t="s">
        <v>88</v>
      </c>
      <c r="I190" s="651" t="s">
        <v>89</v>
      </c>
      <c r="J190" s="1210" t="s">
        <v>90</v>
      </c>
      <c r="K190" s="2184" t="s">
        <v>88</v>
      </c>
      <c r="L190" s="2155" t="s">
        <v>89</v>
      </c>
      <c r="M190" s="2342" t="s">
        <v>90</v>
      </c>
      <c r="N190" s="91"/>
      <c r="O190" s="880" t="s">
        <v>93</v>
      </c>
      <c r="P190" s="844">
        <f>L181</f>
        <v>50</v>
      </c>
      <c r="Q190" s="837">
        <f>M181</f>
        <v>50</v>
      </c>
      <c r="R190" s="844"/>
      <c r="S190" s="923"/>
      <c r="T190" s="844"/>
      <c r="U190" s="1025"/>
      <c r="V190" s="844">
        <f t="shared" si="185"/>
        <v>50</v>
      </c>
      <c r="W190" s="1012">
        <f t="shared" si="186"/>
        <v>50</v>
      </c>
      <c r="X190" s="844">
        <f t="shared" si="187"/>
        <v>0</v>
      </c>
      <c r="Y190" s="923">
        <f t="shared" si="188"/>
        <v>0</v>
      </c>
      <c r="Z190" s="881">
        <f t="shared" si="183"/>
        <v>50</v>
      </c>
      <c r="AA190" s="882">
        <f t="shared" si="184"/>
        <v>50</v>
      </c>
      <c r="AC190" s="898" t="s">
        <v>326</v>
      </c>
      <c r="AD190" s="729"/>
      <c r="AE190" s="1304"/>
      <c r="AF190" s="868">
        <f>F197</f>
        <v>26.462</v>
      </c>
      <c r="AG190" s="1011">
        <f>G197</f>
        <v>17.2</v>
      </c>
      <c r="AH190" s="868"/>
      <c r="AI190" s="3232"/>
      <c r="AJ190" s="868">
        <f t="shared" ref="AJ190:AM193" si="191">AD190+AF190</f>
        <v>26.462</v>
      </c>
      <c r="AK190" s="1012">
        <f t="shared" si="191"/>
        <v>17.2</v>
      </c>
      <c r="AL190" s="868">
        <f t="shared" si="191"/>
        <v>26.462</v>
      </c>
      <c r="AM190" s="923">
        <f t="shared" si="191"/>
        <v>17.2</v>
      </c>
      <c r="AN190" s="1075">
        <f t="shared" si="181"/>
        <v>26.462</v>
      </c>
      <c r="AO190" s="1086">
        <f t="shared" si="182"/>
        <v>17.2</v>
      </c>
      <c r="AR190" s="111"/>
    </row>
    <row r="191" spans="2:49" ht="12.75" customHeight="1">
      <c r="B191" s="1548" t="s">
        <v>437</v>
      </c>
      <c r="C191" s="241" t="s">
        <v>980</v>
      </c>
      <c r="D191" s="3033">
        <v>250</v>
      </c>
      <c r="E191" s="2177" t="s">
        <v>561</v>
      </c>
      <c r="F191" s="2360">
        <v>25</v>
      </c>
      <c r="G191" s="2399">
        <v>20</v>
      </c>
      <c r="H191" s="3602" t="s">
        <v>79</v>
      </c>
      <c r="I191" s="3519">
        <v>72.069800000000001</v>
      </c>
      <c r="J191" s="3520">
        <v>62.79</v>
      </c>
      <c r="K191" s="2177" t="s">
        <v>553</v>
      </c>
      <c r="L191" s="2360">
        <v>78</v>
      </c>
      <c r="M191" s="2407">
        <v>62</v>
      </c>
      <c r="N191" s="91"/>
      <c r="O191" s="415" t="s">
        <v>44</v>
      </c>
      <c r="P191" s="844"/>
      <c r="Q191" s="837"/>
      <c r="R191" s="844">
        <f>F192</f>
        <v>57.405000000000001</v>
      </c>
      <c r="S191" s="923">
        <f>G192</f>
        <v>43</v>
      </c>
      <c r="T191" s="844"/>
      <c r="U191" s="1025"/>
      <c r="V191" s="844">
        <f t="shared" si="185"/>
        <v>57.405000000000001</v>
      </c>
      <c r="W191" s="1012">
        <f t="shared" si="186"/>
        <v>43</v>
      </c>
      <c r="X191" s="844">
        <f t="shared" si="187"/>
        <v>57.405000000000001</v>
      </c>
      <c r="Y191" s="923">
        <f t="shared" si="188"/>
        <v>43</v>
      </c>
      <c r="Z191" s="881">
        <f t="shared" si="183"/>
        <v>57.405000000000001</v>
      </c>
      <c r="AA191" s="882">
        <f t="shared" si="184"/>
        <v>43</v>
      </c>
      <c r="AC191" s="897" t="s">
        <v>229</v>
      </c>
      <c r="AD191" s="729">
        <f>L188</f>
        <v>83.5</v>
      </c>
      <c r="AE191" s="1102">
        <f>M188</f>
        <v>50</v>
      </c>
      <c r="AF191" s="868"/>
      <c r="AG191" s="1011"/>
      <c r="AH191" s="868"/>
      <c r="AI191" s="3232"/>
      <c r="AJ191" s="868">
        <f t="shared" si="191"/>
        <v>83.5</v>
      </c>
      <c r="AK191" s="1012">
        <f t="shared" si="191"/>
        <v>50</v>
      </c>
      <c r="AL191" s="868">
        <f t="shared" si="191"/>
        <v>0</v>
      </c>
      <c r="AM191" s="923">
        <f t="shared" si="191"/>
        <v>0</v>
      </c>
      <c r="AN191" s="1075">
        <f t="shared" si="181"/>
        <v>83.5</v>
      </c>
      <c r="AO191" s="1086">
        <f t="shared" si="182"/>
        <v>50</v>
      </c>
      <c r="AR191" s="111"/>
    </row>
    <row r="192" spans="2:49" ht="15" customHeight="1">
      <c r="B192" s="3196" t="s">
        <v>341</v>
      </c>
      <c r="C192" s="3087" t="s">
        <v>953</v>
      </c>
      <c r="D192" s="3030">
        <v>100</v>
      </c>
      <c r="E192" s="188" t="s">
        <v>44</v>
      </c>
      <c r="F192" s="2164">
        <v>57.405000000000001</v>
      </c>
      <c r="G192" s="2392">
        <v>43</v>
      </c>
      <c r="H192" s="2873" t="s">
        <v>685</v>
      </c>
      <c r="I192" s="3521">
        <v>17.062999999999999</v>
      </c>
      <c r="J192" s="1211">
        <v>15.2</v>
      </c>
      <c r="K192" s="2175" t="s">
        <v>133</v>
      </c>
      <c r="L192" s="2164">
        <v>21</v>
      </c>
      <c r="M192" s="2176">
        <v>17.600000000000001</v>
      </c>
      <c r="N192" s="91"/>
      <c r="O192" s="1376" t="s">
        <v>434</v>
      </c>
      <c r="P192" s="1378">
        <f t="shared" ref="P192:U192" si="192">AD203</f>
        <v>93.614999999999995</v>
      </c>
      <c r="Q192" s="2314">
        <f t="shared" si="192"/>
        <v>58.5</v>
      </c>
      <c r="R192" s="1378">
        <f t="shared" si="192"/>
        <v>174.96199999999999</v>
      </c>
      <c r="S192" s="887">
        <f t="shared" si="192"/>
        <v>136.80000000000001</v>
      </c>
      <c r="T192" s="1378">
        <f t="shared" si="192"/>
        <v>70.47</v>
      </c>
      <c r="U192" s="2315">
        <f t="shared" si="192"/>
        <v>56.030099999999997</v>
      </c>
      <c r="V192" s="1378">
        <f t="shared" ref="V192:Y194" si="193">P192+R192</f>
        <v>268.577</v>
      </c>
      <c r="W192" s="887">
        <f t="shared" si="193"/>
        <v>195.3</v>
      </c>
      <c r="X192" s="1378">
        <f t="shared" si="193"/>
        <v>245.43199999999999</v>
      </c>
      <c r="Y192" s="1379">
        <f t="shared" si="193"/>
        <v>192.83010000000002</v>
      </c>
      <c r="Z192" s="1380">
        <f t="shared" si="183"/>
        <v>339.04700000000003</v>
      </c>
      <c r="AA192" s="887">
        <f t="shared" si="184"/>
        <v>251.33010000000002</v>
      </c>
      <c r="AC192" s="899" t="s">
        <v>360</v>
      </c>
      <c r="AD192" s="729"/>
      <c r="AE192" s="1103"/>
      <c r="AF192" s="868"/>
      <c r="AG192" s="1011"/>
      <c r="AH192" s="869"/>
      <c r="AI192" s="3233"/>
      <c r="AJ192" s="869">
        <f t="shared" si="191"/>
        <v>0</v>
      </c>
      <c r="AK192" s="1014">
        <f t="shared" si="191"/>
        <v>0</v>
      </c>
      <c r="AL192" s="869">
        <f t="shared" si="191"/>
        <v>0</v>
      </c>
      <c r="AM192" s="833">
        <f t="shared" si="191"/>
        <v>0</v>
      </c>
      <c r="AN192" s="1075">
        <f t="shared" si="181"/>
        <v>0</v>
      </c>
      <c r="AO192" s="1086">
        <f t="shared" si="182"/>
        <v>0</v>
      </c>
      <c r="AR192" s="209"/>
    </row>
    <row r="193" spans="1:44" ht="15.75" customHeight="1">
      <c r="B193" s="3040" t="s">
        <v>380</v>
      </c>
      <c r="C193" s="3570" t="s">
        <v>875</v>
      </c>
      <c r="D193" s="3041">
        <v>180</v>
      </c>
      <c r="E193" s="2175" t="s">
        <v>521</v>
      </c>
      <c r="F193" s="2183">
        <v>12.5</v>
      </c>
      <c r="G193" s="2173">
        <v>10</v>
      </c>
      <c r="H193" s="2935" t="s">
        <v>76</v>
      </c>
      <c r="I193" s="227">
        <v>20</v>
      </c>
      <c r="J193" s="228">
        <v>20</v>
      </c>
      <c r="K193" s="2497" t="s">
        <v>559</v>
      </c>
      <c r="L193" s="11"/>
      <c r="M193" s="72"/>
      <c r="N193" s="91"/>
      <c r="O193" s="1377" t="s">
        <v>435</v>
      </c>
      <c r="P193" s="1378">
        <f t="shared" ref="P193:U193" si="194">AD210</f>
        <v>0</v>
      </c>
      <c r="Q193" s="2314">
        <f t="shared" si="194"/>
        <v>0</v>
      </c>
      <c r="R193" s="1378">
        <f t="shared" si="194"/>
        <v>23</v>
      </c>
      <c r="S193" s="887">
        <f t="shared" si="194"/>
        <v>23</v>
      </c>
      <c r="T193" s="1378">
        <f t="shared" si="194"/>
        <v>0</v>
      </c>
      <c r="U193" s="2315">
        <f t="shared" si="194"/>
        <v>0</v>
      </c>
      <c r="V193" s="846">
        <f t="shared" si="193"/>
        <v>23</v>
      </c>
      <c r="W193" s="887">
        <f t="shared" si="193"/>
        <v>23</v>
      </c>
      <c r="X193" s="846">
        <f t="shared" si="193"/>
        <v>23</v>
      </c>
      <c r="Y193" s="1026">
        <f t="shared" si="193"/>
        <v>23</v>
      </c>
      <c r="Z193" s="886">
        <f t="shared" si="183"/>
        <v>23</v>
      </c>
      <c r="AA193" s="887">
        <f t="shared" si="184"/>
        <v>23</v>
      </c>
      <c r="AC193" s="897" t="s">
        <v>498</v>
      </c>
      <c r="AD193" s="865"/>
      <c r="AE193" s="1305"/>
      <c r="AF193" s="867"/>
      <c r="AG193" s="1008"/>
      <c r="AH193" s="868"/>
      <c r="AI193" s="3232"/>
      <c r="AJ193" s="868">
        <f t="shared" si="191"/>
        <v>0</v>
      </c>
      <c r="AK193" s="1012">
        <f t="shared" si="191"/>
        <v>0</v>
      </c>
      <c r="AL193" s="868">
        <f t="shared" si="191"/>
        <v>0</v>
      </c>
      <c r="AM193" s="923">
        <f t="shared" si="191"/>
        <v>0</v>
      </c>
      <c r="AN193" s="1075">
        <f t="shared" si="181"/>
        <v>0</v>
      </c>
      <c r="AO193" s="1086">
        <f t="shared" si="182"/>
        <v>0</v>
      </c>
      <c r="AR193" s="209"/>
    </row>
    <row r="194" spans="1:44" ht="13.5" customHeight="1">
      <c r="B194" s="1780" t="s">
        <v>989</v>
      </c>
      <c r="C194" s="232" t="s">
        <v>472</v>
      </c>
      <c r="D194" s="260">
        <v>200</v>
      </c>
      <c r="E194" s="2412" t="s">
        <v>687</v>
      </c>
      <c r="F194" s="2185"/>
      <c r="G194" s="2186"/>
      <c r="H194" s="2873" t="s">
        <v>10</v>
      </c>
      <c r="I194" s="227">
        <v>17.010000000000002</v>
      </c>
      <c r="J194" s="228">
        <v>17.010000000000002</v>
      </c>
      <c r="K194" s="2175" t="s">
        <v>396</v>
      </c>
      <c r="L194" s="2164">
        <v>23</v>
      </c>
      <c r="M194" s="2176">
        <v>23</v>
      </c>
      <c r="N194" s="91"/>
      <c r="O194" s="880" t="s">
        <v>67</v>
      </c>
      <c r="P194" s="1111">
        <f t="shared" ref="P194:U194" si="195">AD219</f>
        <v>0</v>
      </c>
      <c r="Q194" s="1028">
        <f t="shared" si="195"/>
        <v>0</v>
      </c>
      <c r="R194" s="1111">
        <f t="shared" si="195"/>
        <v>119.175</v>
      </c>
      <c r="S194" s="1012">
        <f>AG219</f>
        <v>105</v>
      </c>
      <c r="T194" s="1111">
        <f t="shared" si="195"/>
        <v>8.15</v>
      </c>
      <c r="U194" s="1029">
        <f t="shared" si="195"/>
        <v>7.5</v>
      </c>
      <c r="V194" s="847">
        <f t="shared" si="193"/>
        <v>119.175</v>
      </c>
      <c r="W194" s="1012">
        <f t="shared" si="193"/>
        <v>105</v>
      </c>
      <c r="X194" s="847">
        <f t="shared" si="193"/>
        <v>127.325</v>
      </c>
      <c r="Y194" s="923">
        <f t="shared" si="193"/>
        <v>112.5</v>
      </c>
      <c r="Z194" s="881">
        <f t="shared" si="183"/>
        <v>127.325</v>
      </c>
      <c r="AA194" s="882">
        <f t="shared" si="184"/>
        <v>112.5</v>
      </c>
      <c r="AC194" s="1175" t="s">
        <v>374</v>
      </c>
      <c r="AD194" s="729"/>
      <c r="AE194" s="1304"/>
      <c r="AF194" s="868"/>
      <c r="AG194" s="1011"/>
      <c r="AH194" s="868"/>
      <c r="AI194" s="3232"/>
      <c r="AJ194" s="868">
        <f t="shared" ref="AJ194:AJ195" si="196">AD194+AF194</f>
        <v>0</v>
      </c>
      <c r="AK194" s="1012">
        <f t="shared" ref="AK194:AK195" si="197">AE194+AG194</f>
        <v>0</v>
      </c>
      <c r="AL194" s="868">
        <f t="shared" ref="AL194:AL195" si="198">AF194+AH194</f>
        <v>0</v>
      </c>
      <c r="AM194" s="923">
        <f t="shared" ref="AM194:AM195" si="199">AG194+AI194</f>
        <v>0</v>
      </c>
      <c r="AN194" s="1075">
        <f t="shared" si="181"/>
        <v>0</v>
      </c>
      <c r="AO194" s="1086">
        <f t="shared" si="182"/>
        <v>0</v>
      </c>
      <c r="AR194" s="104"/>
    </row>
    <row r="195" spans="1:44">
      <c r="B195" s="3004" t="s">
        <v>9</v>
      </c>
      <c r="C195" s="241" t="s">
        <v>10</v>
      </c>
      <c r="D195" s="3042">
        <v>60</v>
      </c>
      <c r="E195" s="2175" t="s">
        <v>133</v>
      </c>
      <c r="F195" s="2183">
        <v>12</v>
      </c>
      <c r="G195" s="2392">
        <v>10</v>
      </c>
      <c r="H195" s="3603" t="s">
        <v>373</v>
      </c>
      <c r="I195" s="1653">
        <v>0.4</v>
      </c>
      <c r="J195" s="1484">
        <v>0.4</v>
      </c>
      <c r="K195" s="2497" t="s">
        <v>562</v>
      </c>
      <c r="L195" s="11"/>
      <c r="M195" s="72"/>
      <c r="N195" s="91"/>
      <c r="O195" s="888" t="s">
        <v>92</v>
      </c>
      <c r="P195" s="1111">
        <f t="shared" ref="P195:U195" si="200">AD223</f>
        <v>0</v>
      </c>
      <c r="Q195" s="1028">
        <f t="shared" si="200"/>
        <v>0</v>
      </c>
      <c r="R195" s="1111">
        <f t="shared" si="200"/>
        <v>0</v>
      </c>
      <c r="S195" s="1012">
        <f t="shared" si="200"/>
        <v>0</v>
      </c>
      <c r="T195" s="1111">
        <f t="shared" si="200"/>
        <v>0</v>
      </c>
      <c r="U195" s="1029">
        <f t="shared" si="200"/>
        <v>0</v>
      </c>
      <c r="V195" s="844">
        <f t="shared" ref="V195:V216" si="201">P195+R195</f>
        <v>0</v>
      </c>
      <c r="W195" s="1012">
        <f t="shared" ref="W195:W220" si="202">Q195+S195</f>
        <v>0</v>
      </c>
      <c r="X195" s="844">
        <f t="shared" ref="X195:X220" si="203">R195+T195</f>
        <v>0</v>
      </c>
      <c r="Y195" s="923">
        <f t="shared" ref="Y195:Y220" si="204">S195+U195</f>
        <v>0</v>
      </c>
      <c r="Z195" s="881">
        <f t="shared" si="183"/>
        <v>0</v>
      </c>
      <c r="AA195" s="882">
        <f t="shared" si="184"/>
        <v>0</v>
      </c>
      <c r="AC195" s="898" t="s">
        <v>375</v>
      </c>
      <c r="AD195" s="729"/>
      <c r="AE195" s="1102"/>
      <c r="AF195" s="868"/>
      <c r="AG195" s="1011"/>
      <c r="AH195" s="868"/>
      <c r="AI195" s="3232"/>
      <c r="AJ195" s="868">
        <f t="shared" si="196"/>
        <v>0</v>
      </c>
      <c r="AK195" s="1012">
        <f t="shared" si="197"/>
        <v>0</v>
      </c>
      <c r="AL195" s="868">
        <f t="shared" si="198"/>
        <v>0</v>
      </c>
      <c r="AM195" s="923">
        <f t="shared" si="199"/>
        <v>0</v>
      </c>
      <c r="AN195" s="1075">
        <f t="shared" si="181"/>
        <v>0</v>
      </c>
      <c r="AO195" s="1086">
        <f t="shared" si="182"/>
        <v>0</v>
      </c>
      <c r="AR195" s="111"/>
    </row>
    <row r="196" spans="1:44" ht="15" customHeight="1">
      <c r="B196" s="3004" t="s">
        <v>9</v>
      </c>
      <c r="C196" s="241" t="s">
        <v>319</v>
      </c>
      <c r="D196" s="3033">
        <v>50</v>
      </c>
      <c r="E196" s="2546" t="s">
        <v>688</v>
      </c>
      <c r="F196" s="2547"/>
      <c r="G196" s="2611"/>
      <c r="H196" s="2935" t="s">
        <v>918</v>
      </c>
      <c r="I196" s="227">
        <v>10</v>
      </c>
      <c r="J196" s="3488">
        <v>10</v>
      </c>
      <c r="K196" s="2163" t="s">
        <v>563</v>
      </c>
      <c r="L196" s="2364">
        <v>2.5</v>
      </c>
      <c r="M196" s="2411">
        <v>2.5</v>
      </c>
      <c r="N196" s="91"/>
      <c r="O196" s="317" t="s">
        <v>497</v>
      </c>
      <c r="P196" s="1111">
        <f>D184</f>
        <v>200</v>
      </c>
      <c r="Q196" s="1028">
        <f>D184</f>
        <v>200</v>
      </c>
      <c r="R196" s="1111"/>
      <c r="S196" s="1012"/>
      <c r="T196" s="1111"/>
      <c r="U196" s="1029"/>
      <c r="V196" s="844">
        <f t="shared" si="201"/>
        <v>200</v>
      </c>
      <c r="W196" s="1012">
        <f t="shared" si="202"/>
        <v>200</v>
      </c>
      <c r="X196" s="844">
        <f t="shared" si="203"/>
        <v>0</v>
      </c>
      <c r="Y196" s="923">
        <f t="shared" si="204"/>
        <v>0</v>
      </c>
      <c r="Z196" s="881">
        <f t="shared" si="183"/>
        <v>200</v>
      </c>
      <c r="AA196" s="882">
        <f t="shared" si="184"/>
        <v>200</v>
      </c>
      <c r="AC196" s="899" t="s">
        <v>110</v>
      </c>
      <c r="AD196" s="729"/>
      <c r="AE196" s="1102"/>
      <c r="AF196" s="1194">
        <f>F191</f>
        <v>25</v>
      </c>
      <c r="AG196" s="1011">
        <f>G191</f>
        <v>20</v>
      </c>
      <c r="AH196" s="868"/>
      <c r="AI196" s="3232"/>
      <c r="AJ196" s="868">
        <f t="shared" ref="AJ196:AM203" si="205">AD196+AF196</f>
        <v>25</v>
      </c>
      <c r="AK196" s="1012">
        <f t="shared" si="205"/>
        <v>20</v>
      </c>
      <c r="AL196" s="868">
        <f t="shared" si="205"/>
        <v>25</v>
      </c>
      <c r="AM196" s="923">
        <f t="shared" si="205"/>
        <v>20</v>
      </c>
      <c r="AN196" s="1075">
        <f t="shared" si="181"/>
        <v>25</v>
      </c>
      <c r="AO196" s="1086">
        <f t="shared" si="182"/>
        <v>20</v>
      </c>
      <c r="AR196" s="209"/>
    </row>
    <row r="197" spans="1:44" ht="12.75" customHeight="1">
      <c r="B197" s="3043" t="s">
        <v>384</v>
      </c>
      <c r="C197" s="2935" t="s">
        <v>1025</v>
      </c>
      <c r="D197" s="3033">
        <v>105</v>
      </c>
      <c r="E197" s="2175" t="s">
        <v>686</v>
      </c>
      <c r="F197" s="2164">
        <v>26.462</v>
      </c>
      <c r="G197" s="2392">
        <v>17.2</v>
      </c>
      <c r="H197" s="3604" t="s">
        <v>954</v>
      </c>
      <c r="I197" s="3523"/>
      <c r="J197" s="1642"/>
      <c r="K197" s="2163" t="s">
        <v>564</v>
      </c>
      <c r="L197" s="2364">
        <v>2.5</v>
      </c>
      <c r="M197" s="2411">
        <v>2.5</v>
      </c>
      <c r="N197" s="91"/>
      <c r="O197" s="415" t="s">
        <v>317</v>
      </c>
      <c r="P197" s="1111">
        <f t="shared" ref="P197:U197" si="206">AD226</f>
        <v>0</v>
      </c>
      <c r="Q197" s="1028">
        <f t="shared" si="206"/>
        <v>0</v>
      </c>
      <c r="R197" s="1111">
        <f t="shared" si="206"/>
        <v>72.069800000000001</v>
      </c>
      <c r="S197" s="1012">
        <f t="shared" si="206"/>
        <v>62.79</v>
      </c>
      <c r="T197" s="1111">
        <f t="shared" si="206"/>
        <v>0</v>
      </c>
      <c r="U197" s="1029">
        <f t="shared" si="206"/>
        <v>0</v>
      </c>
      <c r="V197" s="844">
        <f t="shared" si="201"/>
        <v>72.069800000000001</v>
      </c>
      <c r="W197" s="1012">
        <f t="shared" si="202"/>
        <v>62.79</v>
      </c>
      <c r="X197" s="844">
        <f t="shared" si="203"/>
        <v>72.069800000000001</v>
      </c>
      <c r="Y197" s="923">
        <f t="shared" si="204"/>
        <v>62.79</v>
      </c>
      <c r="Z197" s="881">
        <f t="shared" si="183"/>
        <v>72.069800000000001</v>
      </c>
      <c r="AA197" s="882">
        <f t="shared" si="184"/>
        <v>62.79</v>
      </c>
      <c r="AC197" s="899" t="s">
        <v>80</v>
      </c>
      <c r="AD197" s="729">
        <f>I184</f>
        <v>10.115</v>
      </c>
      <c r="AE197" s="1104">
        <f>J184</f>
        <v>8.5</v>
      </c>
      <c r="AF197" s="868">
        <f>F195+L192</f>
        <v>33</v>
      </c>
      <c r="AG197" s="1011">
        <f>G195+M192</f>
        <v>27.6</v>
      </c>
      <c r="AH197" s="868"/>
      <c r="AI197" s="3232"/>
      <c r="AJ197" s="868">
        <f t="shared" si="205"/>
        <v>43.115000000000002</v>
      </c>
      <c r="AK197" s="1012">
        <f t="shared" si="205"/>
        <v>36.1</v>
      </c>
      <c r="AL197" s="868">
        <f t="shared" si="205"/>
        <v>33</v>
      </c>
      <c r="AM197" s="923">
        <f t="shared" si="205"/>
        <v>27.6</v>
      </c>
      <c r="AN197" s="1075">
        <f t="shared" si="181"/>
        <v>43.115000000000002</v>
      </c>
      <c r="AO197" s="1086">
        <f t="shared" si="182"/>
        <v>36.1</v>
      </c>
      <c r="AR197" s="209"/>
    </row>
    <row r="198" spans="1:44" ht="15" customHeight="1">
      <c r="B198" s="103"/>
      <c r="C198" s="1202"/>
      <c r="D198" s="106"/>
      <c r="E198" s="2175" t="s">
        <v>81</v>
      </c>
      <c r="F198" s="2183">
        <v>5</v>
      </c>
      <c r="G198" s="2173">
        <v>5</v>
      </c>
      <c r="H198" s="2160" t="s">
        <v>81</v>
      </c>
      <c r="I198" s="2164">
        <v>4</v>
      </c>
      <c r="J198" s="2392">
        <v>4</v>
      </c>
      <c r="K198" s="2175" t="s">
        <v>377</v>
      </c>
      <c r="L198" s="1094">
        <v>1.2</v>
      </c>
      <c r="M198" s="2413">
        <v>1.2</v>
      </c>
      <c r="N198" s="1054"/>
      <c r="O198" s="880" t="s">
        <v>318</v>
      </c>
      <c r="P198" s="1111">
        <f t="shared" ref="P198:U198" si="207">AD230</f>
        <v>0</v>
      </c>
      <c r="Q198" s="1028">
        <f t="shared" si="207"/>
        <v>0</v>
      </c>
      <c r="R198" s="1111">
        <f t="shared" si="207"/>
        <v>17.062999999999999</v>
      </c>
      <c r="S198" s="1012">
        <f t="shared" si="207"/>
        <v>15.2</v>
      </c>
      <c r="T198" s="1111">
        <f t="shared" si="207"/>
        <v>0</v>
      </c>
      <c r="U198" s="1029">
        <f t="shared" si="207"/>
        <v>0</v>
      </c>
      <c r="V198" s="844">
        <f t="shared" si="201"/>
        <v>17.062999999999999</v>
      </c>
      <c r="W198" s="1012">
        <f t="shared" si="202"/>
        <v>15.2</v>
      </c>
      <c r="X198" s="844">
        <f t="shared" si="203"/>
        <v>17.062999999999999</v>
      </c>
      <c r="Y198" s="923">
        <f t="shared" si="204"/>
        <v>15.2</v>
      </c>
      <c r="Z198" s="881">
        <f t="shared" si="183"/>
        <v>17.062999999999999</v>
      </c>
      <c r="AA198" s="882">
        <f t="shared" si="184"/>
        <v>15.2</v>
      </c>
      <c r="AC198" s="899" t="s">
        <v>65</v>
      </c>
      <c r="AD198" s="729"/>
      <c r="AE198" s="1104"/>
      <c r="AF198" s="868">
        <f>F193</f>
        <v>12.5</v>
      </c>
      <c r="AG198" s="1011">
        <f>G193</f>
        <v>10</v>
      </c>
      <c r="AH198" s="868">
        <f>F213</f>
        <v>70.47</v>
      </c>
      <c r="AI198" s="3232">
        <f>G213</f>
        <v>56.030099999999997</v>
      </c>
      <c r="AJ198" s="868">
        <f t="shared" si="205"/>
        <v>12.5</v>
      </c>
      <c r="AK198" s="1012">
        <f t="shared" si="205"/>
        <v>10</v>
      </c>
      <c r="AL198" s="868">
        <f t="shared" si="205"/>
        <v>82.97</v>
      </c>
      <c r="AM198" s="923">
        <f t="shared" si="205"/>
        <v>66.030100000000004</v>
      </c>
      <c r="AN198" s="1075">
        <f t="shared" si="181"/>
        <v>82.97</v>
      </c>
      <c r="AO198" s="1086">
        <f t="shared" si="182"/>
        <v>66.030100000000004</v>
      </c>
      <c r="AR198" s="209"/>
    </row>
    <row r="199" spans="1:44" ht="15" customHeight="1" thickBot="1">
      <c r="B199" s="103"/>
      <c r="C199" s="1202"/>
      <c r="D199" s="106"/>
      <c r="E199" s="2175" t="s">
        <v>373</v>
      </c>
      <c r="F199" s="2164">
        <v>0.9</v>
      </c>
      <c r="G199" s="2173">
        <v>0.9</v>
      </c>
      <c r="H199" s="11"/>
      <c r="I199" s="11"/>
      <c r="J199" s="11"/>
      <c r="K199" s="2175" t="s">
        <v>566</v>
      </c>
      <c r="L199" s="1094">
        <v>0.25</v>
      </c>
      <c r="M199" s="2413">
        <v>0.25</v>
      </c>
      <c r="N199" s="91"/>
      <c r="O199" s="880" t="s">
        <v>107</v>
      </c>
      <c r="P199" s="844"/>
      <c r="Q199" s="837"/>
      <c r="R199" s="844"/>
      <c r="S199" s="923"/>
      <c r="T199" s="844"/>
      <c r="U199" s="1025"/>
      <c r="V199" s="844">
        <f t="shared" si="201"/>
        <v>0</v>
      </c>
      <c r="W199" s="1012">
        <f t="shared" si="202"/>
        <v>0</v>
      </c>
      <c r="X199" s="844">
        <f t="shared" si="203"/>
        <v>0</v>
      </c>
      <c r="Y199" s="923">
        <f t="shared" si="204"/>
        <v>0</v>
      </c>
      <c r="Z199" s="881">
        <f t="shared" si="183"/>
        <v>0</v>
      </c>
      <c r="AA199" s="882">
        <f t="shared" si="184"/>
        <v>0</v>
      </c>
      <c r="AC199" s="899" t="s">
        <v>70</v>
      </c>
      <c r="AD199" s="729"/>
      <c r="AE199" s="1102"/>
      <c r="AF199" s="1193">
        <f>L191</f>
        <v>78</v>
      </c>
      <c r="AG199" s="1011">
        <f>M191</f>
        <v>62</v>
      </c>
      <c r="AH199" s="868"/>
      <c r="AI199" s="3232"/>
      <c r="AJ199" s="868">
        <f t="shared" si="205"/>
        <v>78</v>
      </c>
      <c r="AK199" s="1012">
        <f t="shared" si="205"/>
        <v>62</v>
      </c>
      <c r="AL199" s="868">
        <f t="shared" si="205"/>
        <v>78</v>
      </c>
      <c r="AM199" s="923">
        <f t="shared" si="205"/>
        <v>62</v>
      </c>
      <c r="AN199" s="1075">
        <f t="shared" si="181"/>
        <v>78</v>
      </c>
      <c r="AO199" s="1086">
        <f t="shared" si="182"/>
        <v>62</v>
      </c>
      <c r="AR199" s="209"/>
    </row>
    <row r="200" spans="1:44" ht="16.5" customHeight="1" thickBot="1">
      <c r="B200" s="103"/>
      <c r="C200" s="1202"/>
      <c r="D200" s="106"/>
      <c r="E200" s="2484" t="s">
        <v>134</v>
      </c>
      <c r="F200" s="2402">
        <v>0.01</v>
      </c>
      <c r="G200" s="2485">
        <v>0.01</v>
      </c>
      <c r="H200" s="2552" t="s">
        <v>875</v>
      </c>
      <c r="I200" s="44"/>
      <c r="J200" s="54"/>
      <c r="K200" s="2160" t="s">
        <v>372</v>
      </c>
      <c r="L200" s="2164">
        <v>11.75</v>
      </c>
      <c r="M200" s="2176"/>
      <c r="N200" s="91"/>
      <c r="O200" s="880" t="s">
        <v>63</v>
      </c>
      <c r="P200" s="844">
        <f>F181</f>
        <v>121.16</v>
      </c>
      <c r="Q200" s="837">
        <f>G181</f>
        <v>100</v>
      </c>
      <c r="R200" s="844"/>
      <c r="S200" s="923"/>
      <c r="T200" s="1111">
        <f>F208</f>
        <v>48.506599999999999</v>
      </c>
      <c r="U200" s="1023">
        <f>G208</f>
        <v>40</v>
      </c>
      <c r="V200" s="844">
        <f t="shared" si="201"/>
        <v>121.16</v>
      </c>
      <c r="W200" s="1012">
        <f t="shared" si="202"/>
        <v>100</v>
      </c>
      <c r="X200" s="844">
        <f t="shared" si="203"/>
        <v>48.506599999999999</v>
      </c>
      <c r="Y200" s="923">
        <f t="shared" si="204"/>
        <v>40</v>
      </c>
      <c r="Z200" s="881">
        <f t="shared" si="183"/>
        <v>169.66659999999999</v>
      </c>
      <c r="AA200" s="882">
        <f t="shared" si="184"/>
        <v>140</v>
      </c>
      <c r="AC200" s="899" t="s">
        <v>509</v>
      </c>
      <c r="AD200" s="729"/>
      <c r="AE200" s="1105"/>
      <c r="AF200" s="1193"/>
      <c r="AG200" s="1011"/>
      <c r="AH200" s="868"/>
      <c r="AI200" s="3232"/>
      <c r="AJ200" s="868">
        <f t="shared" si="205"/>
        <v>0</v>
      </c>
      <c r="AK200" s="1012">
        <f t="shared" si="205"/>
        <v>0</v>
      </c>
      <c r="AL200" s="868">
        <f t="shared" si="205"/>
        <v>0</v>
      </c>
      <c r="AM200" s="923">
        <f t="shared" si="205"/>
        <v>0</v>
      </c>
      <c r="AN200" s="1075">
        <f t="shared" si="181"/>
        <v>0</v>
      </c>
      <c r="AO200" s="1086">
        <f t="shared" si="182"/>
        <v>0</v>
      </c>
      <c r="AR200" s="209"/>
    </row>
    <row r="201" spans="1:44" ht="14.25" customHeight="1" thickBot="1">
      <c r="B201" s="103"/>
      <c r="C201" s="1202"/>
      <c r="D201" s="106"/>
      <c r="E201" s="2178" t="s">
        <v>372</v>
      </c>
      <c r="F201" s="2180">
        <v>187.5</v>
      </c>
      <c r="G201" s="2347">
        <v>187.5</v>
      </c>
      <c r="H201" s="3518" t="s">
        <v>88</v>
      </c>
      <c r="I201" s="651" t="s">
        <v>89</v>
      </c>
      <c r="J201" s="1210" t="s">
        <v>90</v>
      </c>
      <c r="K201" s="3183" t="s">
        <v>570</v>
      </c>
      <c r="L201" s="11"/>
      <c r="M201" s="72"/>
      <c r="N201" s="91"/>
      <c r="O201" s="880" t="s">
        <v>58</v>
      </c>
      <c r="P201" s="844"/>
      <c r="Q201" s="1030"/>
      <c r="R201" s="847">
        <f>I193+L205</f>
        <v>231</v>
      </c>
      <c r="S201" s="1195">
        <f>J193+M205</f>
        <v>220</v>
      </c>
      <c r="T201" s="844">
        <f>I212</f>
        <v>12.1</v>
      </c>
      <c r="U201" s="1023">
        <f>J212</f>
        <v>12.1</v>
      </c>
      <c r="V201" s="844">
        <f t="shared" si="201"/>
        <v>231</v>
      </c>
      <c r="W201" s="1012">
        <f t="shared" si="202"/>
        <v>220</v>
      </c>
      <c r="X201" s="844">
        <f t="shared" si="203"/>
        <v>243.1</v>
      </c>
      <c r="Y201" s="923">
        <f t="shared" si="204"/>
        <v>232.1</v>
      </c>
      <c r="Z201" s="881">
        <f t="shared" si="183"/>
        <v>243.1</v>
      </c>
      <c r="AA201" s="882">
        <f t="shared" si="184"/>
        <v>232.1</v>
      </c>
      <c r="AC201" s="899" t="s">
        <v>114</v>
      </c>
      <c r="AD201" s="729"/>
      <c r="AE201" s="1084"/>
      <c r="AF201" s="868"/>
      <c r="AG201" s="1011"/>
      <c r="AH201" s="868"/>
      <c r="AI201" s="3232"/>
      <c r="AJ201" s="868">
        <f t="shared" si="205"/>
        <v>0</v>
      </c>
      <c r="AK201" s="1012">
        <f t="shared" si="205"/>
        <v>0</v>
      </c>
      <c r="AL201" s="868">
        <f t="shared" si="205"/>
        <v>0</v>
      </c>
      <c r="AM201" s="923">
        <f t="shared" si="205"/>
        <v>0</v>
      </c>
      <c r="AN201" s="1075">
        <f t="shared" si="181"/>
        <v>0</v>
      </c>
      <c r="AO201" s="1086">
        <f t="shared" si="182"/>
        <v>0</v>
      </c>
      <c r="AR201" s="209"/>
    </row>
    <row r="202" spans="1:44" ht="15" customHeight="1" thickBot="1">
      <c r="B202" s="103"/>
      <c r="C202" s="1202"/>
      <c r="D202" s="106"/>
      <c r="E202" s="3600" t="s">
        <v>64</v>
      </c>
      <c r="F202" s="1094">
        <v>5</v>
      </c>
      <c r="G202" s="2347">
        <v>5</v>
      </c>
      <c r="H202" s="2206" t="s">
        <v>684</v>
      </c>
      <c r="I202" s="2360">
        <v>43.65</v>
      </c>
      <c r="J202" s="2399">
        <v>43.65</v>
      </c>
      <c r="K202" s="2529" t="s">
        <v>373</v>
      </c>
      <c r="L202" s="1097">
        <v>0.25</v>
      </c>
      <c r="M202" s="2416">
        <v>0.25</v>
      </c>
      <c r="N202" s="91"/>
      <c r="O202" s="880" t="s">
        <v>122</v>
      </c>
      <c r="P202" s="844"/>
      <c r="Q202" s="837"/>
      <c r="R202" s="844"/>
      <c r="S202" s="923"/>
      <c r="T202" s="844"/>
      <c r="U202" s="1025"/>
      <c r="V202" s="844">
        <f t="shared" si="201"/>
        <v>0</v>
      </c>
      <c r="W202" s="1012">
        <f t="shared" si="202"/>
        <v>0</v>
      </c>
      <c r="X202" s="844">
        <f t="shared" si="203"/>
        <v>0</v>
      </c>
      <c r="Y202" s="923">
        <f t="shared" si="204"/>
        <v>0</v>
      </c>
      <c r="Z202" s="881">
        <f t="shared" si="183"/>
        <v>0</v>
      </c>
      <c r="AA202" s="889">
        <f t="shared" si="184"/>
        <v>0</v>
      </c>
      <c r="AC202" s="2271" t="s">
        <v>525</v>
      </c>
      <c r="AD202" s="866"/>
      <c r="AE202" s="1085"/>
      <c r="AF202" s="1338"/>
      <c r="AG202" s="1013"/>
      <c r="AH202" s="869"/>
      <c r="AI202" s="3233"/>
      <c r="AJ202" s="869">
        <f t="shared" si="205"/>
        <v>0</v>
      </c>
      <c r="AK202" s="1014">
        <f t="shared" si="205"/>
        <v>0</v>
      </c>
      <c r="AL202" s="869">
        <f t="shared" si="205"/>
        <v>0</v>
      </c>
      <c r="AM202" s="833">
        <f t="shared" si="205"/>
        <v>0</v>
      </c>
      <c r="AN202" s="1352">
        <f t="shared" si="181"/>
        <v>0</v>
      </c>
      <c r="AO202" s="1341">
        <f t="shared" si="182"/>
        <v>0</v>
      </c>
      <c r="AR202" s="1403"/>
    </row>
    <row r="203" spans="1:44" ht="18" customHeight="1" thickBot="1">
      <c r="A203" s="11"/>
      <c r="B203" s="103"/>
      <c r="C203" s="1202"/>
      <c r="D203" s="106"/>
      <c r="E203" s="188" t="s">
        <v>569</v>
      </c>
      <c r="F203" s="1664"/>
      <c r="G203" s="3635">
        <v>0.7</v>
      </c>
      <c r="H203" s="188" t="s">
        <v>77</v>
      </c>
      <c r="I203" s="227">
        <v>139.68</v>
      </c>
      <c r="J203" s="3636">
        <v>139.68</v>
      </c>
      <c r="K203" s="3573" t="s">
        <v>472</v>
      </c>
      <c r="L203" s="44"/>
      <c r="M203" s="54"/>
      <c r="N203" s="91"/>
      <c r="O203" s="880" t="s">
        <v>62</v>
      </c>
      <c r="P203" s="844"/>
      <c r="Q203" s="837"/>
      <c r="R203" s="844"/>
      <c r="S203" s="923"/>
      <c r="T203" s="844"/>
      <c r="U203" s="1025"/>
      <c r="V203" s="844">
        <f t="shared" si="201"/>
        <v>0</v>
      </c>
      <c r="W203" s="1012">
        <f t="shared" si="202"/>
        <v>0</v>
      </c>
      <c r="X203" s="844">
        <f t="shared" si="203"/>
        <v>0</v>
      </c>
      <c r="Y203" s="923">
        <f t="shared" si="204"/>
        <v>0</v>
      </c>
      <c r="Z203" s="881">
        <f t="shared" si="183"/>
        <v>0</v>
      </c>
      <c r="AA203" s="889">
        <f t="shared" si="184"/>
        <v>0</v>
      </c>
      <c r="AC203" s="1336" t="s">
        <v>429</v>
      </c>
      <c r="AD203" s="1357">
        <f t="shared" ref="AD203:AH203" si="208">SUM(AD190:AD202)</f>
        <v>93.614999999999995</v>
      </c>
      <c r="AE203" s="1358">
        <f t="shared" si="208"/>
        <v>58.5</v>
      </c>
      <c r="AF203" s="1359">
        <f t="shared" si="208"/>
        <v>174.96199999999999</v>
      </c>
      <c r="AG203" s="1360">
        <f t="shared" si="208"/>
        <v>136.80000000000001</v>
      </c>
      <c r="AH203" s="1361">
        <f t="shared" si="208"/>
        <v>70.47</v>
      </c>
      <c r="AI203" s="1339">
        <f>SUM(AI190:AI202)</f>
        <v>56.030099999999997</v>
      </c>
      <c r="AJ203" s="1351">
        <f t="shared" si="205"/>
        <v>268.577</v>
      </c>
      <c r="AK203" s="2272">
        <f t="shared" si="205"/>
        <v>195.3</v>
      </c>
      <c r="AL203" s="1351">
        <f t="shared" si="205"/>
        <v>245.43199999999999</v>
      </c>
      <c r="AM203" s="2273">
        <f t="shared" si="205"/>
        <v>192.83010000000002</v>
      </c>
      <c r="AN203" s="1364">
        <f t="shared" si="181"/>
        <v>339.04700000000003</v>
      </c>
      <c r="AO203" s="1087">
        <f t="shared" si="182"/>
        <v>251.33010000000002</v>
      </c>
      <c r="AR203" s="202"/>
    </row>
    <row r="204" spans="1:44" ht="16.5" customHeight="1" thickBot="1">
      <c r="B204" s="103"/>
      <c r="C204" s="1202"/>
      <c r="D204" s="106"/>
      <c r="E204" s="3577" t="s">
        <v>900</v>
      </c>
      <c r="F204" s="3637"/>
      <c r="G204" s="3638"/>
      <c r="H204" s="188" t="s">
        <v>53</v>
      </c>
      <c r="I204" s="239">
        <v>0.44</v>
      </c>
      <c r="J204" s="3639">
        <v>0.44</v>
      </c>
      <c r="K204" s="3426" t="s">
        <v>88</v>
      </c>
      <c r="L204" s="2155" t="s">
        <v>89</v>
      </c>
      <c r="M204" s="2342" t="s">
        <v>90</v>
      </c>
      <c r="N204" s="91"/>
      <c r="O204" s="880" t="s">
        <v>336</v>
      </c>
      <c r="P204" s="844"/>
      <c r="Q204" s="837"/>
      <c r="R204" s="844"/>
      <c r="S204" s="923"/>
      <c r="T204" s="844"/>
      <c r="U204" s="1025"/>
      <c r="V204" s="844">
        <f t="shared" si="201"/>
        <v>0</v>
      </c>
      <c r="W204" s="1012">
        <f t="shared" si="202"/>
        <v>0</v>
      </c>
      <c r="X204" s="844">
        <f t="shared" si="203"/>
        <v>0</v>
      </c>
      <c r="Y204" s="923">
        <f t="shared" si="204"/>
        <v>0</v>
      </c>
      <c r="Z204" s="881">
        <f t="shared" si="183"/>
        <v>0</v>
      </c>
      <c r="AA204" s="889">
        <f t="shared" si="184"/>
        <v>0</v>
      </c>
      <c r="AC204" s="1316" t="s">
        <v>458</v>
      </c>
      <c r="AD204" s="1313"/>
      <c r="AE204" s="1317"/>
      <c r="AF204" s="1318"/>
      <c r="AG204" s="1319"/>
      <c r="AH204" s="1318"/>
      <c r="AI204" s="1320"/>
      <c r="AR204" s="106"/>
    </row>
    <row r="205" spans="1:44" ht="13.5" customHeight="1" thickBot="1">
      <c r="B205" s="1212" t="s">
        <v>294</v>
      </c>
      <c r="C205" s="3020"/>
      <c r="D205" s="3601">
        <f>SUM(D190:D197)</f>
        <v>1045</v>
      </c>
      <c r="E205" s="3640" t="s">
        <v>535</v>
      </c>
      <c r="F205" s="3641">
        <v>119.175</v>
      </c>
      <c r="G205" s="3642">
        <v>105</v>
      </c>
      <c r="H205" s="1214" t="s">
        <v>78</v>
      </c>
      <c r="I205" s="1207">
        <v>6.3</v>
      </c>
      <c r="J205" s="3643">
        <v>6.3</v>
      </c>
      <c r="K205" s="3644" t="s">
        <v>58</v>
      </c>
      <c r="L205" s="3610">
        <v>211</v>
      </c>
      <c r="M205" s="3611">
        <v>200</v>
      </c>
      <c r="N205" s="91"/>
      <c r="O205" s="880" t="s">
        <v>64</v>
      </c>
      <c r="P205" s="844">
        <f>I181</f>
        <v>20.5</v>
      </c>
      <c r="Q205" s="1030">
        <f>J181</f>
        <v>20.5</v>
      </c>
      <c r="R205" s="844">
        <f>F202</f>
        <v>5</v>
      </c>
      <c r="S205" s="923">
        <f>G202</f>
        <v>5</v>
      </c>
      <c r="T205" s="844"/>
      <c r="U205" s="1025"/>
      <c r="V205" s="844">
        <f t="shared" si="201"/>
        <v>25.5</v>
      </c>
      <c r="W205" s="1012">
        <f t="shared" si="202"/>
        <v>25.5</v>
      </c>
      <c r="X205" s="844">
        <f t="shared" si="203"/>
        <v>5</v>
      </c>
      <c r="Y205" s="923">
        <f t="shared" si="204"/>
        <v>5</v>
      </c>
      <c r="Z205" s="881">
        <f t="shared" si="183"/>
        <v>25.5</v>
      </c>
      <c r="AA205" s="889">
        <f t="shared" si="184"/>
        <v>25.5</v>
      </c>
      <c r="AC205" s="899" t="s">
        <v>552</v>
      </c>
      <c r="AD205" s="729"/>
      <c r="AE205" s="1082"/>
      <c r="AF205" s="868"/>
      <c r="AG205" s="1011"/>
      <c r="AH205" s="868"/>
      <c r="AI205" s="1079"/>
      <c r="AJ205" s="868">
        <f t="shared" ref="AJ205:AM210" si="209">AD205+AF205</f>
        <v>0</v>
      </c>
      <c r="AK205" s="1012">
        <f t="shared" si="209"/>
        <v>0</v>
      </c>
      <c r="AL205" s="868">
        <f t="shared" si="209"/>
        <v>0</v>
      </c>
      <c r="AM205" s="923">
        <f t="shared" si="209"/>
        <v>0</v>
      </c>
      <c r="AN205" s="1075">
        <f t="shared" ref="AN205:AO213" si="210">AD205+AF205+AH205</f>
        <v>0</v>
      </c>
      <c r="AO205" s="1086">
        <f t="shared" si="210"/>
        <v>0</v>
      </c>
      <c r="AR205" s="209"/>
    </row>
    <row r="206" spans="1:44" ht="15" customHeight="1" thickBot="1">
      <c r="B206" s="1672"/>
      <c r="C206" s="1661" t="s">
        <v>199</v>
      </c>
      <c r="D206" s="1673"/>
      <c r="E206" s="3645" t="s">
        <v>842</v>
      </c>
      <c r="F206" s="3646"/>
      <c r="G206" s="3647"/>
      <c r="H206" s="3647"/>
      <c r="I206" s="3647"/>
      <c r="J206" s="3648"/>
      <c r="K206" s="3138" t="s">
        <v>850</v>
      </c>
      <c r="L206" s="2642"/>
      <c r="M206" s="2643"/>
      <c r="N206" s="91"/>
      <c r="O206" s="880" t="s">
        <v>78</v>
      </c>
      <c r="P206" s="844">
        <f>I185+L185+F182</f>
        <v>15.55</v>
      </c>
      <c r="Q206" s="1028">
        <f>J185+M185+G182</f>
        <v>15.55</v>
      </c>
      <c r="R206" s="844">
        <f>I205</f>
        <v>6.3</v>
      </c>
      <c r="S206" s="1012">
        <f>J205</f>
        <v>6.3</v>
      </c>
      <c r="T206" s="844">
        <f>I209+I214</f>
        <v>6.9</v>
      </c>
      <c r="U206" s="1029">
        <f>J209+J214</f>
        <v>6.9</v>
      </c>
      <c r="V206" s="844">
        <f t="shared" si="201"/>
        <v>21.85</v>
      </c>
      <c r="W206" s="1012">
        <f t="shared" si="202"/>
        <v>21.85</v>
      </c>
      <c r="X206" s="844">
        <f t="shared" si="203"/>
        <v>13.2</v>
      </c>
      <c r="Y206" s="923">
        <f t="shared" si="204"/>
        <v>13.2</v>
      </c>
      <c r="Z206" s="881">
        <f t="shared" si="183"/>
        <v>28.75</v>
      </c>
      <c r="AA206" s="889">
        <f t="shared" si="184"/>
        <v>28.75</v>
      </c>
      <c r="AC206" s="899" t="s">
        <v>113</v>
      </c>
      <c r="AD206" s="729"/>
      <c r="AE206" s="1082"/>
      <c r="AF206" s="868"/>
      <c r="AG206" s="1011"/>
      <c r="AH206" s="868"/>
      <c r="AI206" s="1079"/>
      <c r="AJ206" s="868">
        <f t="shared" si="209"/>
        <v>0</v>
      </c>
      <c r="AK206" s="1012">
        <f t="shared" si="209"/>
        <v>0</v>
      </c>
      <c r="AL206" s="868">
        <f t="shared" si="209"/>
        <v>0</v>
      </c>
      <c r="AM206" s="923">
        <f t="shared" si="209"/>
        <v>0</v>
      </c>
      <c r="AN206" s="1075">
        <f t="shared" si="210"/>
        <v>0</v>
      </c>
      <c r="AO206" s="1086">
        <f t="shared" si="210"/>
        <v>0</v>
      </c>
      <c r="AR206" s="209"/>
    </row>
    <row r="207" spans="1:44" ht="15" customHeight="1" thickBot="1">
      <c r="B207" s="1662" t="s">
        <v>849</v>
      </c>
      <c r="C207" s="241" t="s">
        <v>850</v>
      </c>
      <c r="D207" s="248">
        <v>200</v>
      </c>
      <c r="E207" s="2115" t="s">
        <v>88</v>
      </c>
      <c r="F207" s="651" t="s">
        <v>89</v>
      </c>
      <c r="G207" s="1210" t="s">
        <v>90</v>
      </c>
      <c r="H207" s="3518" t="s">
        <v>88</v>
      </c>
      <c r="I207" s="651" t="s">
        <v>89</v>
      </c>
      <c r="J207" s="3649" t="s">
        <v>90</v>
      </c>
      <c r="K207" s="3650" t="s">
        <v>88</v>
      </c>
      <c r="L207" s="2190" t="s">
        <v>89</v>
      </c>
      <c r="M207" s="2644" t="s">
        <v>90</v>
      </c>
      <c r="N207" s="91"/>
      <c r="O207" s="880" t="s">
        <v>81</v>
      </c>
      <c r="P207" s="844"/>
      <c r="Q207" s="837"/>
      <c r="R207" s="1144">
        <f>F198+I198+L196+L197</f>
        <v>14</v>
      </c>
      <c r="S207" s="1033">
        <f>G198+J198+M196+M197</f>
        <v>14</v>
      </c>
      <c r="T207" s="844">
        <f>I210</f>
        <v>1.2</v>
      </c>
      <c r="U207" s="1025">
        <f>J210</f>
        <v>1.2</v>
      </c>
      <c r="V207" s="844">
        <f t="shared" si="201"/>
        <v>14</v>
      </c>
      <c r="W207" s="1012">
        <f t="shared" si="202"/>
        <v>14</v>
      </c>
      <c r="X207" s="844">
        <f t="shared" si="203"/>
        <v>15.2</v>
      </c>
      <c r="Y207" s="923">
        <f t="shared" si="204"/>
        <v>15.2</v>
      </c>
      <c r="Z207" s="881">
        <f t="shared" si="183"/>
        <v>15.2</v>
      </c>
      <c r="AA207" s="889">
        <f t="shared" si="184"/>
        <v>15.2</v>
      </c>
      <c r="AC207" s="899" t="s">
        <v>111</v>
      </c>
      <c r="AD207" s="729"/>
      <c r="AE207" s="1083"/>
      <c r="AF207" s="868"/>
      <c r="AG207" s="1011"/>
      <c r="AH207" s="868"/>
      <c r="AI207" s="1079"/>
      <c r="AJ207" s="868">
        <f t="shared" si="209"/>
        <v>0</v>
      </c>
      <c r="AK207" s="1012">
        <f t="shared" si="209"/>
        <v>0</v>
      </c>
      <c r="AL207" s="868">
        <f t="shared" si="209"/>
        <v>0</v>
      </c>
      <c r="AM207" s="923">
        <f t="shared" si="209"/>
        <v>0</v>
      </c>
      <c r="AN207" s="1075">
        <f t="shared" si="210"/>
        <v>0</v>
      </c>
      <c r="AO207" s="1086">
        <f t="shared" si="210"/>
        <v>0</v>
      </c>
      <c r="AR207" s="209"/>
    </row>
    <row r="208" spans="1:44" ht="14.25" customHeight="1">
      <c r="B208" s="1643" t="s">
        <v>785</v>
      </c>
      <c r="C208" s="259" t="s">
        <v>840</v>
      </c>
      <c r="D208" s="116">
        <v>100</v>
      </c>
      <c r="E208" s="3076" t="s">
        <v>63</v>
      </c>
      <c r="F208" s="3651">
        <v>48.506599999999999</v>
      </c>
      <c r="G208" s="3652">
        <v>40</v>
      </c>
      <c r="H208" s="3653" t="s">
        <v>855</v>
      </c>
      <c r="I208" s="3654"/>
      <c r="J208" s="1665"/>
      <c r="K208" s="3655" t="s">
        <v>851</v>
      </c>
      <c r="L208" s="2431">
        <v>23</v>
      </c>
      <c r="M208" s="2198">
        <v>23</v>
      </c>
      <c r="N208" s="106"/>
      <c r="O208" s="592" t="s">
        <v>126</v>
      </c>
      <c r="P208" s="1216">
        <f>Q208/1000/0.04</f>
        <v>0</v>
      </c>
      <c r="Q208" s="1028"/>
      <c r="R208" s="1216">
        <f>S208/1000/0.04</f>
        <v>0</v>
      </c>
      <c r="S208" s="1195"/>
      <c r="T208" s="1216">
        <f>U208/1000/0.04</f>
        <v>0.20699999999999996</v>
      </c>
      <c r="U208" s="1029">
        <f>G215</f>
        <v>8.2799999999999994</v>
      </c>
      <c r="V208" s="844">
        <f t="shared" si="201"/>
        <v>0</v>
      </c>
      <c r="W208" s="1012">
        <f t="shared" si="202"/>
        <v>0</v>
      </c>
      <c r="X208" s="844">
        <f t="shared" si="203"/>
        <v>0.20699999999999996</v>
      </c>
      <c r="Y208" s="923">
        <f t="shared" si="204"/>
        <v>8.2799999999999994</v>
      </c>
      <c r="Z208" s="881">
        <f t="shared" si="183"/>
        <v>0.20699999999999996</v>
      </c>
      <c r="AA208" s="889">
        <f t="shared" si="184"/>
        <v>8.2799999999999994</v>
      </c>
      <c r="AC208" s="899" t="s">
        <v>324</v>
      </c>
      <c r="AD208" s="729"/>
      <c r="AE208" s="1084"/>
      <c r="AF208" s="868"/>
      <c r="AG208" s="1011"/>
      <c r="AH208" s="868"/>
      <c r="AI208" s="1079"/>
      <c r="AJ208" s="868">
        <f t="shared" si="209"/>
        <v>0</v>
      </c>
      <c r="AK208" s="1012">
        <f t="shared" si="209"/>
        <v>0</v>
      </c>
      <c r="AL208" s="868">
        <f t="shared" si="209"/>
        <v>0</v>
      </c>
      <c r="AM208" s="923">
        <f t="shared" si="209"/>
        <v>0</v>
      </c>
      <c r="AN208" s="1075">
        <f t="shared" si="210"/>
        <v>0</v>
      </c>
      <c r="AO208" s="1086">
        <f t="shared" si="210"/>
        <v>0</v>
      </c>
      <c r="AR208" s="209"/>
    </row>
    <row r="209" spans="2:49" ht="12.75" customHeight="1" thickBot="1">
      <c r="B209" s="631" t="s">
        <v>482</v>
      </c>
      <c r="C209" s="1422" t="s">
        <v>408</v>
      </c>
      <c r="D209" s="96">
        <v>20</v>
      </c>
      <c r="E209" s="2699" t="s">
        <v>852</v>
      </c>
      <c r="F209" s="1664"/>
      <c r="G209" s="1664"/>
      <c r="H209" s="241" t="s">
        <v>230</v>
      </c>
      <c r="I209" s="227">
        <v>4.7</v>
      </c>
      <c r="J209" s="1211">
        <v>4.7</v>
      </c>
      <c r="K209" s="3483" t="s">
        <v>573</v>
      </c>
      <c r="L209" s="2441">
        <v>2.2000000000000002</v>
      </c>
      <c r="M209" s="2347">
        <v>2.2000000000000002</v>
      </c>
      <c r="N209" s="91"/>
      <c r="O209" s="880" t="s">
        <v>49</v>
      </c>
      <c r="P209" s="1111"/>
      <c r="Q209" s="1030"/>
      <c r="R209" s="844">
        <f>L198</f>
        <v>1.2</v>
      </c>
      <c r="S209" s="1012">
        <f>M198</f>
        <v>1.2</v>
      </c>
      <c r="T209" s="844">
        <f>L209</f>
        <v>2.2000000000000002</v>
      </c>
      <c r="U209" s="1023">
        <f>M209</f>
        <v>2.2000000000000002</v>
      </c>
      <c r="V209" s="844">
        <f t="shared" si="201"/>
        <v>1.2</v>
      </c>
      <c r="W209" s="1012">
        <f t="shared" si="202"/>
        <v>1.2</v>
      </c>
      <c r="X209" s="844">
        <f t="shared" si="203"/>
        <v>3.4000000000000004</v>
      </c>
      <c r="Y209" s="923">
        <f t="shared" si="204"/>
        <v>3.4000000000000004</v>
      </c>
      <c r="Z209" s="881">
        <f t="shared" si="183"/>
        <v>3.4000000000000004</v>
      </c>
      <c r="AA209" s="889">
        <f t="shared" si="184"/>
        <v>3.4000000000000004</v>
      </c>
      <c r="AC209" s="2271" t="s">
        <v>85</v>
      </c>
      <c r="AD209" s="866"/>
      <c r="AE209" s="2447"/>
      <c r="AF209" s="869">
        <f>L194</f>
        <v>23</v>
      </c>
      <c r="AG209" s="1013">
        <f>M194</f>
        <v>23</v>
      </c>
      <c r="AH209" s="869"/>
      <c r="AI209" s="1080"/>
      <c r="AJ209" s="869">
        <f t="shared" si="209"/>
        <v>23</v>
      </c>
      <c r="AK209" s="1014">
        <f t="shared" si="209"/>
        <v>23</v>
      </c>
      <c r="AL209" s="869">
        <f t="shared" si="209"/>
        <v>23</v>
      </c>
      <c r="AM209" s="833">
        <f t="shared" si="209"/>
        <v>23</v>
      </c>
      <c r="AN209" s="1352">
        <f t="shared" si="210"/>
        <v>23</v>
      </c>
      <c r="AO209" s="1341">
        <f t="shared" si="210"/>
        <v>23</v>
      </c>
      <c r="AR209" s="111"/>
    </row>
    <row r="210" spans="2:49" ht="14.25" customHeight="1" thickBot="1">
      <c r="B210" s="190" t="s">
        <v>9</v>
      </c>
      <c r="C210" s="241" t="s">
        <v>319</v>
      </c>
      <c r="D210" s="3033">
        <v>30</v>
      </c>
      <c r="E210" s="2953" t="s">
        <v>86</v>
      </c>
      <c r="F210" s="227">
        <v>11.4</v>
      </c>
      <c r="G210" s="3562">
        <v>11.4</v>
      </c>
      <c r="H210" s="241" t="s">
        <v>790</v>
      </c>
      <c r="I210" s="227">
        <v>1.2</v>
      </c>
      <c r="J210" s="1211">
        <v>1.2</v>
      </c>
      <c r="K210" s="3483" t="s">
        <v>789</v>
      </c>
      <c r="L210" s="1094">
        <v>4</v>
      </c>
      <c r="M210" s="2347">
        <v>4</v>
      </c>
      <c r="N210" s="106"/>
      <c r="O210" s="880" t="s">
        <v>123</v>
      </c>
      <c r="P210" s="844"/>
      <c r="Q210" s="837"/>
      <c r="R210" s="844"/>
      <c r="S210" s="923"/>
      <c r="T210" s="844"/>
      <c r="U210" s="1025"/>
      <c r="V210" s="844">
        <f t="shared" si="201"/>
        <v>0</v>
      </c>
      <c r="W210" s="1012">
        <f t="shared" si="202"/>
        <v>0</v>
      </c>
      <c r="X210" s="844">
        <f t="shared" si="203"/>
        <v>0</v>
      </c>
      <c r="Y210" s="923">
        <f t="shared" si="204"/>
        <v>0</v>
      </c>
      <c r="Z210" s="881">
        <f t="shared" si="183"/>
        <v>0</v>
      </c>
      <c r="AA210" s="889">
        <f t="shared" si="184"/>
        <v>0</v>
      </c>
      <c r="AC210" s="1336" t="s">
        <v>430</v>
      </c>
      <c r="AD210" s="2283">
        <f t="shared" ref="AD210:AH210" si="211">SUM(AD205:AD209)</f>
        <v>0</v>
      </c>
      <c r="AE210" s="1339">
        <f>SUM(AE205:AE209)</f>
        <v>0</v>
      </c>
      <c r="AF210" s="1357">
        <f t="shared" si="211"/>
        <v>23</v>
      </c>
      <c r="AG210" s="1339">
        <f t="shared" si="211"/>
        <v>23</v>
      </c>
      <c r="AH210" s="1357">
        <f t="shared" si="211"/>
        <v>0</v>
      </c>
      <c r="AI210" s="1339">
        <f>SUM(AI205:AI209)</f>
        <v>0</v>
      </c>
      <c r="AJ210" s="1351">
        <f t="shared" si="209"/>
        <v>23</v>
      </c>
      <c r="AK210" s="2272">
        <f t="shared" si="209"/>
        <v>23</v>
      </c>
      <c r="AL210" s="1351">
        <f t="shared" si="209"/>
        <v>23</v>
      </c>
      <c r="AM210" s="2273">
        <f t="shared" si="209"/>
        <v>23</v>
      </c>
      <c r="AN210" s="1364">
        <f t="shared" si="210"/>
        <v>23</v>
      </c>
      <c r="AO210" s="1087">
        <f t="shared" si="210"/>
        <v>23</v>
      </c>
      <c r="AR210" s="202"/>
    </row>
    <row r="211" spans="2:49" ht="15.75" customHeight="1" thickBot="1">
      <c r="B211" s="103"/>
      <c r="C211" s="1202"/>
      <c r="D211" s="106"/>
      <c r="E211" s="3656" t="s">
        <v>77</v>
      </c>
      <c r="F211" s="227">
        <v>37.67</v>
      </c>
      <c r="G211" s="3567">
        <v>37.67</v>
      </c>
      <c r="H211" s="241" t="s">
        <v>569</v>
      </c>
      <c r="I211" s="1664"/>
      <c r="J211" s="3635">
        <v>0.39500000000000002</v>
      </c>
      <c r="K211" s="2935" t="s">
        <v>787</v>
      </c>
      <c r="L211" s="2414">
        <v>8.15</v>
      </c>
      <c r="M211" s="2173">
        <v>7.5</v>
      </c>
      <c r="N211" s="91"/>
      <c r="O211" s="880" t="s">
        <v>333</v>
      </c>
      <c r="P211" s="844"/>
      <c r="Q211" s="837"/>
      <c r="R211" s="844"/>
      <c r="S211" s="923"/>
      <c r="T211" s="844"/>
      <c r="U211" s="1025"/>
      <c r="V211" s="844">
        <f t="shared" si="201"/>
        <v>0</v>
      </c>
      <c r="W211" s="1012">
        <f t="shared" si="202"/>
        <v>0</v>
      </c>
      <c r="X211" s="844">
        <f t="shared" si="203"/>
        <v>0</v>
      </c>
      <c r="Y211" s="923">
        <f t="shared" si="204"/>
        <v>0</v>
      </c>
      <c r="Z211" s="881">
        <f t="shared" si="183"/>
        <v>0</v>
      </c>
      <c r="AA211" s="889">
        <f t="shared" si="184"/>
        <v>0</v>
      </c>
      <c r="AC211" s="2276" t="s">
        <v>431</v>
      </c>
      <c r="AD211" s="2277">
        <f t="shared" ref="AD211:AI211" si="212">AD203+AD210</f>
        <v>93.614999999999995</v>
      </c>
      <c r="AE211" s="2284">
        <f t="shared" si="212"/>
        <v>58.5</v>
      </c>
      <c r="AF211" s="2288">
        <f t="shared" si="212"/>
        <v>197.96199999999999</v>
      </c>
      <c r="AG211" s="2287">
        <f t="shared" si="212"/>
        <v>159.80000000000001</v>
      </c>
      <c r="AH211" s="2277">
        <f>AH203+AH210</f>
        <v>70.47</v>
      </c>
      <c r="AI211" s="2285">
        <f t="shared" si="212"/>
        <v>56.030099999999997</v>
      </c>
      <c r="AJ211" s="2279">
        <f>AD211+AF211</f>
        <v>291.577</v>
      </c>
      <c r="AK211" s="2280">
        <f>AE211+AG211</f>
        <v>218.3</v>
      </c>
      <c r="AL211" s="2279">
        <f t="shared" ref="AL211:AL213" si="213">AF211+AH211</f>
        <v>268.43200000000002</v>
      </c>
      <c r="AM211" s="2281">
        <f t="shared" ref="AM211:AM213" si="214">AG211+AI211</f>
        <v>215.83010000000002</v>
      </c>
      <c r="AN211" s="2289">
        <f t="shared" si="210"/>
        <v>362.04700000000003</v>
      </c>
      <c r="AO211" s="2282">
        <f t="shared" si="210"/>
        <v>274.33010000000002</v>
      </c>
      <c r="AR211" s="126"/>
    </row>
    <row r="212" spans="2:49" ht="12.75" customHeight="1" thickBot="1">
      <c r="B212" s="103"/>
      <c r="C212" s="1202"/>
      <c r="D212" s="106"/>
      <c r="E212" s="2699" t="s">
        <v>853</v>
      </c>
      <c r="F212" s="1664"/>
      <c r="G212" s="1664"/>
      <c r="H212" s="3085" t="s">
        <v>1018</v>
      </c>
      <c r="I212" s="227">
        <v>12.1</v>
      </c>
      <c r="J212" s="3624">
        <v>12.1</v>
      </c>
      <c r="K212" s="2935" t="s">
        <v>791</v>
      </c>
      <c r="L212" s="2164">
        <v>220</v>
      </c>
      <c r="M212" s="2173">
        <v>220</v>
      </c>
      <c r="N212" s="91"/>
      <c r="O212" s="880" t="s">
        <v>121</v>
      </c>
      <c r="P212" s="844"/>
      <c r="Q212" s="837"/>
      <c r="R212" s="844"/>
      <c r="S212" s="923"/>
      <c r="T212" s="844"/>
      <c r="U212" s="1025"/>
      <c r="V212" s="844">
        <f t="shared" si="201"/>
        <v>0</v>
      </c>
      <c r="W212" s="1012">
        <f t="shared" si="202"/>
        <v>0</v>
      </c>
      <c r="X212" s="844">
        <f t="shared" si="203"/>
        <v>0</v>
      </c>
      <c r="Y212" s="923">
        <f t="shared" si="204"/>
        <v>0</v>
      </c>
      <c r="Z212" s="881">
        <f t="shared" si="183"/>
        <v>0</v>
      </c>
      <c r="AA212" s="889">
        <f t="shared" si="184"/>
        <v>0</v>
      </c>
      <c r="AC212" s="2296" t="s">
        <v>366</v>
      </c>
      <c r="AD212" s="2154"/>
      <c r="AE212" s="2297"/>
      <c r="AF212" s="2298"/>
      <c r="AG212" s="2299"/>
      <c r="AH212" s="2298">
        <f>L208</f>
        <v>23</v>
      </c>
      <c r="AI212" s="2300">
        <f>M208</f>
        <v>23</v>
      </c>
      <c r="AJ212" s="2301">
        <f t="shared" ref="AJ212:AJ213" si="215">AD212+AF212</f>
        <v>0</v>
      </c>
      <c r="AK212" s="2302">
        <f t="shared" ref="AK212:AK213" si="216">AE212+AG212</f>
        <v>0</v>
      </c>
      <c r="AL212" s="2301">
        <f t="shared" si="213"/>
        <v>23</v>
      </c>
      <c r="AM212" s="2303">
        <f t="shared" si="214"/>
        <v>23</v>
      </c>
      <c r="AN212" s="2304">
        <f t="shared" si="210"/>
        <v>23</v>
      </c>
      <c r="AO212" s="2305">
        <f t="shared" si="210"/>
        <v>23</v>
      </c>
      <c r="AR212" s="98"/>
    </row>
    <row r="213" spans="2:49" ht="15" customHeight="1">
      <c r="B213" s="103"/>
      <c r="C213" s="1202"/>
      <c r="D213" s="106"/>
      <c r="E213" s="2175" t="s">
        <v>65</v>
      </c>
      <c r="F213" s="2164">
        <v>70.47</v>
      </c>
      <c r="G213" s="2243">
        <v>56.030099999999997</v>
      </c>
      <c r="H213" s="232" t="s">
        <v>75</v>
      </c>
      <c r="I213" s="2164">
        <v>2.2000000000000002</v>
      </c>
      <c r="J213" s="2165">
        <v>2.2000000000000002</v>
      </c>
      <c r="K213" s="84"/>
      <c r="L213" s="14"/>
      <c r="M213" s="2647"/>
      <c r="N213" s="91"/>
      <c r="O213" s="880" t="s">
        <v>120</v>
      </c>
      <c r="P213" s="844"/>
      <c r="Q213" s="837"/>
      <c r="R213" s="844"/>
      <c r="S213" s="923"/>
      <c r="T213" s="844"/>
      <c r="U213" s="1025"/>
      <c r="V213" s="844">
        <f t="shared" si="201"/>
        <v>0</v>
      </c>
      <c r="W213" s="1012">
        <f t="shared" si="202"/>
        <v>0</v>
      </c>
      <c r="X213" s="844">
        <f t="shared" si="203"/>
        <v>0</v>
      </c>
      <c r="Y213" s="923">
        <f t="shared" si="204"/>
        <v>0</v>
      </c>
      <c r="Z213" s="881">
        <f t="shared" si="183"/>
        <v>0</v>
      </c>
      <c r="AA213" s="889">
        <f t="shared" si="184"/>
        <v>0</v>
      </c>
      <c r="AC213" s="1312" t="s">
        <v>306</v>
      </c>
      <c r="AD213" s="2290"/>
      <c r="AE213" s="2291"/>
      <c r="AF213" s="865"/>
      <c r="AG213" s="907"/>
      <c r="AH213" s="865"/>
      <c r="AI213" s="2292"/>
      <c r="AJ213" s="867">
        <f t="shared" si="215"/>
        <v>0</v>
      </c>
      <c r="AK213" s="2293">
        <f t="shared" si="216"/>
        <v>0</v>
      </c>
      <c r="AL213" s="867">
        <f t="shared" si="213"/>
        <v>0</v>
      </c>
      <c r="AM213" s="2294">
        <f t="shared" si="214"/>
        <v>0</v>
      </c>
      <c r="AN213" s="2295">
        <f t="shared" si="210"/>
        <v>0</v>
      </c>
      <c r="AO213" s="907">
        <f t="shared" si="210"/>
        <v>0</v>
      </c>
      <c r="AR213" s="100"/>
    </row>
    <row r="214" spans="2:49" ht="15" customHeight="1">
      <c r="B214" s="103"/>
      <c r="C214" s="1202"/>
      <c r="D214" s="106"/>
      <c r="E214" s="2412" t="s">
        <v>854</v>
      </c>
      <c r="F214" s="2185"/>
      <c r="G214" s="2185"/>
      <c r="H214" s="232" t="s">
        <v>230</v>
      </c>
      <c r="I214" s="2164">
        <v>2.2000000000000002</v>
      </c>
      <c r="J214" s="2173">
        <v>2.2000000000000002</v>
      </c>
      <c r="K214" s="52"/>
      <c r="L214" s="1757"/>
      <c r="M214" s="2500"/>
      <c r="N214" s="91"/>
      <c r="O214" s="880" t="s">
        <v>73</v>
      </c>
      <c r="P214" s="844"/>
      <c r="Q214" s="837"/>
      <c r="R214" s="844"/>
      <c r="S214" s="923"/>
      <c r="T214" s="844"/>
      <c r="U214" s="1025"/>
      <c r="V214" s="844">
        <f t="shared" si="201"/>
        <v>0</v>
      </c>
      <c r="W214" s="1012">
        <f t="shared" si="202"/>
        <v>0</v>
      </c>
      <c r="X214" s="844">
        <f t="shared" si="203"/>
        <v>0</v>
      </c>
      <c r="Y214" s="923">
        <f t="shared" si="204"/>
        <v>0</v>
      </c>
      <c r="Z214" s="881">
        <f t="shared" si="183"/>
        <v>0</v>
      </c>
      <c r="AA214" s="889">
        <f t="shared" si="184"/>
        <v>0</v>
      </c>
      <c r="AC214" s="924" t="s">
        <v>307</v>
      </c>
      <c r="AD214" s="925"/>
      <c r="AE214" s="1397"/>
      <c r="AF214" s="729">
        <f>F205</f>
        <v>119.175</v>
      </c>
      <c r="AG214" s="927">
        <f>G205</f>
        <v>105</v>
      </c>
      <c r="AH214" s="868">
        <f>L211</f>
        <v>8.15</v>
      </c>
      <c r="AI214" s="928">
        <f>M211</f>
        <v>7.5</v>
      </c>
      <c r="AJ214" s="868">
        <f t="shared" ref="AJ214:AM218" si="217">AD214+AF214</f>
        <v>119.175</v>
      </c>
      <c r="AK214" s="929">
        <f t="shared" si="217"/>
        <v>105</v>
      </c>
      <c r="AL214" s="868">
        <f t="shared" si="217"/>
        <v>127.325</v>
      </c>
      <c r="AM214" s="930">
        <f t="shared" si="217"/>
        <v>112.5</v>
      </c>
      <c r="AN214" s="901">
        <f t="shared" ref="AN214:AN230" si="218">AD214+AF214+AH214</f>
        <v>127.325</v>
      </c>
      <c r="AO214" s="902">
        <f t="shared" ref="AO214:AO230" si="219">AE214+AG214+AI214</f>
        <v>112.5</v>
      </c>
      <c r="AR214" s="104"/>
    </row>
    <row r="215" spans="2:49" ht="12.75" customHeight="1">
      <c r="B215" s="103"/>
      <c r="C215" s="1202"/>
      <c r="D215" s="106"/>
      <c r="E215" s="2175" t="s">
        <v>786</v>
      </c>
      <c r="F215" s="2414" t="s">
        <v>847</v>
      </c>
      <c r="G215" s="2243">
        <v>8.2799999999999994</v>
      </c>
      <c r="H215" s="2353" t="s">
        <v>841</v>
      </c>
      <c r="I215" s="2164">
        <v>4.0000000000000001E-3</v>
      </c>
      <c r="J215" s="2176">
        <v>4.0000000000000001E-3</v>
      </c>
      <c r="K215" s="159"/>
      <c r="L215" s="195"/>
      <c r="M215" s="2693"/>
      <c r="N215" s="91"/>
      <c r="O215" s="415" t="s">
        <v>334</v>
      </c>
      <c r="P215" s="844">
        <f>I186+L183</f>
        <v>1.2549999999999999</v>
      </c>
      <c r="Q215" s="837">
        <f>J186+M183</f>
        <v>1.2549999999999999</v>
      </c>
      <c r="R215" s="844">
        <f>F199+I195+I204+L202</f>
        <v>1.99</v>
      </c>
      <c r="S215" s="923">
        <f>G199+J195+J204+M202</f>
        <v>1.99</v>
      </c>
      <c r="T215" s="844">
        <f>F217+I216</f>
        <v>0.8600000000000001</v>
      </c>
      <c r="U215" s="1025">
        <f>G217+J216</f>
        <v>0.8600000000000001</v>
      </c>
      <c r="V215" s="844">
        <f t="shared" si="201"/>
        <v>3.2450000000000001</v>
      </c>
      <c r="W215" s="1012">
        <f t="shared" si="202"/>
        <v>3.2450000000000001</v>
      </c>
      <c r="X215" s="844">
        <f t="shared" si="203"/>
        <v>2.85</v>
      </c>
      <c r="Y215" s="923">
        <f t="shared" si="204"/>
        <v>2.85</v>
      </c>
      <c r="Z215" s="881">
        <f t="shared" si="183"/>
        <v>4.1050000000000004</v>
      </c>
      <c r="AA215" s="889">
        <f t="shared" si="184"/>
        <v>4.1050000000000004</v>
      </c>
      <c r="AC215" s="931" t="s">
        <v>308</v>
      </c>
      <c r="AD215" s="932"/>
      <c r="AE215" s="1398"/>
      <c r="AF215" s="729"/>
      <c r="AG215" s="934"/>
      <c r="AH215" s="935"/>
      <c r="AI215" s="936"/>
      <c r="AJ215" s="868">
        <f t="shared" si="217"/>
        <v>0</v>
      </c>
      <c r="AK215" s="929">
        <f t="shared" si="217"/>
        <v>0</v>
      </c>
      <c r="AL215" s="868">
        <f t="shared" si="217"/>
        <v>0</v>
      </c>
      <c r="AM215" s="930">
        <f t="shared" si="217"/>
        <v>0</v>
      </c>
      <c r="AN215" s="881">
        <f t="shared" si="218"/>
        <v>0</v>
      </c>
      <c r="AO215" s="902">
        <f t="shared" si="219"/>
        <v>0</v>
      </c>
      <c r="AR215" s="104"/>
    </row>
    <row r="216" spans="2:49" ht="12.75" customHeight="1">
      <c r="B216" s="103"/>
      <c r="C216" s="1202"/>
      <c r="D216" s="106"/>
      <c r="E216" s="2175" t="s">
        <v>788</v>
      </c>
      <c r="F216" s="2414">
        <v>4</v>
      </c>
      <c r="G216" s="2243">
        <v>4</v>
      </c>
      <c r="H216" s="232" t="s">
        <v>780</v>
      </c>
      <c r="I216" s="2164">
        <v>0.2</v>
      </c>
      <c r="J216" s="2176">
        <v>0.2</v>
      </c>
      <c r="K216" s="159"/>
      <c r="L216" s="195"/>
      <c r="M216" s="2693"/>
      <c r="N216" s="91"/>
      <c r="O216" s="880" t="s">
        <v>335</v>
      </c>
      <c r="P216" s="844"/>
      <c r="Q216" s="837"/>
      <c r="R216" s="844"/>
      <c r="S216" s="923"/>
      <c r="T216" s="844">
        <f>L210</f>
        <v>4</v>
      </c>
      <c r="U216" s="1025">
        <f>M210</f>
        <v>4</v>
      </c>
      <c r="V216" s="844">
        <f t="shared" si="201"/>
        <v>0</v>
      </c>
      <c r="W216" s="1012">
        <f t="shared" si="202"/>
        <v>0</v>
      </c>
      <c r="X216" s="844">
        <f t="shared" si="203"/>
        <v>4</v>
      </c>
      <c r="Y216" s="923">
        <f t="shared" si="204"/>
        <v>4</v>
      </c>
      <c r="Z216" s="881">
        <f t="shared" si="183"/>
        <v>4</v>
      </c>
      <c r="AA216" s="889">
        <f t="shared" si="184"/>
        <v>4</v>
      </c>
      <c r="AC216" s="937" t="s">
        <v>309</v>
      </c>
      <c r="AD216" s="932"/>
      <c r="AE216" s="1398"/>
      <c r="AF216" s="729"/>
      <c r="AG216" s="934"/>
      <c r="AH216" s="868"/>
      <c r="AI216" s="936"/>
      <c r="AJ216" s="868">
        <f t="shared" si="217"/>
        <v>0</v>
      </c>
      <c r="AK216" s="929">
        <f t="shared" si="217"/>
        <v>0</v>
      </c>
      <c r="AL216" s="868">
        <f t="shared" si="217"/>
        <v>0</v>
      </c>
      <c r="AM216" s="930">
        <f t="shared" si="217"/>
        <v>0</v>
      </c>
      <c r="AN216" s="881">
        <f t="shared" si="218"/>
        <v>0</v>
      </c>
      <c r="AO216" s="902">
        <f t="shared" si="219"/>
        <v>0</v>
      </c>
      <c r="AR216" s="104"/>
    </row>
    <row r="217" spans="2:49" ht="12" customHeight="1" thickBot="1">
      <c r="B217" s="1212" t="s">
        <v>295</v>
      </c>
      <c r="C217" s="1213"/>
      <c r="D217" s="3044">
        <f>SUM(D207:D213)</f>
        <v>350</v>
      </c>
      <c r="E217" s="2382" t="s">
        <v>373</v>
      </c>
      <c r="F217" s="1097">
        <v>0.66</v>
      </c>
      <c r="G217" s="2624">
        <v>0.66</v>
      </c>
      <c r="H217" s="2621" t="s">
        <v>77</v>
      </c>
      <c r="I217" s="2394">
        <v>7.9</v>
      </c>
      <c r="J217" s="2416">
        <v>7.9</v>
      </c>
      <c r="K217" s="2708"/>
      <c r="L217" s="2648"/>
      <c r="M217" s="74"/>
      <c r="N217" s="91"/>
      <c r="O217" s="853" t="s">
        <v>136</v>
      </c>
      <c r="P217" s="848">
        <f t="shared" ref="P217:U217" si="220">P218+P219+P220+P221</f>
        <v>8.9999999999999998E-4</v>
      </c>
      <c r="Q217" s="1034">
        <f t="shared" si="220"/>
        <v>8.9999999999999998E-4</v>
      </c>
      <c r="R217" s="848">
        <f t="shared" si="220"/>
        <v>0.96</v>
      </c>
      <c r="S217" s="1035">
        <f t="shared" si="220"/>
        <v>0.96</v>
      </c>
      <c r="T217" s="858">
        <f t="shared" si="220"/>
        <v>0.39900000000000002</v>
      </c>
      <c r="U217" s="1036">
        <f t="shared" si="220"/>
        <v>0.39900000000000002</v>
      </c>
      <c r="V217" s="1115">
        <f t="shared" ref="V217:V222" si="221">P217+R217</f>
        <v>0.96089999999999998</v>
      </c>
      <c r="W217" s="1012">
        <f t="shared" si="202"/>
        <v>0.96089999999999998</v>
      </c>
      <c r="X217" s="844">
        <f t="shared" si="203"/>
        <v>1.359</v>
      </c>
      <c r="Y217" s="923">
        <f t="shared" si="204"/>
        <v>1.359</v>
      </c>
      <c r="Z217" s="881">
        <f t="shared" si="183"/>
        <v>1.3599000000000001</v>
      </c>
      <c r="AA217" s="889">
        <f t="shared" si="184"/>
        <v>1.3599000000000001</v>
      </c>
      <c r="AC217" s="938" t="s">
        <v>310</v>
      </c>
      <c r="AD217" s="939"/>
      <c r="AE217" s="1399"/>
      <c r="AF217" s="866"/>
      <c r="AG217" s="941"/>
      <c r="AH217" s="869"/>
      <c r="AI217" s="942"/>
      <c r="AJ217" s="869">
        <f>AD217+AF217</f>
        <v>0</v>
      </c>
      <c r="AK217" s="929">
        <f t="shared" si="217"/>
        <v>0</v>
      </c>
      <c r="AL217" s="869">
        <f>AF217+AH217</f>
        <v>0</v>
      </c>
      <c r="AM217" s="930">
        <f t="shared" si="217"/>
        <v>0</v>
      </c>
      <c r="AN217" s="890">
        <f t="shared" si="218"/>
        <v>0</v>
      </c>
      <c r="AO217" s="903">
        <f t="shared" si="219"/>
        <v>0</v>
      </c>
      <c r="AR217" s="106"/>
    </row>
    <row r="218" spans="2:49" ht="12.75" customHeight="1" thickBot="1">
      <c r="B218" s="99"/>
      <c r="C218" s="91"/>
      <c r="N218" s="91"/>
      <c r="O218" s="854" t="s">
        <v>134</v>
      </c>
      <c r="P218" s="849">
        <f>I187</f>
        <v>8.9999999999999998E-4</v>
      </c>
      <c r="Q218" s="1037">
        <f>J187</f>
        <v>8.9999999999999998E-4</v>
      </c>
      <c r="R218" s="849">
        <f>F200</f>
        <v>0.01</v>
      </c>
      <c r="S218" s="1038">
        <f>G200</f>
        <v>0.01</v>
      </c>
      <c r="T218" s="859">
        <f>I215</f>
        <v>4.0000000000000001E-3</v>
      </c>
      <c r="U218" s="1037">
        <f>J215</f>
        <v>4.0000000000000001E-3</v>
      </c>
      <c r="V218" s="863">
        <f t="shared" si="221"/>
        <v>1.09E-2</v>
      </c>
      <c r="W218" s="1038">
        <f t="shared" si="202"/>
        <v>1.09E-2</v>
      </c>
      <c r="X218" s="845">
        <f t="shared" si="203"/>
        <v>1.4E-2</v>
      </c>
      <c r="Y218" s="1038">
        <f t="shared" si="204"/>
        <v>1.4E-2</v>
      </c>
      <c r="Z218" s="881">
        <f t="shared" si="183"/>
        <v>1.49E-2</v>
      </c>
      <c r="AA218" s="889">
        <f t="shared" si="184"/>
        <v>1.49E-2</v>
      </c>
      <c r="AC218" s="938" t="s">
        <v>367</v>
      </c>
      <c r="AD218" s="939"/>
      <c r="AE218" s="1399"/>
      <c r="AF218" s="866"/>
      <c r="AG218" s="941"/>
      <c r="AH218" s="869"/>
      <c r="AI218" s="942"/>
      <c r="AJ218" s="869">
        <f>AD218+AF218</f>
        <v>0</v>
      </c>
      <c r="AK218" s="929">
        <f t="shared" si="217"/>
        <v>0</v>
      </c>
      <c r="AL218" s="869">
        <f>AF218+AH218</f>
        <v>0</v>
      </c>
      <c r="AM218" s="930">
        <f t="shared" si="217"/>
        <v>0</v>
      </c>
      <c r="AN218" s="890">
        <f t="shared" si="218"/>
        <v>0</v>
      </c>
      <c r="AO218" s="903">
        <f t="shared" si="219"/>
        <v>0</v>
      </c>
      <c r="AR218" s="195"/>
      <c r="AV218" s="11"/>
      <c r="AW218" s="11"/>
    </row>
    <row r="219" spans="2:49" ht="14.25" customHeight="1" thickBot="1">
      <c r="B219" s="741"/>
      <c r="C219" s="1488"/>
      <c r="E219" s="115"/>
      <c r="F219" s="113"/>
      <c r="G219" s="96"/>
      <c r="H219" s="106"/>
      <c r="I219" s="216"/>
      <c r="J219" s="145"/>
      <c r="K219" s="106"/>
      <c r="L219" s="106"/>
      <c r="M219" s="106"/>
      <c r="N219" s="91"/>
      <c r="O219" s="855" t="s">
        <v>301</v>
      </c>
      <c r="P219" s="850"/>
      <c r="Q219" s="1039"/>
      <c r="R219" s="850">
        <f>G203</f>
        <v>0.7</v>
      </c>
      <c r="S219" s="1040">
        <f>G203</f>
        <v>0.7</v>
      </c>
      <c r="T219" s="860">
        <f>J211</f>
        <v>0.39500000000000002</v>
      </c>
      <c r="U219" s="1039">
        <f>J211</f>
        <v>0.39500000000000002</v>
      </c>
      <c r="V219" s="863">
        <f t="shared" si="221"/>
        <v>0.7</v>
      </c>
      <c r="W219" s="1038">
        <f t="shared" si="202"/>
        <v>0.7</v>
      </c>
      <c r="X219" s="845">
        <f t="shared" si="203"/>
        <v>1.095</v>
      </c>
      <c r="Y219" s="1038">
        <f t="shared" si="204"/>
        <v>1.095</v>
      </c>
      <c r="Z219" s="881">
        <f t="shared" si="183"/>
        <v>1.095</v>
      </c>
      <c r="AA219" s="889">
        <f t="shared" si="184"/>
        <v>1.095</v>
      </c>
      <c r="AC219" s="945" t="s">
        <v>311</v>
      </c>
      <c r="AD219" s="1177">
        <f t="shared" ref="AD219:AH219" si="222">SUM(AD213:AD218)</f>
        <v>0</v>
      </c>
      <c r="AE219" s="947">
        <f t="shared" si="222"/>
        <v>0</v>
      </c>
      <c r="AF219" s="948">
        <f t="shared" si="222"/>
        <v>119.175</v>
      </c>
      <c r="AG219" s="949">
        <f t="shared" si="222"/>
        <v>105</v>
      </c>
      <c r="AH219" s="950">
        <f t="shared" si="222"/>
        <v>8.15</v>
      </c>
      <c r="AI219" s="951">
        <f>SUM(AI213:AI218)</f>
        <v>7.5</v>
      </c>
      <c r="AJ219" s="1349">
        <f>AD219+AF219</f>
        <v>119.175</v>
      </c>
      <c r="AK219" s="952">
        <f>AE219+AG219</f>
        <v>105</v>
      </c>
      <c r="AL219" s="950">
        <f>AF219+AH219</f>
        <v>127.325</v>
      </c>
      <c r="AM219" s="953">
        <f>AG219+AI219</f>
        <v>112.5</v>
      </c>
      <c r="AN219" s="1350">
        <f t="shared" si="218"/>
        <v>127.325</v>
      </c>
      <c r="AO219" s="905">
        <f t="shared" si="219"/>
        <v>112.5</v>
      </c>
      <c r="AR219" s="1750"/>
      <c r="AV219" s="11"/>
      <c r="AW219" s="11"/>
    </row>
    <row r="220" spans="2:49">
      <c r="B220" s="741"/>
      <c r="C220" s="1488"/>
      <c r="E220" s="106"/>
      <c r="F220" s="106"/>
      <c r="G220" s="106"/>
      <c r="H220" s="214"/>
      <c r="I220" s="195"/>
      <c r="J220" s="196"/>
      <c r="K220" s="214"/>
      <c r="L220" s="195"/>
      <c r="M220" s="196"/>
      <c r="N220" s="91"/>
      <c r="O220" s="856" t="s">
        <v>119</v>
      </c>
      <c r="P220" s="851"/>
      <c r="Q220" s="1041"/>
      <c r="R220" s="851">
        <f>L199</f>
        <v>0.25</v>
      </c>
      <c r="S220" s="1042">
        <f>M199</f>
        <v>0.25</v>
      </c>
      <c r="T220" s="861"/>
      <c r="U220" s="1041"/>
      <c r="V220" s="863">
        <f t="shared" si="221"/>
        <v>0.25</v>
      </c>
      <c r="W220" s="1038">
        <f t="shared" si="202"/>
        <v>0.25</v>
      </c>
      <c r="X220" s="845">
        <f t="shared" si="203"/>
        <v>0.25</v>
      </c>
      <c r="Y220" s="1038">
        <f t="shared" si="204"/>
        <v>0.25</v>
      </c>
      <c r="Z220" s="890">
        <f t="shared" si="183"/>
        <v>0.25</v>
      </c>
      <c r="AA220" s="891">
        <f t="shared" si="184"/>
        <v>0.25</v>
      </c>
      <c r="AC220" s="1069" t="s">
        <v>320</v>
      </c>
      <c r="AD220" s="968"/>
      <c r="AE220" s="1060"/>
      <c r="AF220" s="970"/>
      <c r="AG220" s="1063"/>
      <c r="AH220" s="968"/>
      <c r="AI220" s="1060"/>
      <c r="AJ220" s="868">
        <f t="shared" ref="AJ220" si="223">AD220+AF220</f>
        <v>0</v>
      </c>
      <c r="AK220" s="1066">
        <f t="shared" ref="AK220" si="224">AE220+AG220</f>
        <v>0</v>
      </c>
      <c r="AL220" s="868">
        <f t="shared" ref="AL220" si="225">AF220+AH220</f>
        <v>0</v>
      </c>
      <c r="AM220" s="1024">
        <f t="shared" ref="AM220" si="226">AG220+AI220</f>
        <v>0</v>
      </c>
      <c r="AN220" s="900">
        <f t="shared" si="218"/>
        <v>0</v>
      </c>
      <c r="AO220" s="907">
        <f t="shared" si="219"/>
        <v>0</v>
      </c>
      <c r="AR220" s="104"/>
      <c r="AV220" s="11"/>
      <c r="AW220" s="11"/>
    </row>
    <row r="221" spans="2:49">
      <c r="B221" s="1"/>
      <c r="C221" s="1488"/>
      <c r="D221" s="91"/>
      <c r="E221" s="106"/>
      <c r="F221" s="106"/>
      <c r="G221" s="106"/>
      <c r="H221" s="101"/>
      <c r="I221" s="100"/>
      <c r="J221" s="143"/>
      <c r="K221" s="101"/>
      <c r="L221" s="100"/>
      <c r="M221" s="143"/>
      <c r="N221" s="91"/>
      <c r="O221" s="856" t="s">
        <v>343</v>
      </c>
      <c r="P221" s="851"/>
      <c r="Q221" s="1041"/>
      <c r="R221" s="851"/>
      <c r="S221" s="1042"/>
      <c r="T221" s="861"/>
      <c r="U221" s="1041"/>
      <c r="V221" s="863">
        <f t="shared" si="221"/>
        <v>0</v>
      </c>
      <c r="W221" s="1038">
        <f t="shared" ref="W221:Y222" si="227">Q221+S221</f>
        <v>0</v>
      </c>
      <c r="X221" s="845">
        <f t="shared" si="227"/>
        <v>0</v>
      </c>
      <c r="Y221" s="1038">
        <f t="shared" si="227"/>
        <v>0</v>
      </c>
      <c r="Z221" s="890">
        <f t="shared" si="183"/>
        <v>0</v>
      </c>
      <c r="AA221" s="891">
        <f t="shared" si="184"/>
        <v>0</v>
      </c>
      <c r="AC221" s="1056" t="s">
        <v>321</v>
      </c>
      <c r="AD221" s="972"/>
      <c r="AE221" s="1061"/>
      <c r="AF221" s="974"/>
      <c r="AG221" s="1064"/>
      <c r="AH221" s="972"/>
      <c r="AI221" s="1061"/>
      <c r="AJ221" s="868">
        <f t="shared" ref="AJ221:AK223" si="228">AD221+AF221</f>
        <v>0</v>
      </c>
      <c r="AK221" s="1066">
        <f t="shared" si="228"/>
        <v>0</v>
      </c>
      <c r="AL221" s="868">
        <f t="shared" ref="AL221:AL230" si="229">AF221+AH221</f>
        <v>0</v>
      </c>
      <c r="AM221" s="1024">
        <f t="shared" ref="AM221:AM226" si="230">AG221+AI221</f>
        <v>0</v>
      </c>
      <c r="AN221" s="881">
        <f t="shared" si="218"/>
        <v>0</v>
      </c>
      <c r="AO221" s="902">
        <f t="shared" si="219"/>
        <v>0</v>
      </c>
      <c r="AR221" s="104"/>
      <c r="AU221" s="590"/>
      <c r="AV221" s="11"/>
      <c r="AW221" s="11"/>
    </row>
    <row r="222" spans="2:49" ht="15" customHeight="1" thickBot="1">
      <c r="C222" s="1488"/>
      <c r="D222" s="91"/>
      <c r="E222" s="106"/>
      <c r="F222" s="106"/>
      <c r="G222" s="106"/>
      <c r="H222" s="101"/>
      <c r="I222" s="100"/>
      <c r="J222" s="143"/>
      <c r="K222" s="101"/>
      <c r="L222" s="100"/>
      <c r="M222" s="143"/>
      <c r="N222" s="91"/>
      <c r="O222" s="419" t="s">
        <v>87</v>
      </c>
      <c r="P222" s="852"/>
      <c r="Q222" s="1043"/>
      <c r="R222" s="852">
        <f>I196</f>
        <v>10</v>
      </c>
      <c r="S222" s="1767">
        <f>J196</f>
        <v>10</v>
      </c>
      <c r="T222" s="862">
        <f>F216</f>
        <v>4</v>
      </c>
      <c r="U222" s="1045">
        <f>G216</f>
        <v>4</v>
      </c>
      <c r="V222" s="864">
        <f t="shared" si="221"/>
        <v>10</v>
      </c>
      <c r="W222" s="1046">
        <f t="shared" si="227"/>
        <v>10</v>
      </c>
      <c r="X222" s="864">
        <f t="shared" si="227"/>
        <v>14</v>
      </c>
      <c r="Y222" s="1046">
        <f t="shared" si="227"/>
        <v>14</v>
      </c>
      <c r="Z222" s="892">
        <f t="shared" si="183"/>
        <v>14</v>
      </c>
      <c r="AA222" s="893">
        <f t="shared" si="184"/>
        <v>14</v>
      </c>
      <c r="AC222" s="1057" t="s">
        <v>361</v>
      </c>
      <c r="AD222" s="978"/>
      <c r="AE222" s="1062"/>
      <c r="AF222" s="980"/>
      <c r="AG222" s="1065"/>
      <c r="AH222" s="978"/>
      <c r="AI222" s="1062"/>
      <c r="AJ222" s="869">
        <f t="shared" si="228"/>
        <v>0</v>
      </c>
      <c r="AK222" s="1067">
        <f t="shared" si="228"/>
        <v>0</v>
      </c>
      <c r="AL222" s="869">
        <f t="shared" si="229"/>
        <v>0</v>
      </c>
      <c r="AM222" s="1068">
        <f t="shared" si="230"/>
        <v>0</v>
      </c>
      <c r="AN222" s="890">
        <f t="shared" si="218"/>
        <v>0</v>
      </c>
      <c r="AO222" s="903">
        <f t="shared" si="219"/>
        <v>0</v>
      </c>
      <c r="AR222" s="195"/>
      <c r="AU222" s="590"/>
      <c r="AV222" s="11"/>
      <c r="AW222" s="11"/>
    </row>
    <row r="223" spans="2:49" ht="13.5" customHeight="1" thickBot="1">
      <c r="N223" s="91"/>
      <c r="S223" s="7"/>
      <c r="T223" s="14"/>
      <c r="U223" s="338"/>
      <c r="V223" s="11"/>
      <c r="AC223" s="1058" t="s">
        <v>322</v>
      </c>
      <c r="AD223" s="1072">
        <f t="shared" ref="AD223:AI223" si="231">SUM(AD220:AD222)</f>
        <v>0</v>
      </c>
      <c r="AE223" s="1007">
        <f t="shared" si="231"/>
        <v>0</v>
      </c>
      <c r="AF223" s="1059">
        <f t="shared" si="231"/>
        <v>0</v>
      </c>
      <c r="AG223" s="1005">
        <f t="shared" si="231"/>
        <v>0</v>
      </c>
      <c r="AH223" s="1072">
        <f t="shared" si="231"/>
        <v>0</v>
      </c>
      <c r="AI223" s="1007">
        <f t="shared" si="231"/>
        <v>0</v>
      </c>
      <c r="AJ223" s="920">
        <f t="shared" si="228"/>
        <v>0</v>
      </c>
      <c r="AK223" s="1006">
        <f t="shared" si="228"/>
        <v>0</v>
      </c>
      <c r="AL223" s="920">
        <f t="shared" si="229"/>
        <v>0</v>
      </c>
      <c r="AM223" s="1007">
        <f t="shared" si="230"/>
        <v>0</v>
      </c>
      <c r="AN223" s="920">
        <f t="shared" si="218"/>
        <v>0</v>
      </c>
      <c r="AO223" s="921">
        <f t="shared" si="219"/>
        <v>0</v>
      </c>
      <c r="AR223" s="104"/>
      <c r="AU223" s="590"/>
      <c r="AV223" s="11"/>
      <c r="AW223" s="11"/>
    </row>
    <row r="224" spans="2:49" ht="13.5" customHeight="1">
      <c r="N224" s="91"/>
      <c r="O224" s="52"/>
      <c r="P224" s="2494"/>
      <c r="Q224" s="3622"/>
      <c r="R224" s="11"/>
      <c r="S224" s="266"/>
      <c r="T224" s="11"/>
      <c r="U224" s="11"/>
      <c r="V224" s="14"/>
      <c r="W224" s="101"/>
      <c r="X224" s="95"/>
      <c r="AC224" s="906" t="s">
        <v>315</v>
      </c>
      <c r="AD224" s="954"/>
      <c r="AE224" s="955"/>
      <c r="AF224" s="867">
        <f>I191</f>
        <v>72.069800000000001</v>
      </c>
      <c r="AG224" s="956">
        <f>J191</f>
        <v>62.79</v>
      </c>
      <c r="AH224" s="954"/>
      <c r="AI224" s="955"/>
      <c r="AJ224" s="867"/>
      <c r="AK224" s="957">
        <f>AE224+AG224</f>
        <v>62.79</v>
      </c>
      <c r="AL224" s="867">
        <f t="shared" si="229"/>
        <v>72.069800000000001</v>
      </c>
      <c r="AM224" s="958">
        <f t="shared" si="230"/>
        <v>62.79</v>
      </c>
      <c r="AN224" s="900">
        <f t="shared" si="218"/>
        <v>72.069800000000001</v>
      </c>
      <c r="AO224" s="907">
        <f t="shared" si="219"/>
        <v>62.79</v>
      </c>
      <c r="AR224" s="104"/>
      <c r="AU224" s="106"/>
      <c r="AV224" s="11"/>
      <c r="AW224" s="11"/>
    </row>
    <row r="225" spans="2:49" ht="14.25" customHeight="1" thickBot="1">
      <c r="C225" s="1488"/>
      <c r="D225" s="91"/>
      <c r="E225" s="106"/>
      <c r="F225" s="106"/>
      <c r="G225" s="106"/>
      <c r="H225" s="101"/>
      <c r="I225" s="100"/>
      <c r="J225" s="143"/>
      <c r="K225" s="3429"/>
      <c r="L225" s="106"/>
      <c r="M225" s="106"/>
      <c r="N225" s="91"/>
      <c r="O225" s="1758"/>
      <c r="P225" s="11"/>
      <c r="Q225" s="11"/>
      <c r="R225" s="193"/>
      <c r="S225" s="335"/>
      <c r="T225" s="81"/>
      <c r="U225" s="136"/>
      <c r="V225" s="11"/>
      <c r="W225" s="836"/>
      <c r="AC225" s="908" t="s">
        <v>316</v>
      </c>
      <c r="AD225" s="939"/>
      <c r="AE225" s="959"/>
      <c r="AF225" s="869"/>
      <c r="AG225" s="960"/>
      <c r="AH225" s="939"/>
      <c r="AI225" s="959"/>
      <c r="AJ225" s="869">
        <f>AD225+AF225</f>
        <v>0</v>
      </c>
      <c r="AK225" s="961">
        <f>AE225+AG225</f>
        <v>0</v>
      </c>
      <c r="AL225" s="869">
        <f t="shared" si="229"/>
        <v>0</v>
      </c>
      <c r="AM225" s="962">
        <f t="shared" si="230"/>
        <v>0</v>
      </c>
      <c r="AN225" s="890">
        <f t="shared" si="218"/>
        <v>0</v>
      </c>
      <c r="AO225" s="903">
        <f t="shared" si="219"/>
        <v>0</v>
      </c>
      <c r="AR225" s="195"/>
      <c r="AU225" s="106"/>
      <c r="AV225" s="11"/>
      <c r="AW225" s="11"/>
    </row>
    <row r="226" spans="2:49" ht="12.75" customHeight="1" thickBot="1">
      <c r="C226" s="1488"/>
      <c r="D226" s="91"/>
      <c r="E226" s="106"/>
      <c r="F226" s="106"/>
      <c r="G226" s="106"/>
      <c r="H226" s="106"/>
      <c r="I226" s="106"/>
      <c r="J226" s="106"/>
      <c r="K226" s="106"/>
      <c r="L226" s="106"/>
      <c r="M226" s="106"/>
      <c r="N226" s="91"/>
      <c r="O226" s="52"/>
      <c r="P226" s="14"/>
      <c r="Q226" s="338"/>
      <c r="R226" s="101"/>
      <c r="S226" s="11"/>
      <c r="T226" s="11"/>
      <c r="U226" s="11"/>
      <c r="V226" s="11"/>
      <c r="W226" s="836"/>
      <c r="AC226" s="909" t="s">
        <v>312</v>
      </c>
      <c r="AD226" s="963">
        <f t="shared" ref="AD226:AI226" si="232">SUM(AD224:AD225)</f>
        <v>0</v>
      </c>
      <c r="AE226" s="964">
        <f t="shared" si="232"/>
        <v>0</v>
      </c>
      <c r="AF226" s="965">
        <f t="shared" si="232"/>
        <v>72.069800000000001</v>
      </c>
      <c r="AG226" s="911">
        <f t="shared" si="232"/>
        <v>62.79</v>
      </c>
      <c r="AH226" s="963">
        <f t="shared" si="232"/>
        <v>0</v>
      </c>
      <c r="AI226" s="964">
        <f t="shared" si="232"/>
        <v>0</v>
      </c>
      <c r="AJ226" s="910">
        <f>AD226+AF226</f>
        <v>72.069800000000001</v>
      </c>
      <c r="AK226" s="966">
        <f>AE226+AG226</f>
        <v>62.79</v>
      </c>
      <c r="AL226" s="910">
        <f t="shared" si="229"/>
        <v>72.069800000000001</v>
      </c>
      <c r="AM226" s="967">
        <f t="shared" si="230"/>
        <v>62.79</v>
      </c>
      <c r="AN226" s="910">
        <f t="shared" si="218"/>
        <v>72.069800000000001</v>
      </c>
      <c r="AO226" s="911">
        <f t="shared" si="219"/>
        <v>62.79</v>
      </c>
      <c r="AR226" s="98"/>
      <c r="AU226" s="106"/>
      <c r="AV226" s="11"/>
      <c r="AW226" s="11"/>
    </row>
    <row r="227" spans="2:49" ht="14.25" customHeight="1">
      <c r="B227" s="91"/>
      <c r="C227" s="1488"/>
      <c r="D227" s="91"/>
      <c r="N227" s="91"/>
      <c r="O227" s="50"/>
      <c r="P227" s="14"/>
      <c r="Q227" s="144"/>
      <c r="R227" s="101"/>
      <c r="S227" s="7"/>
      <c r="T227" s="7"/>
      <c r="U227" s="142"/>
      <c r="V227" s="11"/>
      <c r="W227" s="270"/>
      <c r="AC227" s="912" t="s">
        <v>214</v>
      </c>
      <c r="AD227" s="968"/>
      <c r="AE227" s="969"/>
      <c r="AF227" s="970"/>
      <c r="AG227" s="971"/>
      <c r="AH227" s="968"/>
      <c r="AI227" s="969"/>
      <c r="AJ227" s="868">
        <f t="shared" ref="AJ227" si="233">AD227+AF227</f>
        <v>0</v>
      </c>
      <c r="AK227" s="976">
        <f t="shared" ref="AK227" si="234">AE227+AG227</f>
        <v>0</v>
      </c>
      <c r="AL227" s="868">
        <f t="shared" si="229"/>
        <v>0</v>
      </c>
      <c r="AM227" s="977">
        <f>AG227+AI227</f>
        <v>0</v>
      </c>
      <c r="AN227" s="900">
        <f t="shared" si="218"/>
        <v>0</v>
      </c>
      <c r="AO227" s="907">
        <f t="shared" si="219"/>
        <v>0</v>
      </c>
      <c r="AR227" s="104"/>
      <c r="AU227" s="106"/>
      <c r="AV227" s="11"/>
      <c r="AW227" s="11"/>
    </row>
    <row r="228" spans="2:49" ht="15.75" customHeight="1">
      <c r="B228" s="91"/>
      <c r="C228" s="1488"/>
      <c r="D228" s="91"/>
      <c r="N228" s="91"/>
      <c r="O228" s="1758"/>
      <c r="P228" s="11"/>
      <c r="Q228" s="11"/>
      <c r="R228" s="106"/>
      <c r="S228" s="7"/>
      <c r="T228" s="7"/>
      <c r="U228" s="11"/>
      <c r="V228" s="11"/>
      <c r="W228" s="829"/>
      <c r="AC228" s="913" t="s">
        <v>91</v>
      </c>
      <c r="AD228" s="972"/>
      <c r="AE228" s="973"/>
      <c r="AF228" s="974">
        <f>I192</f>
        <v>17.062999999999999</v>
      </c>
      <c r="AG228" s="975">
        <f>J192</f>
        <v>15.2</v>
      </c>
      <c r="AH228" s="972"/>
      <c r="AI228" s="973"/>
      <c r="AJ228" s="868">
        <f t="shared" ref="AJ228:AK230" si="235">AD228+AF228</f>
        <v>17.062999999999999</v>
      </c>
      <c r="AK228" s="976">
        <f t="shared" si="235"/>
        <v>15.2</v>
      </c>
      <c r="AL228" s="868">
        <f t="shared" si="229"/>
        <v>17.062999999999999</v>
      </c>
      <c r="AM228" s="977">
        <f>AG228+AI228</f>
        <v>15.2</v>
      </c>
      <c r="AN228" s="881">
        <f t="shared" si="218"/>
        <v>17.062999999999999</v>
      </c>
      <c r="AO228" s="902">
        <f t="shared" si="219"/>
        <v>15.2</v>
      </c>
      <c r="AR228" s="104"/>
      <c r="AU228" s="106"/>
      <c r="AV228" s="11"/>
      <c r="AW228" s="11"/>
    </row>
    <row r="229" spans="2:49" ht="15" customHeight="1" thickBot="1">
      <c r="B229" s="1674"/>
      <c r="C229" s="106"/>
      <c r="D229" s="106"/>
      <c r="E229" s="7"/>
      <c r="F229" s="1172"/>
      <c r="G229" s="142"/>
      <c r="H229" s="84"/>
      <c r="I229" s="51"/>
      <c r="J229" s="144"/>
      <c r="K229" s="1268"/>
      <c r="L229" s="7"/>
      <c r="N229" s="91"/>
      <c r="O229" s="7"/>
      <c r="P229" s="14"/>
      <c r="Q229" s="144"/>
      <c r="R229" s="106"/>
      <c r="S229" s="7"/>
      <c r="T229" s="7"/>
      <c r="U229" s="11"/>
      <c r="V229" s="11"/>
      <c r="W229" s="270"/>
      <c r="AC229" s="914" t="s">
        <v>215</v>
      </c>
      <c r="AD229" s="978"/>
      <c r="AE229" s="979"/>
      <c r="AF229" s="980"/>
      <c r="AG229" s="981"/>
      <c r="AH229" s="978"/>
      <c r="AI229" s="979"/>
      <c r="AJ229" s="869">
        <f t="shared" si="235"/>
        <v>0</v>
      </c>
      <c r="AK229" s="982">
        <f t="shared" si="235"/>
        <v>0</v>
      </c>
      <c r="AL229" s="869">
        <f t="shared" si="229"/>
        <v>0</v>
      </c>
      <c r="AM229" s="983">
        <f>AG229+AI229</f>
        <v>0</v>
      </c>
      <c r="AN229" s="890">
        <f t="shared" si="218"/>
        <v>0</v>
      </c>
      <c r="AO229" s="903">
        <f t="shared" si="219"/>
        <v>0</v>
      </c>
      <c r="AR229" s="195"/>
      <c r="AU229" s="106"/>
      <c r="AV229" s="11"/>
      <c r="AW229" s="11"/>
    </row>
    <row r="230" spans="2:49" ht="13.5" customHeight="1" thickBot="1">
      <c r="B230" s="106"/>
      <c r="C230" s="114"/>
      <c r="D230" s="106"/>
      <c r="E230" s="11"/>
      <c r="F230" s="11"/>
      <c r="G230" s="11"/>
      <c r="H230" s="84"/>
      <c r="I230" s="51"/>
      <c r="J230" s="144"/>
      <c r="K230" s="1268"/>
      <c r="L230" s="7"/>
      <c r="N230" s="91"/>
      <c r="O230" s="3183"/>
      <c r="P230" s="11"/>
      <c r="Q230" s="11"/>
      <c r="R230" s="106"/>
      <c r="S230" s="11"/>
      <c r="T230" s="11"/>
      <c r="U230" s="11"/>
      <c r="V230" s="11"/>
      <c r="W230" s="836"/>
      <c r="AC230" s="1070" t="s">
        <v>313</v>
      </c>
      <c r="AD230" s="1071">
        <f t="shared" ref="AD230:AI230" si="236">SUM(AD227:AD229)</f>
        <v>0</v>
      </c>
      <c r="AE230" s="951">
        <f t="shared" si="236"/>
        <v>0</v>
      </c>
      <c r="AF230" s="1071">
        <f t="shared" si="236"/>
        <v>17.062999999999999</v>
      </c>
      <c r="AG230" s="951">
        <f t="shared" si="236"/>
        <v>15.2</v>
      </c>
      <c r="AH230" s="1071">
        <f t="shared" si="236"/>
        <v>0</v>
      </c>
      <c r="AI230" s="951">
        <f t="shared" si="236"/>
        <v>0</v>
      </c>
      <c r="AJ230" s="950">
        <f t="shared" si="235"/>
        <v>17.062999999999999</v>
      </c>
      <c r="AK230" s="952">
        <f t="shared" si="235"/>
        <v>15.2</v>
      </c>
      <c r="AL230" s="950">
        <f t="shared" si="229"/>
        <v>17.062999999999999</v>
      </c>
      <c r="AM230" s="953">
        <f>AG230+AI230</f>
        <v>15.2</v>
      </c>
      <c r="AN230" s="915">
        <f t="shared" si="218"/>
        <v>17.062999999999999</v>
      </c>
      <c r="AO230" s="916">
        <f t="shared" si="219"/>
        <v>15.2</v>
      </c>
      <c r="AR230" s="106"/>
      <c r="AU230" s="11"/>
    </row>
    <row r="231" spans="2:49" ht="13.5" customHeight="1">
      <c r="B231" s="106"/>
      <c r="C231" s="114"/>
      <c r="D231" s="106"/>
      <c r="E231" s="7"/>
      <c r="F231" s="14"/>
      <c r="G231" s="144"/>
      <c r="H231" s="159"/>
      <c r="I231" s="11"/>
      <c r="J231" s="11"/>
      <c r="K231" s="1268"/>
      <c r="L231" s="7"/>
      <c r="N231" s="91"/>
      <c r="O231" s="7"/>
      <c r="P231" s="40"/>
      <c r="Q231" s="144"/>
      <c r="R231" s="106"/>
      <c r="S231" s="11"/>
      <c r="T231" s="11"/>
      <c r="U231" s="11"/>
      <c r="V231" s="11"/>
      <c r="W231" s="836"/>
      <c r="AC231" s="1623" t="s">
        <v>471</v>
      </c>
      <c r="AE231" s="829"/>
      <c r="AG231" s="829"/>
      <c r="AI231" s="106"/>
      <c r="AK231" s="839"/>
      <c r="AM231" s="842"/>
      <c r="AN231" s="11"/>
      <c r="AR231" s="106"/>
      <c r="AU231" s="11"/>
    </row>
    <row r="232" spans="2:49" ht="14.25" customHeight="1">
      <c r="B232" s="91"/>
      <c r="C232" s="1623" t="s">
        <v>196</v>
      </c>
      <c r="D232" s="91"/>
      <c r="E232" s="91"/>
      <c r="F232" s="91"/>
      <c r="G232" s="1624"/>
      <c r="H232" s="1624"/>
      <c r="I232" s="1624"/>
      <c r="J232" s="91"/>
      <c r="K232" s="91"/>
      <c r="L232" s="1624"/>
      <c r="M232" s="91"/>
      <c r="N232" s="91"/>
      <c r="O232" s="7"/>
      <c r="P232" s="40"/>
      <c r="Q232" s="144"/>
      <c r="R232" s="106"/>
      <c r="S232" s="7"/>
      <c r="T232" s="51"/>
      <c r="U232" s="144"/>
      <c r="V232" s="11"/>
      <c r="W232" s="11"/>
      <c r="AC232" t="s">
        <v>296</v>
      </c>
      <c r="AN232" s="106"/>
      <c r="AO232" s="11"/>
      <c r="AR232" s="137"/>
    </row>
    <row r="233" spans="2:49" ht="15" customHeight="1" thickBot="1">
      <c r="B233" s="91"/>
      <c r="C233" s="91"/>
      <c r="D233" s="1625" t="s">
        <v>371</v>
      </c>
      <c r="E233" s="91"/>
      <c r="F233" s="1626"/>
      <c r="G233" s="91"/>
      <c r="H233" s="91"/>
      <c r="I233" s="91"/>
      <c r="J233" s="91"/>
      <c r="K233" s="91"/>
      <c r="L233" s="1627" t="s">
        <v>105</v>
      </c>
      <c r="M233" s="91"/>
      <c r="N233" s="91"/>
      <c r="O233" s="1623" t="s">
        <v>471</v>
      </c>
      <c r="AC233" s="99" t="str">
        <f>B237</f>
        <v xml:space="preserve">  5 - й   день</v>
      </c>
      <c r="AD233" s="2" t="s">
        <v>442</v>
      </c>
      <c r="AI233" s="133" t="s">
        <v>125</v>
      </c>
      <c r="AK233" s="296" t="str">
        <f>J234</f>
        <v>О С Е Н Ь     2024  -   __  г.г.</v>
      </c>
      <c r="AL233" s="65"/>
      <c r="AR233" s="106"/>
      <c r="AV233" s="51"/>
      <c r="AW233" s="580"/>
    </row>
    <row r="234" spans="2:49" ht="15.75" thickBot="1">
      <c r="B234" s="1624" t="s">
        <v>442</v>
      </c>
      <c r="C234" s="1624"/>
      <c r="D234" s="1628"/>
      <c r="E234" s="91"/>
      <c r="F234" s="1629" t="s">
        <v>125</v>
      </c>
      <c r="G234" s="91"/>
      <c r="H234" s="91"/>
      <c r="I234" s="1630"/>
      <c r="J234" s="2257" t="s">
        <v>542</v>
      </c>
      <c r="K234" s="1631"/>
      <c r="L234" s="91"/>
      <c r="M234" s="91"/>
      <c r="N234" s="91"/>
      <c r="O234" t="s">
        <v>296</v>
      </c>
      <c r="AN234" s="44"/>
      <c r="AO234" s="54"/>
      <c r="AR234" s="106"/>
      <c r="AV234" s="322"/>
      <c r="AW234" s="322"/>
    </row>
    <row r="235" spans="2:49" ht="15.75" thickBot="1">
      <c r="B235" s="1632" t="s">
        <v>2</v>
      </c>
      <c r="C235" s="1633" t="s">
        <v>3</v>
      </c>
      <c r="D235" s="1634" t="s">
        <v>4</v>
      </c>
      <c r="E235" s="234" t="s">
        <v>59</v>
      </c>
      <c r="F235" s="112"/>
      <c r="G235" s="112"/>
      <c r="H235" s="112"/>
      <c r="I235" s="112"/>
      <c r="J235" s="112"/>
      <c r="K235" s="112"/>
      <c r="L235" s="112"/>
      <c r="M235" s="226"/>
      <c r="N235" s="91"/>
      <c r="O235" s="99" t="str">
        <f>B237</f>
        <v xml:space="preserve">  5 - й   день</v>
      </c>
      <c r="P235" s="2" t="s">
        <v>442</v>
      </c>
      <c r="U235" s="133" t="s">
        <v>125</v>
      </c>
      <c r="W235" s="296" t="str">
        <f>J234</f>
        <v>О С Е Н Ь     2024  -   __  г.г.</v>
      </c>
      <c r="X235" s="65"/>
      <c r="AC235" s="823" t="s">
        <v>243</v>
      </c>
      <c r="AD235" s="824" t="s">
        <v>297</v>
      </c>
      <c r="AE235" s="825"/>
      <c r="AF235" s="824" t="s">
        <v>298</v>
      </c>
      <c r="AG235" s="825"/>
      <c r="AH235" s="824" t="s">
        <v>299</v>
      </c>
      <c r="AI235" s="825"/>
      <c r="AJ235" s="824" t="s">
        <v>302</v>
      </c>
      <c r="AK235" s="825"/>
      <c r="AL235" s="871" t="s">
        <v>303</v>
      </c>
      <c r="AM235" s="825"/>
      <c r="AN235" s="895" t="s">
        <v>304</v>
      </c>
      <c r="AO235" s="896"/>
      <c r="AR235" s="1748"/>
      <c r="AV235" s="322"/>
      <c r="AW235" s="322"/>
    </row>
    <row r="236" spans="2:49" ht="12.75" customHeight="1" thickBot="1">
      <c r="B236" s="1636" t="s">
        <v>5</v>
      </c>
      <c r="C236" s="91"/>
      <c r="D236" s="1637" t="s">
        <v>60</v>
      </c>
      <c r="E236" s="2425"/>
      <c r="F236" s="1206"/>
      <c r="G236" s="1206"/>
      <c r="H236" s="1666"/>
      <c r="I236" s="1206"/>
      <c r="J236" s="1206"/>
      <c r="K236" s="1666"/>
      <c r="L236" s="1206"/>
      <c r="M236" s="1205"/>
      <c r="N236" s="91"/>
      <c r="AC236" s="1073" t="s">
        <v>327</v>
      </c>
      <c r="AD236" s="826" t="s">
        <v>89</v>
      </c>
      <c r="AE236" s="828" t="s">
        <v>90</v>
      </c>
      <c r="AF236" s="872" t="s">
        <v>89</v>
      </c>
      <c r="AG236" s="873" t="s">
        <v>90</v>
      </c>
      <c r="AH236" s="872" t="s">
        <v>89</v>
      </c>
      <c r="AI236" s="873" t="s">
        <v>90</v>
      </c>
      <c r="AJ236" s="826" t="s">
        <v>89</v>
      </c>
      <c r="AK236" s="827" t="s">
        <v>90</v>
      </c>
      <c r="AL236" s="874" t="s">
        <v>89</v>
      </c>
      <c r="AM236" s="827" t="s">
        <v>90</v>
      </c>
      <c r="AN236" s="1076" t="s">
        <v>89</v>
      </c>
      <c r="AO236" s="1077" t="s">
        <v>90</v>
      </c>
      <c r="AR236" s="106"/>
      <c r="AV236" s="14"/>
      <c r="AW236" s="14"/>
    </row>
    <row r="237" spans="2:49" ht="16.5" thickBot="1">
      <c r="B237" s="1656" t="s">
        <v>221</v>
      </c>
      <c r="C237" s="112"/>
      <c r="D237" s="112"/>
      <c r="E237" s="2417" t="s">
        <v>556</v>
      </c>
      <c r="F237" s="2418"/>
      <c r="G237" s="2419"/>
      <c r="H237" s="2423"/>
      <c r="I237" s="2424" t="s">
        <v>463</v>
      </c>
      <c r="J237" s="2424"/>
      <c r="K237" s="37"/>
      <c r="L237" s="37"/>
      <c r="M237" s="74"/>
      <c r="N237" s="91"/>
      <c r="O237" s="1088" t="s">
        <v>330</v>
      </c>
      <c r="P237" s="187"/>
      <c r="Q237" s="187"/>
      <c r="R237" s="187"/>
      <c r="S237" s="187"/>
      <c r="T237" s="187"/>
      <c r="U237" s="187"/>
      <c r="V237" s="187"/>
      <c r="W237" s="187"/>
      <c r="X237" s="187"/>
      <c r="AC237" s="917" t="s">
        <v>66</v>
      </c>
      <c r="AD237" s="954"/>
      <c r="AE237" s="984"/>
      <c r="AF237" s="954"/>
      <c r="AG237" s="985"/>
      <c r="AH237" s="954"/>
      <c r="AI237" s="986"/>
      <c r="AJ237" s="867">
        <f t="shared" ref="AJ237:AJ246" si="237">AD237+AF237</f>
        <v>0</v>
      </c>
      <c r="AK237" s="987">
        <f t="shared" ref="AK237:AK246" si="238">AE237+AG237</f>
        <v>0</v>
      </c>
      <c r="AL237" s="867">
        <f t="shared" ref="AL237:AL246" si="239">AF237+AH237</f>
        <v>0</v>
      </c>
      <c r="AM237" s="988">
        <f t="shared" ref="AM237:AM246" si="240">AG237+AI237</f>
        <v>0</v>
      </c>
      <c r="AN237" s="900">
        <f t="shared" ref="AN237:AN245" si="241">AD237+AF237+AH237</f>
        <v>0</v>
      </c>
      <c r="AO237" s="907">
        <f t="shared" ref="AO237:AO245" si="242">AE237+AG237+AI237</f>
        <v>0</v>
      </c>
      <c r="AR237" s="101"/>
      <c r="AV237" s="14"/>
      <c r="AW237" s="14"/>
    </row>
    <row r="238" spans="2:49" ht="14.25" customHeight="1" thickBot="1">
      <c r="B238" s="234"/>
      <c r="C238" s="334" t="s">
        <v>131</v>
      </c>
      <c r="D238" s="226"/>
      <c r="E238" s="2406" t="s">
        <v>88</v>
      </c>
      <c r="F238" s="2168" t="s">
        <v>89</v>
      </c>
      <c r="G238" s="2169" t="s">
        <v>90</v>
      </c>
      <c r="H238" s="2405" t="s">
        <v>88</v>
      </c>
      <c r="I238" s="2158" t="s">
        <v>89</v>
      </c>
      <c r="J238" s="2159" t="s">
        <v>90</v>
      </c>
      <c r="K238" s="2406" t="s">
        <v>88</v>
      </c>
      <c r="L238" s="2168" t="s">
        <v>89</v>
      </c>
      <c r="M238" s="2169" t="s">
        <v>90</v>
      </c>
      <c r="N238" s="91"/>
      <c r="O238" s="655"/>
      <c r="P238" s="17" t="s">
        <v>331</v>
      </c>
      <c r="Q238" s="17"/>
      <c r="R238" s="17"/>
      <c r="S238" s="17"/>
      <c r="T238" s="17"/>
      <c r="U238" s="17"/>
      <c r="V238" s="17"/>
      <c r="W238" s="17"/>
      <c r="X238" s="17"/>
      <c r="Y238" s="822"/>
      <c r="AC238" s="917" t="s">
        <v>474</v>
      </c>
      <c r="AD238" s="932"/>
      <c r="AE238" s="989"/>
      <c r="AF238" s="932"/>
      <c r="AG238" s="990"/>
      <c r="AH238" s="932"/>
      <c r="AI238" s="991"/>
      <c r="AJ238" s="868">
        <f t="shared" si="237"/>
        <v>0</v>
      </c>
      <c r="AK238" s="992">
        <f t="shared" si="238"/>
        <v>0</v>
      </c>
      <c r="AL238" s="868">
        <f t="shared" si="239"/>
        <v>0</v>
      </c>
      <c r="AM238" s="923">
        <f t="shared" si="240"/>
        <v>0</v>
      </c>
      <c r="AN238" s="881">
        <f t="shared" si="241"/>
        <v>0</v>
      </c>
      <c r="AO238" s="902">
        <f t="shared" si="242"/>
        <v>0</v>
      </c>
      <c r="AR238" s="101"/>
      <c r="AV238" s="11"/>
      <c r="AW238" s="11"/>
    </row>
    <row r="239" spans="2:49" ht="12.75" customHeight="1">
      <c r="B239" s="163" t="s">
        <v>555</v>
      </c>
      <c r="C239" s="241" t="s">
        <v>877</v>
      </c>
      <c r="D239" s="3031">
        <v>120</v>
      </c>
      <c r="E239" s="2177" t="s">
        <v>107</v>
      </c>
      <c r="F239" s="2421">
        <v>122.286</v>
      </c>
      <c r="G239" s="2362">
        <v>85.715000000000003</v>
      </c>
      <c r="H239" s="2359" t="s">
        <v>44</v>
      </c>
      <c r="I239" s="2343">
        <v>48.06</v>
      </c>
      <c r="J239" s="2408">
        <v>36</v>
      </c>
      <c r="K239" s="2352" t="s">
        <v>554</v>
      </c>
      <c r="L239" s="2360">
        <v>41.4</v>
      </c>
      <c r="M239" s="2362">
        <v>41.4</v>
      </c>
      <c r="N239" s="91"/>
      <c r="AA239" s="11"/>
      <c r="AC239" s="917" t="s">
        <v>68</v>
      </c>
      <c r="AD239" s="993"/>
      <c r="AE239" s="1047"/>
      <c r="AF239" s="993"/>
      <c r="AG239" s="995"/>
      <c r="AH239" s="993"/>
      <c r="AI239" s="996"/>
      <c r="AJ239" s="868">
        <f t="shared" si="237"/>
        <v>0</v>
      </c>
      <c r="AK239" s="992">
        <f t="shared" si="238"/>
        <v>0</v>
      </c>
      <c r="AL239" s="868">
        <f t="shared" si="239"/>
        <v>0</v>
      </c>
      <c r="AM239" s="923">
        <f t="shared" si="240"/>
        <v>0</v>
      </c>
      <c r="AN239" s="881">
        <f t="shared" si="241"/>
        <v>0</v>
      </c>
      <c r="AO239" s="902">
        <f t="shared" si="242"/>
        <v>0</v>
      </c>
      <c r="AR239" s="101"/>
      <c r="AV239" s="11"/>
      <c r="AW239" s="11"/>
    </row>
    <row r="240" spans="2:49" ht="13.5" customHeight="1" thickBot="1">
      <c r="B240" s="163" t="s">
        <v>558</v>
      </c>
      <c r="C240" s="259" t="s">
        <v>463</v>
      </c>
      <c r="D240" s="3041">
        <v>180</v>
      </c>
      <c r="E240" s="2175" t="s">
        <v>76</v>
      </c>
      <c r="F240" s="2164">
        <v>32.57</v>
      </c>
      <c r="G240" s="2165">
        <v>32.57</v>
      </c>
      <c r="H240" s="2160" t="s">
        <v>65</v>
      </c>
      <c r="I240" s="2164">
        <v>27.9</v>
      </c>
      <c r="J240" s="2363">
        <v>22.32</v>
      </c>
      <c r="K240" s="232" t="s">
        <v>557</v>
      </c>
      <c r="L240" s="2409">
        <v>1.62</v>
      </c>
      <c r="M240" s="2199">
        <v>1.62</v>
      </c>
      <c r="N240" s="91"/>
      <c r="AA240" s="37"/>
      <c r="AC240" s="917" t="s">
        <v>69</v>
      </c>
      <c r="AD240" s="932"/>
      <c r="AE240" s="994"/>
      <c r="AF240" s="932"/>
      <c r="AG240" s="1189"/>
      <c r="AH240" s="932"/>
      <c r="AI240" s="996"/>
      <c r="AJ240" s="868">
        <f t="shared" si="237"/>
        <v>0</v>
      </c>
      <c r="AK240" s="992">
        <f t="shared" si="238"/>
        <v>0</v>
      </c>
      <c r="AL240" s="868">
        <f t="shared" si="239"/>
        <v>0</v>
      </c>
      <c r="AM240" s="923">
        <f t="shared" si="240"/>
        <v>0</v>
      </c>
      <c r="AN240" s="881">
        <f t="shared" si="241"/>
        <v>0</v>
      </c>
      <c r="AO240" s="902">
        <f t="shared" si="242"/>
        <v>0</v>
      </c>
      <c r="AR240" s="101"/>
      <c r="AV240" s="11"/>
      <c r="AW240" s="11"/>
    </row>
    <row r="241" spans="2:49">
      <c r="B241" s="3217" t="s">
        <v>370</v>
      </c>
      <c r="C241" s="241" t="s">
        <v>244</v>
      </c>
      <c r="D241" s="2393">
        <v>200</v>
      </c>
      <c r="E241" s="2175" t="s">
        <v>117</v>
      </c>
      <c r="F241" s="2414">
        <v>24</v>
      </c>
      <c r="G241" s="2165">
        <v>24</v>
      </c>
      <c r="H241" s="2160" t="s">
        <v>560</v>
      </c>
      <c r="I241" s="2164">
        <v>21.42</v>
      </c>
      <c r="J241" s="2363">
        <v>18</v>
      </c>
      <c r="K241" s="232" t="s">
        <v>396</v>
      </c>
      <c r="L241" s="2164">
        <v>4.32</v>
      </c>
      <c r="M241" s="2176">
        <v>4.32</v>
      </c>
      <c r="N241" s="91"/>
      <c r="O241" s="823" t="s">
        <v>243</v>
      </c>
      <c r="P241" s="824" t="s">
        <v>297</v>
      </c>
      <c r="Q241" s="825"/>
      <c r="R241" s="824" t="s">
        <v>298</v>
      </c>
      <c r="S241" s="825"/>
      <c r="T241" s="824" t="s">
        <v>299</v>
      </c>
      <c r="U241" s="825"/>
      <c r="V241" s="824" t="s">
        <v>300</v>
      </c>
      <c r="W241" s="825"/>
      <c r="X241" s="824" t="s">
        <v>303</v>
      </c>
      <c r="Y241" s="825"/>
      <c r="Z241" s="1751" t="s">
        <v>304</v>
      </c>
      <c r="AA241" s="875"/>
      <c r="AC241" s="917" t="s">
        <v>71</v>
      </c>
      <c r="AD241" s="932"/>
      <c r="AE241" s="989"/>
      <c r="AF241" s="932"/>
      <c r="AG241" s="990"/>
      <c r="AH241" s="932"/>
      <c r="AI241" s="991"/>
      <c r="AJ241" s="868">
        <f t="shared" si="237"/>
        <v>0</v>
      </c>
      <c r="AK241" s="992">
        <f t="shared" si="238"/>
        <v>0</v>
      </c>
      <c r="AL241" s="868">
        <f t="shared" si="239"/>
        <v>0</v>
      </c>
      <c r="AM241" s="923">
        <f t="shared" si="240"/>
        <v>0</v>
      </c>
      <c r="AN241" s="881">
        <f t="shared" si="241"/>
        <v>0</v>
      </c>
      <c r="AO241" s="902">
        <f t="shared" si="242"/>
        <v>0</v>
      </c>
      <c r="AR241" s="101"/>
      <c r="AV241" s="11"/>
      <c r="AW241" s="11"/>
    </row>
    <row r="242" spans="2:49" ht="15.75" thickBot="1">
      <c r="B242" s="3004" t="s">
        <v>9</v>
      </c>
      <c r="C242" s="241" t="s">
        <v>10</v>
      </c>
      <c r="D242" s="3042">
        <v>50</v>
      </c>
      <c r="E242" s="3084" t="s">
        <v>78</v>
      </c>
      <c r="F242" s="2164">
        <v>3.22</v>
      </c>
      <c r="G242" s="2165">
        <v>3.22</v>
      </c>
      <c r="H242" s="2160" t="s">
        <v>561</v>
      </c>
      <c r="I242" s="2164">
        <v>26.1</v>
      </c>
      <c r="J242" s="2363">
        <v>20.88</v>
      </c>
      <c r="K242" s="232" t="s">
        <v>65</v>
      </c>
      <c r="L242" s="2164">
        <v>5.4</v>
      </c>
      <c r="M242" s="2165">
        <v>4.32</v>
      </c>
      <c r="N242" s="91"/>
      <c r="O242" s="663"/>
      <c r="P242" s="826" t="s">
        <v>89</v>
      </c>
      <c r="Q242" s="827" t="s">
        <v>90</v>
      </c>
      <c r="R242" s="826" t="s">
        <v>89</v>
      </c>
      <c r="S242" s="827" t="s">
        <v>90</v>
      </c>
      <c r="T242" s="826" t="s">
        <v>89</v>
      </c>
      <c r="U242" s="827" t="s">
        <v>90</v>
      </c>
      <c r="V242" s="826" t="s">
        <v>89</v>
      </c>
      <c r="W242" s="827" t="s">
        <v>90</v>
      </c>
      <c r="X242" s="826" t="s">
        <v>89</v>
      </c>
      <c r="Y242" s="828" t="s">
        <v>90</v>
      </c>
      <c r="Z242" s="876" t="s">
        <v>89</v>
      </c>
      <c r="AA242" s="877" t="s">
        <v>90</v>
      </c>
      <c r="AC242" s="917" t="s">
        <v>72</v>
      </c>
      <c r="AD242" s="932"/>
      <c r="AE242" s="997"/>
      <c r="AF242" s="932">
        <f>F250</f>
        <v>15</v>
      </c>
      <c r="AG242" s="990">
        <f>G250</f>
        <v>15</v>
      </c>
      <c r="AH242" s="932"/>
      <c r="AI242" s="991"/>
      <c r="AJ242" s="868">
        <f t="shared" si="237"/>
        <v>15</v>
      </c>
      <c r="AK242" s="992">
        <f t="shared" si="238"/>
        <v>15</v>
      </c>
      <c r="AL242" s="868">
        <f t="shared" si="239"/>
        <v>15</v>
      </c>
      <c r="AM242" s="923">
        <f t="shared" si="240"/>
        <v>15</v>
      </c>
      <c r="AN242" s="881">
        <f t="shared" si="241"/>
        <v>15</v>
      </c>
      <c r="AO242" s="902">
        <f t="shared" si="242"/>
        <v>15</v>
      </c>
      <c r="AR242" s="101"/>
    </row>
    <row r="243" spans="2:49">
      <c r="B243" s="3038" t="s">
        <v>9</v>
      </c>
      <c r="C243" s="241" t="s">
        <v>319</v>
      </c>
      <c r="D243" s="3033">
        <v>30</v>
      </c>
      <c r="E243" s="238" t="s">
        <v>373</v>
      </c>
      <c r="F243" s="2180">
        <v>0.68500000000000005</v>
      </c>
      <c r="G243" s="2347">
        <v>0.68500000000000005</v>
      </c>
      <c r="H243" s="2336" t="s">
        <v>372</v>
      </c>
      <c r="I243" s="2180">
        <v>27</v>
      </c>
      <c r="J243" s="2410"/>
      <c r="K243" s="2329" t="s">
        <v>359</v>
      </c>
      <c r="L243" s="2164">
        <v>1.8</v>
      </c>
      <c r="M243" s="2176">
        <v>1.8</v>
      </c>
      <c r="N243" s="1052"/>
      <c r="O243" s="1089" t="s">
        <v>118</v>
      </c>
      <c r="P243" s="843">
        <f>D243</f>
        <v>30</v>
      </c>
      <c r="Q243" s="1018">
        <f>D243</f>
        <v>30</v>
      </c>
      <c r="R243" s="857">
        <f>D257</f>
        <v>20</v>
      </c>
      <c r="S243" s="1010">
        <f>D257</f>
        <v>20</v>
      </c>
      <c r="T243" s="857"/>
      <c r="U243" s="1019"/>
      <c r="V243" s="857">
        <f>P243+R243</f>
        <v>50</v>
      </c>
      <c r="W243" s="1009">
        <f>Q243+S243</f>
        <v>50</v>
      </c>
      <c r="X243" s="857">
        <f>R243+T243</f>
        <v>20</v>
      </c>
      <c r="Y243" s="1010">
        <f>S243+U243</f>
        <v>20</v>
      </c>
      <c r="Z243" s="878">
        <f t="shared" ref="Z243:Z279" si="243">P243+R243+T243</f>
        <v>50</v>
      </c>
      <c r="AA243" s="879">
        <f t="shared" ref="AA243:AA279" si="244">Q243+S243+U243</f>
        <v>50</v>
      </c>
      <c r="AC243" s="918" t="s">
        <v>329</v>
      </c>
      <c r="AD243" s="932"/>
      <c r="AE243" s="989"/>
      <c r="AF243" s="932"/>
      <c r="AG243" s="990"/>
      <c r="AH243" s="932"/>
      <c r="AI243" s="991"/>
      <c r="AJ243" s="868">
        <f t="shared" si="237"/>
        <v>0</v>
      </c>
      <c r="AK243" s="992">
        <f t="shared" si="238"/>
        <v>0</v>
      </c>
      <c r="AL243" s="868">
        <f t="shared" si="239"/>
        <v>0</v>
      </c>
      <c r="AM243" s="923">
        <f t="shared" si="240"/>
        <v>0</v>
      </c>
      <c r="AN243" s="881">
        <f t="shared" si="241"/>
        <v>0</v>
      </c>
      <c r="AO243" s="902">
        <f t="shared" si="242"/>
        <v>0</v>
      </c>
      <c r="AR243" s="101"/>
    </row>
    <row r="244" spans="2:49" ht="14.25" customHeight="1" thickBot="1">
      <c r="B244" s="757" t="s">
        <v>384</v>
      </c>
      <c r="C244" s="241" t="s">
        <v>1037</v>
      </c>
      <c r="D244" s="2393">
        <v>105</v>
      </c>
      <c r="E244" s="2546" t="s">
        <v>571</v>
      </c>
      <c r="F244" s="2547"/>
      <c r="G244" s="2611"/>
      <c r="H244" s="2160" t="s">
        <v>78</v>
      </c>
      <c r="I244" s="2164">
        <v>7.2</v>
      </c>
      <c r="J244" s="2363">
        <v>7.2</v>
      </c>
      <c r="K244" s="2329" t="s">
        <v>377</v>
      </c>
      <c r="L244" s="2350">
        <v>1.35</v>
      </c>
      <c r="M244" s="2351">
        <v>1.35</v>
      </c>
      <c r="N244" s="91"/>
      <c r="O244" s="880" t="s">
        <v>117</v>
      </c>
      <c r="P244" s="844">
        <f>F241+D242</f>
        <v>74</v>
      </c>
      <c r="Q244" s="1020">
        <f>G241+D242</f>
        <v>74</v>
      </c>
      <c r="R244" s="844">
        <f>D256</f>
        <v>30</v>
      </c>
      <c r="S244" s="1021">
        <f>D256</f>
        <v>30</v>
      </c>
      <c r="T244" s="844">
        <f>D267</f>
        <v>35</v>
      </c>
      <c r="U244" s="1020">
        <f>D267</f>
        <v>35</v>
      </c>
      <c r="V244" s="844">
        <f t="shared" ref="V244:V248" si="245">P244+R244</f>
        <v>104</v>
      </c>
      <c r="W244" s="1012">
        <f t="shared" ref="W244:W248" si="246">Q244+S244</f>
        <v>104</v>
      </c>
      <c r="X244" s="844">
        <f t="shared" ref="X244:X248" si="247">R244+T244</f>
        <v>65</v>
      </c>
      <c r="Y244" s="923">
        <f t="shared" ref="Y244:Y248" si="248">S244+U244</f>
        <v>65</v>
      </c>
      <c r="Z244" s="881">
        <f t="shared" si="243"/>
        <v>139</v>
      </c>
      <c r="AA244" s="882">
        <f t="shared" si="244"/>
        <v>139</v>
      </c>
      <c r="AC244" s="1074" t="s">
        <v>328</v>
      </c>
      <c r="AD244" s="939"/>
      <c r="AE244" s="998"/>
      <c r="AF244" s="939"/>
      <c r="AG244" s="999"/>
      <c r="AH244" s="939"/>
      <c r="AI244" s="1000"/>
      <c r="AJ244" s="869">
        <f t="shared" si="237"/>
        <v>0</v>
      </c>
      <c r="AK244" s="1001">
        <f t="shared" si="238"/>
        <v>0</v>
      </c>
      <c r="AL244" s="869">
        <f t="shared" si="239"/>
        <v>0</v>
      </c>
      <c r="AM244" s="833">
        <f t="shared" si="240"/>
        <v>0</v>
      </c>
      <c r="AN244" s="890">
        <f t="shared" si="241"/>
        <v>0</v>
      </c>
      <c r="AO244" s="903">
        <f t="shared" si="242"/>
        <v>0</v>
      </c>
      <c r="AR244" s="101"/>
    </row>
    <row r="245" spans="2:49" ht="13.5" customHeight="1" thickBot="1">
      <c r="B245" s="103"/>
      <c r="C245" s="1202"/>
      <c r="D245" s="106"/>
      <c r="E245" s="2175" t="s">
        <v>81</v>
      </c>
      <c r="F245" s="2164">
        <v>1.93</v>
      </c>
      <c r="G245" s="2165">
        <v>1.93</v>
      </c>
      <c r="H245" s="2975" t="s">
        <v>565</v>
      </c>
      <c r="I245" s="2185"/>
      <c r="J245" s="2207"/>
      <c r="K245" s="2353" t="s">
        <v>134</v>
      </c>
      <c r="L245" s="2467">
        <v>5.9299999999999999E-2</v>
      </c>
      <c r="M245" s="2381">
        <v>5.9299999999999999E-2</v>
      </c>
      <c r="N245" s="91"/>
      <c r="O245" s="880" t="s">
        <v>75</v>
      </c>
      <c r="P245" s="844">
        <f>L243</f>
        <v>1.8</v>
      </c>
      <c r="Q245" s="1113">
        <f>M243</f>
        <v>1.8</v>
      </c>
      <c r="R245" s="844">
        <f>L251</f>
        <v>27.12</v>
      </c>
      <c r="S245" s="1012">
        <f>M251</f>
        <v>27.12</v>
      </c>
      <c r="T245" s="844">
        <f>F270</f>
        <v>0.2</v>
      </c>
      <c r="U245" s="1023">
        <f>G270</f>
        <v>0.2</v>
      </c>
      <c r="V245" s="844">
        <f t="shared" si="245"/>
        <v>28.92</v>
      </c>
      <c r="W245" s="1012">
        <f t="shared" si="246"/>
        <v>28.92</v>
      </c>
      <c r="X245" s="844">
        <f t="shared" si="247"/>
        <v>27.32</v>
      </c>
      <c r="Y245" s="923">
        <f t="shared" si="248"/>
        <v>27.32</v>
      </c>
      <c r="Z245" s="881">
        <f t="shared" si="243"/>
        <v>29.12</v>
      </c>
      <c r="AA245" s="882">
        <f t="shared" si="244"/>
        <v>29.12</v>
      </c>
      <c r="AC245" s="919" t="s">
        <v>314</v>
      </c>
      <c r="AD245" s="1002">
        <f t="shared" ref="AD245:AH245" si="249">SUM(AD237:AD244)</f>
        <v>0</v>
      </c>
      <c r="AE245" s="1003">
        <f t="shared" si="249"/>
        <v>0</v>
      </c>
      <c r="AF245" s="1004">
        <f t="shared" si="249"/>
        <v>15</v>
      </c>
      <c r="AG245" s="921">
        <f t="shared" si="249"/>
        <v>15</v>
      </c>
      <c r="AH245" s="1002">
        <f t="shared" si="249"/>
        <v>0</v>
      </c>
      <c r="AI245" s="1005">
        <f>SUM(AI237:AI244)</f>
        <v>0</v>
      </c>
      <c r="AJ245" s="920">
        <f t="shared" si="237"/>
        <v>15</v>
      </c>
      <c r="AK245" s="1006">
        <f t="shared" si="238"/>
        <v>15</v>
      </c>
      <c r="AL245" s="920">
        <f t="shared" si="239"/>
        <v>15</v>
      </c>
      <c r="AM245" s="1007">
        <f t="shared" si="240"/>
        <v>15</v>
      </c>
      <c r="AN245" s="920">
        <f t="shared" si="241"/>
        <v>15</v>
      </c>
      <c r="AO245" s="921">
        <f t="shared" si="242"/>
        <v>15</v>
      </c>
      <c r="AR245" s="127"/>
    </row>
    <row r="246" spans="2:49" ht="15.75" thickBot="1">
      <c r="B246" s="103"/>
      <c r="C246" s="1202"/>
      <c r="D246" s="91"/>
      <c r="E246" s="3577" t="s">
        <v>951</v>
      </c>
      <c r="F246" s="1192"/>
      <c r="G246" s="3578"/>
      <c r="H246" s="2160" t="s">
        <v>567</v>
      </c>
      <c r="I246" s="2164">
        <v>62.777999999999999</v>
      </c>
      <c r="J246" s="2363">
        <v>40.502000000000002</v>
      </c>
      <c r="K246" s="232" t="s">
        <v>373</v>
      </c>
      <c r="L246" s="2414">
        <v>0.5</v>
      </c>
      <c r="M246" s="2415">
        <v>0.5</v>
      </c>
      <c r="N246" s="91"/>
      <c r="O246" s="883" t="s">
        <v>305</v>
      </c>
      <c r="P246" s="2316">
        <f t="shared" ref="P246:U246" si="250">AD245</f>
        <v>0</v>
      </c>
      <c r="Q246" s="1048">
        <f t="shared" si="250"/>
        <v>0</v>
      </c>
      <c r="R246" s="2316">
        <f t="shared" si="250"/>
        <v>15</v>
      </c>
      <c r="S246" s="885">
        <f t="shared" si="250"/>
        <v>15</v>
      </c>
      <c r="T246" s="2316">
        <f t="shared" si="250"/>
        <v>0</v>
      </c>
      <c r="U246" s="2317">
        <f t="shared" si="250"/>
        <v>0</v>
      </c>
      <c r="V246" s="845">
        <f t="shared" si="245"/>
        <v>15</v>
      </c>
      <c r="W246" s="885">
        <f t="shared" si="246"/>
        <v>15</v>
      </c>
      <c r="X246" s="845">
        <f t="shared" si="247"/>
        <v>15</v>
      </c>
      <c r="Y246" s="1024">
        <f t="shared" si="248"/>
        <v>15</v>
      </c>
      <c r="Z246" s="884">
        <f t="shared" si="243"/>
        <v>15</v>
      </c>
      <c r="AA246" s="885">
        <f t="shared" si="244"/>
        <v>15</v>
      </c>
      <c r="AC246" s="1316" t="s">
        <v>428</v>
      </c>
      <c r="AD246" s="865"/>
      <c r="AE246" s="1100"/>
      <c r="AF246" s="867"/>
      <c r="AG246" s="1008"/>
      <c r="AH246" s="870"/>
      <c r="AI246" s="1108"/>
      <c r="AJ246" s="870">
        <f t="shared" si="237"/>
        <v>0</v>
      </c>
      <c r="AK246" s="1009">
        <f t="shared" si="238"/>
        <v>0</v>
      </c>
      <c r="AL246" s="870">
        <f t="shared" si="239"/>
        <v>0</v>
      </c>
      <c r="AM246" s="1010">
        <f t="shared" si="240"/>
        <v>0</v>
      </c>
      <c r="AN246" s="1075"/>
      <c r="AO246" s="1086">
        <f t="shared" ref="AO246:AO260" si="251">AE246+AG246+AI246</f>
        <v>0</v>
      </c>
      <c r="AR246" s="106"/>
    </row>
    <row r="247" spans="2:49" ht="12.75" customHeight="1" thickBot="1">
      <c r="B247" s="1212" t="s">
        <v>293</v>
      </c>
      <c r="C247" s="1213"/>
      <c r="D247" s="3034">
        <f>SUM(D239:D246)</f>
        <v>685</v>
      </c>
      <c r="E247" s="238" t="s">
        <v>797</v>
      </c>
      <c r="F247" s="3579">
        <v>150.15</v>
      </c>
      <c r="G247" s="3580">
        <v>105</v>
      </c>
      <c r="H247" s="2336" t="s">
        <v>569</v>
      </c>
      <c r="I247" s="821"/>
      <c r="J247" s="2457">
        <v>1.84</v>
      </c>
      <c r="K247" s="2596" t="s">
        <v>568</v>
      </c>
      <c r="L247" s="11"/>
      <c r="M247" s="72"/>
      <c r="N247" s="91"/>
      <c r="O247" s="880" t="s">
        <v>93</v>
      </c>
      <c r="P247" s="844"/>
      <c r="Q247" s="837"/>
      <c r="R247" s="844"/>
      <c r="S247" s="923"/>
      <c r="T247" s="844"/>
      <c r="U247" s="1025"/>
      <c r="V247" s="844">
        <f t="shared" si="245"/>
        <v>0</v>
      </c>
      <c r="W247" s="1012">
        <f t="shared" si="246"/>
        <v>0</v>
      </c>
      <c r="X247" s="844">
        <f t="shared" si="247"/>
        <v>0</v>
      </c>
      <c r="Y247" s="923">
        <f t="shared" si="248"/>
        <v>0</v>
      </c>
      <c r="Z247" s="881">
        <f t="shared" si="243"/>
        <v>0</v>
      </c>
      <c r="AA247" s="882">
        <f t="shared" si="244"/>
        <v>0</v>
      </c>
      <c r="AC247" s="898" t="s">
        <v>326</v>
      </c>
      <c r="AD247" s="729">
        <f>I246</f>
        <v>62.777999999999999</v>
      </c>
      <c r="AE247" s="1101">
        <f>J246</f>
        <v>40.502000000000002</v>
      </c>
      <c r="AF247" s="868"/>
      <c r="AG247" s="1011"/>
      <c r="AH247" s="868"/>
      <c r="AI247" s="1027"/>
      <c r="AJ247" s="868">
        <f t="shared" ref="AJ247:AM250" si="252">AD247+AF247</f>
        <v>62.777999999999999</v>
      </c>
      <c r="AK247" s="1012">
        <f t="shared" si="252"/>
        <v>40.502000000000002</v>
      </c>
      <c r="AL247" s="868">
        <f t="shared" si="252"/>
        <v>0</v>
      </c>
      <c r="AM247" s="923">
        <f t="shared" si="252"/>
        <v>0</v>
      </c>
      <c r="AN247" s="1075">
        <f t="shared" ref="AN247:AN260" si="253">AD247+AF247+AH247</f>
        <v>62.777999999999999</v>
      </c>
      <c r="AO247" s="1086">
        <f t="shared" si="251"/>
        <v>40.502000000000002</v>
      </c>
      <c r="AR247" s="111"/>
    </row>
    <row r="248" spans="2:49" ht="15.75" thickBot="1">
      <c r="B248" s="585"/>
      <c r="C248" s="334" t="s">
        <v>109</v>
      </c>
      <c r="D248" s="226"/>
      <c r="E248" s="2526" t="s">
        <v>689</v>
      </c>
      <c r="F248" s="2495"/>
      <c r="G248" s="2495"/>
      <c r="H248" s="2557"/>
      <c r="I248" s="2519"/>
      <c r="J248" s="2520"/>
      <c r="K248" s="3136" t="s">
        <v>690</v>
      </c>
      <c r="L248" s="3258"/>
      <c r="M248" s="3259"/>
      <c r="N248" s="91"/>
      <c r="O248" s="415" t="s">
        <v>44</v>
      </c>
      <c r="P248" s="1111">
        <f>I239</f>
        <v>48.06</v>
      </c>
      <c r="Q248" s="1028">
        <f>J239</f>
        <v>36</v>
      </c>
      <c r="R248" s="844"/>
      <c r="S248" s="923"/>
      <c r="T248" s="844"/>
      <c r="U248" s="1025"/>
      <c r="V248" s="844">
        <f t="shared" si="245"/>
        <v>48.06</v>
      </c>
      <c r="W248" s="1012">
        <f t="shared" si="246"/>
        <v>36</v>
      </c>
      <c r="X248" s="844">
        <f t="shared" si="247"/>
        <v>0</v>
      </c>
      <c r="Y248" s="923">
        <f t="shared" si="248"/>
        <v>0</v>
      </c>
      <c r="Z248" s="881">
        <f t="shared" si="243"/>
        <v>48.06</v>
      </c>
      <c r="AA248" s="882">
        <f t="shared" si="244"/>
        <v>36</v>
      </c>
      <c r="AC248" s="897" t="s">
        <v>229</v>
      </c>
      <c r="AD248" s="729"/>
      <c r="AE248" s="1104"/>
      <c r="AF248" s="868"/>
      <c r="AG248" s="1011"/>
      <c r="AH248" s="868"/>
      <c r="AI248" s="1027"/>
      <c r="AJ248" s="868">
        <f t="shared" si="252"/>
        <v>0</v>
      </c>
      <c r="AK248" s="1012">
        <f t="shared" si="252"/>
        <v>0</v>
      </c>
      <c r="AL248" s="868">
        <f t="shared" si="252"/>
        <v>0</v>
      </c>
      <c r="AM248" s="923">
        <f t="shared" si="252"/>
        <v>0</v>
      </c>
      <c r="AN248" s="1075">
        <f t="shared" si="253"/>
        <v>0</v>
      </c>
      <c r="AO248" s="1086">
        <f t="shared" si="251"/>
        <v>0</v>
      </c>
      <c r="AR248" s="111"/>
    </row>
    <row r="249" spans="2:49" ht="15.75" thickBot="1">
      <c r="B249" s="1548" t="s">
        <v>691</v>
      </c>
      <c r="C249" s="1424" t="s">
        <v>692</v>
      </c>
      <c r="D249" s="1549">
        <v>100</v>
      </c>
      <c r="E249" s="2522" t="s">
        <v>88</v>
      </c>
      <c r="F249" s="2523" t="s">
        <v>89</v>
      </c>
      <c r="G249" s="2524" t="s">
        <v>90</v>
      </c>
      <c r="H249" s="2522" t="s">
        <v>88</v>
      </c>
      <c r="I249" s="2523" t="s">
        <v>89</v>
      </c>
      <c r="J249" s="2524" t="s">
        <v>90</v>
      </c>
      <c r="K249" s="2522" t="s">
        <v>88</v>
      </c>
      <c r="L249" s="2523" t="s">
        <v>89</v>
      </c>
      <c r="M249" s="2524" t="s">
        <v>90</v>
      </c>
      <c r="N249" s="91"/>
      <c r="O249" s="1376" t="s">
        <v>434</v>
      </c>
      <c r="P249" s="1378">
        <f t="shared" ref="P249:U249" si="254">AD260</f>
        <v>143.59800000000001</v>
      </c>
      <c r="Q249" s="2314">
        <f t="shared" si="254"/>
        <v>106.02200000000001</v>
      </c>
      <c r="R249" s="1378">
        <f t="shared" si="254"/>
        <v>122.2184</v>
      </c>
      <c r="S249" s="887">
        <f t="shared" si="254"/>
        <v>98.338999999999999</v>
      </c>
      <c r="T249" s="1378">
        <f t="shared" si="254"/>
        <v>52.2</v>
      </c>
      <c r="U249" s="2315">
        <f t="shared" si="254"/>
        <v>43.85</v>
      </c>
      <c r="V249" s="1378">
        <f t="shared" ref="V249:Y251" si="255">P249+R249</f>
        <v>265.81640000000004</v>
      </c>
      <c r="W249" s="887">
        <f t="shared" si="255"/>
        <v>204.36099999999999</v>
      </c>
      <c r="X249" s="1378">
        <f t="shared" si="255"/>
        <v>174.41840000000002</v>
      </c>
      <c r="Y249" s="1379">
        <f t="shared" si="255"/>
        <v>142.18899999999999</v>
      </c>
      <c r="Z249" s="1380">
        <f t="shared" si="243"/>
        <v>318.01640000000003</v>
      </c>
      <c r="AA249" s="887">
        <f t="shared" si="244"/>
        <v>248.21099999999998</v>
      </c>
      <c r="AC249" s="899" t="s">
        <v>360</v>
      </c>
      <c r="AD249" s="729"/>
      <c r="AE249" s="1103"/>
      <c r="AF249" s="868"/>
      <c r="AG249" s="1011"/>
      <c r="AH249" s="869"/>
      <c r="AI249" s="1109"/>
      <c r="AJ249" s="869">
        <f t="shared" si="252"/>
        <v>0</v>
      </c>
      <c r="AK249" s="1014">
        <f t="shared" si="252"/>
        <v>0</v>
      </c>
      <c r="AL249" s="869">
        <f t="shared" si="252"/>
        <v>0</v>
      </c>
      <c r="AM249" s="833">
        <f t="shared" si="252"/>
        <v>0</v>
      </c>
      <c r="AN249" s="1075">
        <f t="shared" si="253"/>
        <v>0</v>
      </c>
      <c r="AO249" s="1086">
        <f t="shared" si="251"/>
        <v>0</v>
      </c>
      <c r="AR249" s="209"/>
    </row>
    <row r="250" spans="2:49">
      <c r="B250" s="3045" t="s">
        <v>693</v>
      </c>
      <c r="C250" s="3089" t="s">
        <v>694</v>
      </c>
      <c r="D250" s="3046">
        <v>250</v>
      </c>
      <c r="E250" s="2177" t="s">
        <v>747</v>
      </c>
      <c r="F250" s="2360">
        <v>15</v>
      </c>
      <c r="G250" s="2558">
        <v>15</v>
      </c>
      <c r="H250" s="2885" t="s">
        <v>695</v>
      </c>
      <c r="I250" s="148"/>
      <c r="J250" s="2559"/>
      <c r="K250" s="2177" t="s">
        <v>62</v>
      </c>
      <c r="L250" s="2360">
        <v>211.6</v>
      </c>
      <c r="M250" s="2407">
        <v>210</v>
      </c>
      <c r="N250" s="91"/>
      <c r="O250" s="1377" t="s">
        <v>435</v>
      </c>
      <c r="P250" s="1378">
        <f t="shared" ref="P250:U250" si="256">AD267</f>
        <v>4.32</v>
      </c>
      <c r="Q250" s="2314">
        <f t="shared" si="256"/>
        <v>4.32</v>
      </c>
      <c r="R250" s="1378">
        <f t="shared" si="256"/>
        <v>0</v>
      </c>
      <c r="S250" s="887">
        <f t="shared" si="256"/>
        <v>0</v>
      </c>
      <c r="T250" s="1378">
        <f t="shared" si="256"/>
        <v>0</v>
      </c>
      <c r="U250" s="2315">
        <f t="shared" si="256"/>
        <v>0</v>
      </c>
      <c r="V250" s="846">
        <f t="shared" si="255"/>
        <v>4.32</v>
      </c>
      <c r="W250" s="887">
        <f t="shared" si="255"/>
        <v>4.32</v>
      </c>
      <c r="X250" s="846">
        <f t="shared" si="255"/>
        <v>0</v>
      </c>
      <c r="Y250" s="1026">
        <f t="shared" si="255"/>
        <v>0</v>
      </c>
      <c r="Z250" s="886">
        <f t="shared" si="243"/>
        <v>4.32</v>
      </c>
      <c r="AA250" s="887">
        <f t="shared" si="244"/>
        <v>4.32</v>
      </c>
      <c r="AC250" s="899" t="s">
        <v>61</v>
      </c>
      <c r="AD250" s="865"/>
      <c r="AE250" s="1100"/>
      <c r="AF250" s="867"/>
      <c r="AG250" s="1008"/>
      <c r="AH250" s="868"/>
      <c r="AI250" s="1027"/>
      <c r="AJ250" s="868">
        <f t="shared" si="252"/>
        <v>0</v>
      </c>
      <c r="AK250" s="1012">
        <f t="shared" si="252"/>
        <v>0</v>
      </c>
      <c r="AL250" s="868">
        <f t="shared" si="252"/>
        <v>0</v>
      </c>
      <c r="AM250" s="923">
        <f t="shared" si="252"/>
        <v>0</v>
      </c>
      <c r="AN250" s="1075">
        <f t="shared" si="253"/>
        <v>0</v>
      </c>
      <c r="AO250" s="1086">
        <f t="shared" si="251"/>
        <v>0</v>
      </c>
      <c r="AR250" s="209"/>
    </row>
    <row r="251" spans="2:49">
      <c r="B251" s="1643" t="s">
        <v>696</v>
      </c>
      <c r="C251" s="3554" t="s">
        <v>501</v>
      </c>
      <c r="D251" s="3047"/>
      <c r="E251" s="2873" t="s">
        <v>546</v>
      </c>
      <c r="F251" s="227">
        <v>12.5</v>
      </c>
      <c r="G251" s="3657">
        <v>10</v>
      </c>
      <c r="H251" s="241" t="s">
        <v>697</v>
      </c>
      <c r="I251" s="3472">
        <v>46.618000000000002</v>
      </c>
      <c r="J251" s="3658">
        <v>40.299999999999997</v>
      </c>
      <c r="K251" s="188" t="s">
        <v>359</v>
      </c>
      <c r="L251" s="227">
        <v>27.12</v>
      </c>
      <c r="M251" s="2176">
        <v>27.12</v>
      </c>
      <c r="N251" s="91"/>
      <c r="O251" s="880" t="s">
        <v>67</v>
      </c>
      <c r="P251" s="1111">
        <f t="shared" ref="P251:U251" si="257">AD275</f>
        <v>150.15</v>
      </c>
      <c r="Q251" s="1028">
        <f t="shared" si="257"/>
        <v>105</v>
      </c>
      <c r="R251" s="1111">
        <f t="shared" si="257"/>
        <v>32.344000000000001</v>
      </c>
      <c r="S251" s="1012">
        <f t="shared" si="257"/>
        <v>22.5</v>
      </c>
      <c r="T251" s="1111">
        <f t="shared" si="257"/>
        <v>61.36</v>
      </c>
      <c r="U251" s="1029">
        <f t="shared" si="257"/>
        <v>55</v>
      </c>
      <c r="V251" s="847">
        <f t="shared" si="255"/>
        <v>182.494</v>
      </c>
      <c r="W251" s="1012">
        <f t="shared" si="255"/>
        <v>127.5</v>
      </c>
      <c r="X251" s="847">
        <f t="shared" si="255"/>
        <v>93.704000000000008</v>
      </c>
      <c r="Y251" s="923">
        <f t="shared" si="255"/>
        <v>77.5</v>
      </c>
      <c r="Z251" s="881">
        <f t="shared" si="243"/>
        <v>243.85399999999998</v>
      </c>
      <c r="AA251" s="882">
        <f t="shared" si="244"/>
        <v>182.5</v>
      </c>
      <c r="AC251" s="1175" t="s">
        <v>374</v>
      </c>
      <c r="AD251" s="729"/>
      <c r="AE251" s="1101"/>
      <c r="AF251" s="868"/>
      <c r="AG251" s="1011"/>
      <c r="AH251" s="868"/>
      <c r="AI251" s="1027"/>
      <c r="AJ251" s="868">
        <f t="shared" ref="AJ251:AJ252" si="258">AD251+AF251</f>
        <v>0</v>
      </c>
      <c r="AK251" s="1012">
        <f t="shared" ref="AK251:AK252" si="259">AE251+AG251</f>
        <v>0</v>
      </c>
      <c r="AL251" s="868">
        <f t="shared" ref="AL251:AL252" si="260">AF251+AH251</f>
        <v>0</v>
      </c>
      <c r="AM251" s="923">
        <f t="shared" ref="AM251:AM252" si="261">AG251+AI251</f>
        <v>0</v>
      </c>
      <c r="AN251" s="1075">
        <f t="shared" si="253"/>
        <v>0</v>
      </c>
      <c r="AO251" s="1086">
        <f t="shared" si="251"/>
        <v>0</v>
      </c>
      <c r="AR251" s="104"/>
    </row>
    <row r="252" spans="2:49" ht="14.25" customHeight="1">
      <c r="B252" s="237" t="s">
        <v>920</v>
      </c>
      <c r="C252" s="259" t="s">
        <v>690</v>
      </c>
      <c r="D252" s="652">
        <v>230</v>
      </c>
      <c r="E252" s="2873" t="s">
        <v>133</v>
      </c>
      <c r="F252" s="227">
        <v>12</v>
      </c>
      <c r="G252" s="3564">
        <v>10</v>
      </c>
      <c r="H252" s="3085" t="s">
        <v>135</v>
      </c>
      <c r="I252" s="227" t="s">
        <v>698</v>
      </c>
      <c r="J252" s="3479">
        <v>2.4</v>
      </c>
      <c r="K252" s="2953" t="s">
        <v>127</v>
      </c>
      <c r="L252" s="227">
        <v>4</v>
      </c>
      <c r="M252" s="3624">
        <v>4</v>
      </c>
      <c r="N252" s="91"/>
      <c r="O252" s="888" t="s">
        <v>92</v>
      </c>
      <c r="P252" s="1111">
        <f t="shared" ref="P252:U252" si="262">AD279</f>
        <v>0</v>
      </c>
      <c r="Q252" s="1028">
        <f t="shared" si="262"/>
        <v>0</v>
      </c>
      <c r="R252" s="1111">
        <f t="shared" si="262"/>
        <v>20</v>
      </c>
      <c r="S252" s="1012">
        <f t="shared" si="262"/>
        <v>20</v>
      </c>
      <c r="T252" s="1111">
        <f t="shared" si="262"/>
        <v>0</v>
      </c>
      <c r="U252" s="1029">
        <f t="shared" si="262"/>
        <v>0</v>
      </c>
      <c r="V252" s="844">
        <f t="shared" ref="V252:V274" si="263">P252+R252</f>
        <v>20</v>
      </c>
      <c r="W252" s="1012">
        <f t="shared" ref="W252:W279" si="264">Q252+S252</f>
        <v>20</v>
      </c>
      <c r="X252" s="844">
        <f t="shared" ref="X252:X277" si="265">R252+T252</f>
        <v>20</v>
      </c>
      <c r="Y252" s="923">
        <f t="shared" ref="Y252:Y279" si="266">S252+U252</f>
        <v>20</v>
      </c>
      <c r="Z252" s="881">
        <f t="shared" si="243"/>
        <v>20</v>
      </c>
      <c r="AA252" s="882">
        <f t="shared" si="244"/>
        <v>20</v>
      </c>
      <c r="AC252" s="898" t="s">
        <v>375</v>
      </c>
      <c r="AD252" s="729"/>
      <c r="AE252" s="1102"/>
      <c r="AF252" s="868"/>
      <c r="AG252" s="1011"/>
      <c r="AH252" s="868"/>
      <c r="AI252" s="1027"/>
      <c r="AJ252" s="868">
        <f t="shared" si="258"/>
        <v>0</v>
      </c>
      <c r="AK252" s="1012">
        <f t="shared" si="259"/>
        <v>0</v>
      </c>
      <c r="AL252" s="868">
        <f t="shared" si="260"/>
        <v>0</v>
      </c>
      <c r="AM252" s="923">
        <f t="shared" si="261"/>
        <v>0</v>
      </c>
      <c r="AN252" s="1075">
        <f t="shared" si="253"/>
        <v>0</v>
      </c>
      <c r="AO252" s="1086">
        <f t="shared" si="251"/>
        <v>0</v>
      </c>
      <c r="AR252" s="111"/>
    </row>
    <row r="253" spans="2:49" ht="12.75" customHeight="1">
      <c r="B253" s="2345" t="s">
        <v>916</v>
      </c>
      <c r="C253" s="170" t="s">
        <v>917</v>
      </c>
      <c r="D253" s="1782">
        <v>35</v>
      </c>
      <c r="E253" s="3659" t="s">
        <v>81</v>
      </c>
      <c r="F253" s="239">
        <v>2.5</v>
      </c>
      <c r="G253" s="3660">
        <v>2.5</v>
      </c>
      <c r="H253" s="241" t="s">
        <v>133</v>
      </c>
      <c r="I253" s="227">
        <v>4.17</v>
      </c>
      <c r="J253" s="3479">
        <v>3.5</v>
      </c>
      <c r="K253" s="188" t="s">
        <v>138</v>
      </c>
      <c r="L253" s="3625" t="s">
        <v>919</v>
      </c>
      <c r="M253" s="3624">
        <v>5.64</v>
      </c>
      <c r="N253" s="91"/>
      <c r="O253" s="880" t="s">
        <v>116</v>
      </c>
      <c r="P253" s="1111">
        <f>D241</f>
        <v>200</v>
      </c>
      <c r="Q253" s="1028">
        <f>D241</f>
        <v>200</v>
      </c>
      <c r="R253" s="1111"/>
      <c r="S253" s="1012"/>
      <c r="T253" s="1111"/>
      <c r="U253" s="1029"/>
      <c r="V253" s="844">
        <f t="shared" si="263"/>
        <v>200</v>
      </c>
      <c r="W253" s="1012">
        <f t="shared" si="264"/>
        <v>200</v>
      </c>
      <c r="X253" s="844">
        <f t="shared" si="265"/>
        <v>0</v>
      </c>
      <c r="Y253" s="923">
        <f t="shared" si="266"/>
        <v>0</v>
      </c>
      <c r="Z253" s="881">
        <f t="shared" si="243"/>
        <v>200</v>
      </c>
      <c r="AA253" s="882">
        <f t="shared" si="244"/>
        <v>200</v>
      </c>
      <c r="AC253" s="899" t="s">
        <v>110</v>
      </c>
      <c r="AD253" s="729">
        <f>I242</f>
        <v>26.1</v>
      </c>
      <c r="AE253" s="1102">
        <f>J242</f>
        <v>20.88</v>
      </c>
      <c r="AF253" s="868"/>
      <c r="AG253" s="1011"/>
      <c r="AH253" s="868"/>
      <c r="AI253" s="1027"/>
      <c r="AJ253" s="868">
        <f t="shared" ref="AJ253:AM260" si="267">AD253+AF253</f>
        <v>26.1</v>
      </c>
      <c r="AK253" s="1012">
        <f t="shared" si="267"/>
        <v>20.88</v>
      </c>
      <c r="AL253" s="868">
        <f t="shared" si="267"/>
        <v>0</v>
      </c>
      <c r="AM253" s="923">
        <f t="shared" si="267"/>
        <v>0</v>
      </c>
      <c r="AN253" s="1075">
        <f t="shared" si="253"/>
        <v>26.1</v>
      </c>
      <c r="AO253" s="1086">
        <f t="shared" si="251"/>
        <v>20.88</v>
      </c>
      <c r="AR253" s="209"/>
    </row>
    <row r="254" spans="2:49" ht="14.25" customHeight="1">
      <c r="B254" s="1548" t="s">
        <v>757</v>
      </c>
      <c r="C254" s="259" t="s">
        <v>13</v>
      </c>
      <c r="D254" s="652">
        <v>200</v>
      </c>
      <c r="E254" s="188" t="s">
        <v>373</v>
      </c>
      <c r="F254" s="227">
        <v>0.9</v>
      </c>
      <c r="G254" s="3564">
        <v>0.9</v>
      </c>
      <c r="H254" s="3569" t="s">
        <v>373</v>
      </c>
      <c r="I254" s="239">
        <v>0.17499999999999999</v>
      </c>
      <c r="J254" s="3477">
        <v>0.17499999999999999</v>
      </c>
      <c r="K254" s="188" t="s">
        <v>373</v>
      </c>
      <c r="L254" s="227">
        <v>0.68</v>
      </c>
      <c r="M254" s="3624">
        <v>0.68</v>
      </c>
      <c r="N254" s="91"/>
      <c r="O254" s="415" t="s">
        <v>317</v>
      </c>
      <c r="P254" s="1111">
        <f t="shared" ref="P254:U254" si="268">AD282</f>
        <v>0</v>
      </c>
      <c r="Q254" s="1028">
        <f t="shared" si="268"/>
        <v>0</v>
      </c>
      <c r="R254" s="1111">
        <f t="shared" si="268"/>
        <v>46.618000000000002</v>
      </c>
      <c r="S254" s="1012">
        <f>AG282</f>
        <v>40.299999999999997</v>
      </c>
      <c r="T254" s="1111">
        <f t="shared" si="268"/>
        <v>0</v>
      </c>
      <c r="U254" s="1029">
        <f t="shared" si="268"/>
        <v>0</v>
      </c>
      <c r="V254" s="844">
        <f t="shared" si="263"/>
        <v>46.618000000000002</v>
      </c>
      <c r="W254" s="1012">
        <f t="shared" si="264"/>
        <v>40.299999999999997</v>
      </c>
      <c r="X254" s="844">
        <f t="shared" si="265"/>
        <v>46.618000000000002</v>
      </c>
      <c r="Y254" s="923">
        <f t="shared" si="266"/>
        <v>40.299999999999997</v>
      </c>
      <c r="Z254" s="881">
        <f t="shared" si="243"/>
        <v>46.618000000000002</v>
      </c>
      <c r="AA254" s="882">
        <f t="shared" si="244"/>
        <v>40.299999999999997</v>
      </c>
      <c r="AC254" s="899" t="s">
        <v>80</v>
      </c>
      <c r="AD254" s="729">
        <f>I241</f>
        <v>21.42</v>
      </c>
      <c r="AE254" s="1104">
        <f>J241</f>
        <v>18</v>
      </c>
      <c r="AF254" s="868">
        <f>F252+I253</f>
        <v>16.170000000000002</v>
      </c>
      <c r="AG254" s="1011">
        <f>G252+J253</f>
        <v>13.5</v>
      </c>
      <c r="AH254" s="868">
        <f>F267</f>
        <v>52.2</v>
      </c>
      <c r="AI254" s="1027">
        <f>G267</f>
        <v>43.85</v>
      </c>
      <c r="AJ254" s="868">
        <f t="shared" si="267"/>
        <v>37.590000000000003</v>
      </c>
      <c r="AK254" s="1012">
        <f t="shared" si="267"/>
        <v>31.5</v>
      </c>
      <c r="AL254" s="868">
        <f t="shared" si="267"/>
        <v>68.37</v>
      </c>
      <c r="AM254" s="923">
        <f t="shared" si="267"/>
        <v>57.35</v>
      </c>
      <c r="AN254" s="1075">
        <f t="shared" si="253"/>
        <v>89.79</v>
      </c>
      <c r="AO254" s="1086">
        <f t="shared" si="251"/>
        <v>75.349999999999994</v>
      </c>
      <c r="AR254" s="209"/>
    </row>
    <row r="255" spans="2:49" ht="14.25" customHeight="1">
      <c r="B255" s="3014"/>
      <c r="C255" s="170" t="s">
        <v>365</v>
      </c>
      <c r="D255" s="3048"/>
      <c r="E255" s="3661" t="s">
        <v>134</v>
      </c>
      <c r="F255" s="3662">
        <v>0.01</v>
      </c>
      <c r="G255" s="3663">
        <v>0.01</v>
      </c>
      <c r="H255" s="259" t="s">
        <v>76</v>
      </c>
      <c r="I255" s="227">
        <v>0.5</v>
      </c>
      <c r="J255" s="3564">
        <v>0.5</v>
      </c>
      <c r="K255" s="188" t="s">
        <v>377</v>
      </c>
      <c r="L255" s="3626">
        <v>22.49</v>
      </c>
      <c r="M255" s="3624">
        <v>22.49</v>
      </c>
      <c r="N255" s="91"/>
      <c r="O255" s="880" t="s">
        <v>318</v>
      </c>
      <c r="P255" s="1111">
        <f t="shared" ref="P255:U255" si="269">AD286</f>
        <v>0</v>
      </c>
      <c r="Q255" s="1028">
        <f t="shared" si="269"/>
        <v>0</v>
      </c>
      <c r="R255" s="1111">
        <f t="shared" si="269"/>
        <v>0</v>
      </c>
      <c r="S255" s="1012">
        <f t="shared" si="269"/>
        <v>0</v>
      </c>
      <c r="T255" s="1111">
        <f t="shared" si="269"/>
        <v>0</v>
      </c>
      <c r="U255" s="1029">
        <f t="shared" si="269"/>
        <v>0</v>
      </c>
      <c r="V255" s="844">
        <f t="shared" si="263"/>
        <v>0</v>
      </c>
      <c r="W255" s="1012">
        <f t="shared" si="264"/>
        <v>0</v>
      </c>
      <c r="X255" s="844">
        <f t="shared" si="265"/>
        <v>0</v>
      </c>
      <c r="Y255" s="923">
        <f t="shared" si="266"/>
        <v>0</v>
      </c>
      <c r="Z255" s="881">
        <f t="shared" si="243"/>
        <v>0</v>
      </c>
      <c r="AA255" s="882">
        <f t="shared" si="244"/>
        <v>0</v>
      </c>
      <c r="AC255" s="899" t="s">
        <v>65</v>
      </c>
      <c r="AD255" s="729">
        <f>I240+L242</f>
        <v>33.299999999999997</v>
      </c>
      <c r="AE255" s="1104">
        <f>J240+M242</f>
        <v>26.64</v>
      </c>
      <c r="AF255" s="868">
        <f>F251+F260</f>
        <v>106.0484</v>
      </c>
      <c r="AG255" s="1011">
        <f>G251+G260</f>
        <v>84.838999999999999</v>
      </c>
      <c r="AH255" s="868"/>
      <c r="AI255" s="1027"/>
      <c r="AJ255" s="868">
        <f t="shared" si="267"/>
        <v>139.3484</v>
      </c>
      <c r="AK255" s="1012">
        <f t="shared" si="267"/>
        <v>111.479</v>
      </c>
      <c r="AL255" s="868">
        <f t="shared" si="267"/>
        <v>106.0484</v>
      </c>
      <c r="AM255" s="923">
        <f t="shared" si="267"/>
        <v>84.838999999999999</v>
      </c>
      <c r="AN255" s="1075">
        <f t="shared" si="253"/>
        <v>139.3484</v>
      </c>
      <c r="AO255" s="1086">
        <f t="shared" si="251"/>
        <v>111.479</v>
      </c>
      <c r="AR255" s="209"/>
    </row>
    <row r="256" spans="2:49" ht="13.5" customHeight="1">
      <c r="B256" s="3004" t="s">
        <v>9</v>
      </c>
      <c r="C256" s="241" t="s">
        <v>10</v>
      </c>
      <c r="D256" s="231">
        <v>30</v>
      </c>
      <c r="E256" s="238" t="s">
        <v>77</v>
      </c>
      <c r="F256" s="227">
        <v>250</v>
      </c>
      <c r="G256" s="3564">
        <v>250</v>
      </c>
      <c r="H256" s="3664" t="s">
        <v>700</v>
      </c>
      <c r="I256" s="1641"/>
      <c r="J256" s="1641"/>
      <c r="K256" s="238" t="s">
        <v>78</v>
      </c>
      <c r="L256" s="239">
        <v>4.8</v>
      </c>
      <c r="M256" s="3627">
        <v>4.8</v>
      </c>
      <c r="N256" s="91"/>
      <c r="O256" s="880" t="s">
        <v>107</v>
      </c>
      <c r="P256" s="847">
        <f>F239</f>
        <v>122.286</v>
      </c>
      <c r="Q256" s="837">
        <f>G239</f>
        <v>85.715000000000003</v>
      </c>
      <c r="R256" s="844"/>
      <c r="S256" s="923"/>
      <c r="T256" s="844">
        <f>F266</f>
        <v>110.883</v>
      </c>
      <c r="U256" s="1025">
        <f>G266</f>
        <v>77</v>
      </c>
      <c r="V256" s="844">
        <f t="shared" si="263"/>
        <v>122.286</v>
      </c>
      <c r="W256" s="1012">
        <f t="shared" si="264"/>
        <v>85.715000000000003</v>
      </c>
      <c r="X256" s="844">
        <f t="shared" si="265"/>
        <v>110.883</v>
      </c>
      <c r="Y256" s="923">
        <f t="shared" si="266"/>
        <v>77</v>
      </c>
      <c r="Z256" s="881">
        <f t="shared" si="243"/>
        <v>233.16899999999998</v>
      </c>
      <c r="AA256" s="882">
        <f t="shared" si="244"/>
        <v>162.715</v>
      </c>
      <c r="AC256" s="899" t="s">
        <v>70</v>
      </c>
      <c r="AD256" s="729"/>
      <c r="AE256" s="1102"/>
      <c r="AF256" s="868"/>
      <c r="AG256" s="1011"/>
      <c r="AH256" s="868"/>
      <c r="AI256" s="1027"/>
      <c r="AJ256" s="868">
        <f t="shared" si="267"/>
        <v>0</v>
      </c>
      <c r="AK256" s="1012">
        <f t="shared" si="267"/>
        <v>0</v>
      </c>
      <c r="AL256" s="868">
        <f t="shared" si="267"/>
        <v>0</v>
      </c>
      <c r="AM256" s="923">
        <f t="shared" si="267"/>
        <v>0</v>
      </c>
      <c r="AN256" s="1075">
        <f t="shared" si="253"/>
        <v>0</v>
      </c>
      <c r="AO256" s="1086">
        <f t="shared" si="251"/>
        <v>0</v>
      </c>
      <c r="AR256" s="209"/>
    </row>
    <row r="257" spans="2:44" ht="14.25" customHeight="1" thickBot="1">
      <c r="B257" s="3005" t="s">
        <v>9</v>
      </c>
      <c r="C257" s="241" t="s">
        <v>319</v>
      </c>
      <c r="D257" s="231">
        <v>20</v>
      </c>
      <c r="E257" s="241" t="s">
        <v>569</v>
      </c>
      <c r="F257" s="1664"/>
      <c r="G257" s="3635">
        <v>0.7</v>
      </c>
      <c r="H257" s="3665" t="s">
        <v>701</v>
      </c>
      <c r="I257" s="1641"/>
      <c r="J257" s="3666"/>
      <c r="K257" s="188" t="s">
        <v>1019</v>
      </c>
      <c r="L257" s="227">
        <v>1.05</v>
      </c>
      <c r="M257" s="3624">
        <v>1.05</v>
      </c>
      <c r="N257" s="91"/>
      <c r="O257" s="880" t="s">
        <v>63</v>
      </c>
      <c r="P257" s="844"/>
      <c r="Q257" s="837"/>
      <c r="R257" s="844"/>
      <c r="S257" s="923"/>
      <c r="T257" s="844"/>
      <c r="U257" s="1025"/>
      <c r="V257" s="844">
        <f t="shared" si="263"/>
        <v>0</v>
      </c>
      <c r="W257" s="1012">
        <f t="shared" si="264"/>
        <v>0</v>
      </c>
      <c r="X257" s="844">
        <f t="shared" si="265"/>
        <v>0</v>
      </c>
      <c r="Y257" s="923">
        <f t="shared" si="266"/>
        <v>0</v>
      </c>
      <c r="Z257" s="881">
        <f t="shared" si="243"/>
        <v>0</v>
      </c>
      <c r="AA257" s="882">
        <f t="shared" si="244"/>
        <v>0</v>
      </c>
      <c r="AC257" s="899" t="s">
        <v>114</v>
      </c>
      <c r="AD257" s="729"/>
      <c r="AE257" s="1105"/>
      <c r="AF257" s="868"/>
      <c r="AG257" s="1011"/>
      <c r="AH257" s="868"/>
      <c r="AI257" s="1027"/>
      <c r="AJ257" s="868">
        <f t="shared" si="267"/>
        <v>0</v>
      </c>
      <c r="AK257" s="1012">
        <f t="shared" si="267"/>
        <v>0</v>
      </c>
      <c r="AL257" s="868">
        <f t="shared" si="267"/>
        <v>0</v>
      </c>
      <c r="AM257" s="923">
        <f t="shared" si="267"/>
        <v>0</v>
      </c>
      <c r="AN257" s="1075">
        <f t="shared" si="253"/>
        <v>0</v>
      </c>
      <c r="AO257" s="1086">
        <f t="shared" si="251"/>
        <v>0</v>
      </c>
      <c r="AR257" s="209"/>
    </row>
    <row r="258" spans="2:44" ht="15.75" thickBot="1">
      <c r="B258" s="103"/>
      <c r="C258" s="1202"/>
      <c r="D258" s="91"/>
      <c r="E258" s="3515" t="s">
        <v>692</v>
      </c>
      <c r="F258" s="1192"/>
      <c r="G258" s="2387"/>
      <c r="H258" s="3667" t="s">
        <v>13</v>
      </c>
      <c r="I258" s="3668"/>
      <c r="J258" s="3669"/>
      <c r="K258" s="2453" t="s">
        <v>1020</v>
      </c>
      <c r="L258" s="1664"/>
      <c r="M258" s="2700"/>
      <c r="N258" s="107"/>
      <c r="O258" s="880" t="s">
        <v>58</v>
      </c>
      <c r="P258" s="844">
        <f>F240</f>
        <v>32.57</v>
      </c>
      <c r="Q258" s="1028">
        <f>G240</f>
        <v>32.57</v>
      </c>
      <c r="R258" s="844">
        <f>I262+I255</f>
        <v>200.5</v>
      </c>
      <c r="S258" s="1012">
        <f>J262+J255</f>
        <v>200.5</v>
      </c>
      <c r="T258" s="844"/>
      <c r="U258" s="1023"/>
      <c r="V258" s="844">
        <f t="shared" si="263"/>
        <v>233.07</v>
      </c>
      <c r="W258" s="1012">
        <f t="shared" si="264"/>
        <v>233.07</v>
      </c>
      <c r="X258" s="844">
        <f t="shared" si="265"/>
        <v>200.5</v>
      </c>
      <c r="Y258" s="923">
        <f t="shared" si="266"/>
        <v>200.5</v>
      </c>
      <c r="Z258" s="881">
        <f t="shared" si="243"/>
        <v>233.07</v>
      </c>
      <c r="AA258" s="882">
        <f t="shared" si="244"/>
        <v>233.07</v>
      </c>
      <c r="AC258" s="899" t="s">
        <v>115</v>
      </c>
      <c r="AD258" s="729"/>
      <c r="AE258" s="1106"/>
      <c r="AF258" s="868"/>
      <c r="AG258" s="1011"/>
      <c r="AH258" s="868"/>
      <c r="AI258" s="1027"/>
      <c r="AJ258" s="868">
        <f t="shared" si="267"/>
        <v>0</v>
      </c>
      <c r="AK258" s="1012">
        <f t="shared" si="267"/>
        <v>0</v>
      </c>
      <c r="AL258" s="868">
        <f t="shared" si="267"/>
        <v>0</v>
      </c>
      <c r="AM258" s="923">
        <f t="shared" si="267"/>
        <v>0</v>
      </c>
      <c r="AN258" s="1075">
        <f t="shared" si="253"/>
        <v>0</v>
      </c>
      <c r="AO258" s="1086">
        <f t="shared" si="251"/>
        <v>0</v>
      </c>
      <c r="AR258" s="209"/>
    </row>
    <row r="259" spans="2:44" ht="14.25" customHeight="1" thickBot="1">
      <c r="B259" s="103"/>
      <c r="C259" s="1202"/>
      <c r="D259" s="102"/>
      <c r="E259" s="3670" t="s">
        <v>88</v>
      </c>
      <c r="F259" s="3671" t="s">
        <v>89</v>
      </c>
      <c r="G259" s="3672" t="s">
        <v>90</v>
      </c>
      <c r="H259" s="3673" t="s">
        <v>365</v>
      </c>
      <c r="I259" s="3674"/>
      <c r="J259" s="3675"/>
      <c r="K259" s="3514" t="s">
        <v>917</v>
      </c>
      <c r="L259" s="227"/>
      <c r="M259" s="2176"/>
      <c r="N259" s="101"/>
      <c r="O259" s="880" t="s">
        <v>122</v>
      </c>
      <c r="P259" s="844"/>
      <c r="Q259" s="837"/>
      <c r="R259" s="844"/>
      <c r="S259" s="923"/>
      <c r="T259" s="844"/>
      <c r="U259" s="1025"/>
      <c r="V259" s="844">
        <f t="shared" si="263"/>
        <v>0</v>
      </c>
      <c r="W259" s="1012">
        <f t="shared" si="264"/>
        <v>0</v>
      </c>
      <c r="X259" s="844">
        <f t="shared" si="265"/>
        <v>0</v>
      </c>
      <c r="Y259" s="923">
        <f t="shared" si="266"/>
        <v>0</v>
      </c>
      <c r="Z259" s="881">
        <f t="shared" si="243"/>
        <v>0</v>
      </c>
      <c r="AA259" s="889">
        <f t="shared" si="244"/>
        <v>0</v>
      </c>
      <c r="AC259" s="2271" t="s">
        <v>525</v>
      </c>
      <c r="AD259" s="866"/>
      <c r="AE259" s="1107"/>
      <c r="AF259" s="869"/>
      <c r="AG259" s="1013"/>
      <c r="AH259" s="869"/>
      <c r="AI259" s="1109"/>
      <c r="AJ259" s="869">
        <f t="shared" si="267"/>
        <v>0</v>
      </c>
      <c r="AK259" s="1014">
        <f t="shared" si="267"/>
        <v>0</v>
      </c>
      <c r="AL259" s="869">
        <f t="shared" si="267"/>
        <v>0</v>
      </c>
      <c r="AM259" s="833">
        <f t="shared" si="267"/>
        <v>0</v>
      </c>
      <c r="AN259" s="1352">
        <f t="shared" si="253"/>
        <v>0</v>
      </c>
      <c r="AO259" s="1341">
        <f t="shared" si="251"/>
        <v>0</v>
      </c>
      <c r="AR259" s="1403"/>
    </row>
    <row r="260" spans="2:44" ht="15" customHeight="1" thickBot="1">
      <c r="B260" s="103"/>
      <c r="C260" s="1202"/>
      <c r="D260" s="102"/>
      <c r="E260" s="131" t="s">
        <v>546</v>
      </c>
      <c r="F260" s="130">
        <v>93.548400000000001</v>
      </c>
      <c r="G260" s="1155">
        <v>74.838999999999999</v>
      </c>
      <c r="H260" s="131" t="s">
        <v>121</v>
      </c>
      <c r="I260" s="130">
        <v>4.2</v>
      </c>
      <c r="J260" s="3552">
        <v>4.2</v>
      </c>
      <c r="K260" s="188" t="s">
        <v>632</v>
      </c>
      <c r="L260" s="3676">
        <v>20</v>
      </c>
      <c r="M260" s="2463">
        <v>20</v>
      </c>
      <c r="N260" s="101"/>
      <c r="O260" s="880" t="s">
        <v>62</v>
      </c>
      <c r="P260" s="844"/>
      <c r="Q260" s="837"/>
      <c r="R260" s="844">
        <f>L250</f>
        <v>211.6</v>
      </c>
      <c r="S260" s="1012">
        <f>M250</f>
        <v>210</v>
      </c>
      <c r="T260" s="844"/>
      <c r="U260" s="1025"/>
      <c r="V260" s="844">
        <f t="shared" si="263"/>
        <v>211.6</v>
      </c>
      <c r="W260" s="1012">
        <f t="shared" si="264"/>
        <v>210</v>
      </c>
      <c r="X260" s="844">
        <f t="shared" si="265"/>
        <v>211.6</v>
      </c>
      <c r="Y260" s="923">
        <f t="shared" si="266"/>
        <v>210</v>
      </c>
      <c r="Z260" s="881">
        <f t="shared" si="243"/>
        <v>211.6</v>
      </c>
      <c r="AA260" s="889">
        <f t="shared" si="244"/>
        <v>210</v>
      </c>
      <c r="AC260" s="1336" t="s">
        <v>429</v>
      </c>
      <c r="AD260" s="1357">
        <f t="shared" ref="AD260:AH260" si="270">SUM(AD247:AD259)</f>
        <v>143.59800000000001</v>
      </c>
      <c r="AE260" s="1358">
        <f t="shared" si="270"/>
        <v>106.02200000000001</v>
      </c>
      <c r="AF260" s="1359">
        <f t="shared" si="270"/>
        <v>122.2184</v>
      </c>
      <c r="AG260" s="1360">
        <f t="shared" si="270"/>
        <v>98.338999999999999</v>
      </c>
      <c r="AH260" s="1361">
        <f t="shared" si="270"/>
        <v>52.2</v>
      </c>
      <c r="AI260" s="1339">
        <f>SUM(AI247:AI259)</f>
        <v>43.85</v>
      </c>
      <c r="AJ260" s="1351">
        <f t="shared" si="267"/>
        <v>265.81640000000004</v>
      </c>
      <c r="AK260" s="2272">
        <f t="shared" si="267"/>
        <v>204.36099999999999</v>
      </c>
      <c r="AL260" s="1351">
        <f t="shared" si="267"/>
        <v>174.41840000000002</v>
      </c>
      <c r="AM260" s="2273">
        <f t="shared" si="267"/>
        <v>142.18899999999999</v>
      </c>
      <c r="AN260" s="1364">
        <f t="shared" si="253"/>
        <v>318.01640000000003</v>
      </c>
      <c r="AO260" s="1087">
        <f t="shared" si="251"/>
        <v>248.21099999999998</v>
      </c>
      <c r="AR260" s="202"/>
    </row>
    <row r="261" spans="2:44">
      <c r="B261" s="103"/>
      <c r="C261" s="3049"/>
      <c r="D261" s="102"/>
      <c r="E261" s="2453" t="s">
        <v>971</v>
      </c>
      <c r="F261" s="106"/>
      <c r="G261" s="102"/>
      <c r="H261" s="238" t="s">
        <v>573</v>
      </c>
      <c r="I261" s="239">
        <v>18</v>
      </c>
      <c r="J261" s="3553">
        <v>18</v>
      </c>
      <c r="K261" s="188" t="s">
        <v>377</v>
      </c>
      <c r="L261" s="3626">
        <v>6.76</v>
      </c>
      <c r="M261" s="2176">
        <v>6.76</v>
      </c>
      <c r="N261" s="101"/>
      <c r="O261" s="880" t="s">
        <v>336</v>
      </c>
      <c r="P261" s="844"/>
      <c r="Q261" s="837"/>
      <c r="R261" s="844"/>
      <c r="S261" s="923"/>
      <c r="T261" s="844"/>
      <c r="U261" s="1025"/>
      <c r="V261" s="844">
        <f t="shared" si="263"/>
        <v>0</v>
      </c>
      <c r="W261" s="1012">
        <f t="shared" si="264"/>
        <v>0</v>
      </c>
      <c r="X261" s="844">
        <f t="shared" si="265"/>
        <v>0</v>
      </c>
      <c r="Y261" s="923">
        <f t="shared" si="266"/>
        <v>0</v>
      </c>
      <c r="Z261" s="881">
        <f t="shared" si="243"/>
        <v>0</v>
      </c>
      <c r="AA261" s="889">
        <f t="shared" si="244"/>
        <v>0</v>
      </c>
      <c r="AC261" s="1316" t="s">
        <v>458</v>
      </c>
      <c r="AD261" s="1313"/>
      <c r="AE261" s="1317"/>
      <c r="AF261" s="1318"/>
      <c r="AG261" s="1319"/>
      <c r="AH261" s="1318"/>
      <c r="AI261" s="1320"/>
      <c r="AR261" s="106"/>
    </row>
    <row r="262" spans="2:44">
      <c r="B262" s="103"/>
      <c r="C262" s="3049"/>
      <c r="D262" s="102"/>
      <c r="E262" s="188" t="s">
        <v>699</v>
      </c>
      <c r="F262" s="227">
        <v>32.344000000000001</v>
      </c>
      <c r="G262" s="228">
        <v>22.5</v>
      </c>
      <c r="H262" s="188" t="s">
        <v>76</v>
      </c>
      <c r="I262" s="227">
        <v>200</v>
      </c>
      <c r="J262" s="3488">
        <v>200</v>
      </c>
      <c r="K262" s="188" t="s">
        <v>77</v>
      </c>
      <c r="L262" s="227">
        <v>12.4</v>
      </c>
      <c r="M262" s="2176">
        <v>12.4</v>
      </c>
      <c r="N262" s="107"/>
      <c r="O262" s="880" t="s">
        <v>64</v>
      </c>
      <c r="P262" s="844"/>
      <c r="Q262" s="837"/>
      <c r="R262" s="844"/>
      <c r="S262" s="923"/>
      <c r="T262" s="844"/>
      <c r="U262" s="1025"/>
      <c r="V262" s="844">
        <f t="shared" si="263"/>
        <v>0</v>
      </c>
      <c r="W262" s="1012">
        <f t="shared" si="264"/>
        <v>0</v>
      </c>
      <c r="X262" s="844">
        <f t="shared" si="265"/>
        <v>0</v>
      </c>
      <c r="Y262" s="923">
        <f t="shared" si="266"/>
        <v>0</v>
      </c>
      <c r="Z262" s="881">
        <f t="shared" si="243"/>
        <v>0</v>
      </c>
      <c r="AA262" s="889">
        <f t="shared" si="244"/>
        <v>0</v>
      </c>
      <c r="AC262" s="899"/>
      <c r="AD262" s="729"/>
      <c r="AE262" s="1102"/>
      <c r="AF262" s="868"/>
      <c r="AG262" s="1011"/>
      <c r="AH262" s="868"/>
      <c r="AI262" s="1027"/>
      <c r="AJ262" s="868">
        <f t="shared" ref="AJ262:AM267" si="271">AD262+AF262</f>
        <v>0</v>
      </c>
      <c r="AK262" s="1012">
        <f t="shared" si="271"/>
        <v>0</v>
      </c>
      <c r="AL262" s="868">
        <f t="shared" si="271"/>
        <v>0</v>
      </c>
      <c r="AM262" s="923">
        <f t="shared" si="271"/>
        <v>0</v>
      </c>
      <c r="AN262" s="1075">
        <f t="shared" ref="AN262:AO270" si="272">AD262+AF262+AH262</f>
        <v>0</v>
      </c>
      <c r="AO262" s="1086">
        <f t="shared" si="272"/>
        <v>0</v>
      </c>
      <c r="AR262" s="209"/>
    </row>
    <row r="263" spans="2:44" ht="15.75" thickBot="1">
      <c r="B263" s="1212" t="s">
        <v>294</v>
      </c>
      <c r="C263" s="1204"/>
      <c r="D263" s="1761">
        <f>SUM(D249:D262)</f>
        <v>865</v>
      </c>
      <c r="E263" s="3677" t="s">
        <v>81</v>
      </c>
      <c r="F263" s="1207">
        <v>5</v>
      </c>
      <c r="G263" s="3678">
        <v>5</v>
      </c>
      <c r="H263" s="1214" t="s">
        <v>77</v>
      </c>
      <c r="I263" s="1207">
        <v>10</v>
      </c>
      <c r="J263" s="3679">
        <v>10</v>
      </c>
      <c r="K263" s="1203"/>
      <c r="L263" s="1206"/>
      <c r="M263" s="74"/>
      <c r="N263" s="106"/>
      <c r="O263" s="880" t="s">
        <v>78</v>
      </c>
      <c r="P263" s="1111">
        <f>L240+F242+I244</f>
        <v>12.04</v>
      </c>
      <c r="Q263" s="1028">
        <f>M240+G242+J244</f>
        <v>12.04</v>
      </c>
      <c r="R263" s="844">
        <f>L256</f>
        <v>4.8</v>
      </c>
      <c r="S263" s="1012">
        <f>M256</f>
        <v>4.8</v>
      </c>
      <c r="T263" s="844"/>
      <c r="U263" s="1029"/>
      <c r="V263" s="844">
        <f t="shared" si="263"/>
        <v>16.84</v>
      </c>
      <c r="W263" s="1012">
        <f t="shared" si="264"/>
        <v>16.84</v>
      </c>
      <c r="X263" s="844">
        <f t="shared" si="265"/>
        <v>4.8</v>
      </c>
      <c r="Y263" s="923">
        <f t="shared" si="266"/>
        <v>4.8</v>
      </c>
      <c r="Z263" s="881">
        <f t="shared" si="243"/>
        <v>16.84</v>
      </c>
      <c r="AA263" s="889">
        <f t="shared" si="244"/>
        <v>16.84</v>
      </c>
      <c r="AC263" s="899" t="s">
        <v>113</v>
      </c>
      <c r="AD263" s="729"/>
      <c r="AE263" s="1102"/>
      <c r="AF263" s="868"/>
      <c r="AG263" s="1011"/>
      <c r="AH263" s="868"/>
      <c r="AI263" s="1027"/>
      <c r="AJ263" s="868">
        <f t="shared" si="271"/>
        <v>0</v>
      </c>
      <c r="AK263" s="1012">
        <f t="shared" si="271"/>
        <v>0</v>
      </c>
      <c r="AL263" s="868">
        <f t="shared" si="271"/>
        <v>0</v>
      </c>
      <c r="AM263" s="923">
        <f t="shared" si="271"/>
        <v>0</v>
      </c>
      <c r="AN263" s="1075">
        <f t="shared" si="272"/>
        <v>0</v>
      </c>
      <c r="AO263" s="1086">
        <f t="shared" si="272"/>
        <v>0</v>
      </c>
      <c r="AR263" s="209"/>
    </row>
    <row r="264" spans="2:44" ht="16.5" thickBot="1">
      <c r="B264" s="1672"/>
      <c r="C264" s="334" t="s">
        <v>199</v>
      </c>
      <c r="D264" s="1673"/>
      <c r="E264" s="2649" t="s">
        <v>792</v>
      </c>
      <c r="F264" s="69"/>
      <c r="G264" s="69"/>
      <c r="H264" s="69"/>
      <c r="I264" s="69"/>
      <c r="J264" s="58"/>
      <c r="K264" s="2166" t="s">
        <v>872</v>
      </c>
      <c r="L264" s="2187"/>
      <c r="M264" s="2188"/>
      <c r="N264" s="106"/>
      <c r="O264" s="880" t="s">
        <v>81</v>
      </c>
      <c r="P264" s="1144">
        <f>F245</f>
        <v>1.93</v>
      </c>
      <c r="Q264" s="1028">
        <f>G245</f>
        <v>1.93</v>
      </c>
      <c r="R264" s="844">
        <f>F253+F263</f>
        <v>7.5</v>
      </c>
      <c r="S264" s="923">
        <f>G253+G263</f>
        <v>7.5</v>
      </c>
      <c r="T264" s="844">
        <f>I267+I268</f>
        <v>4.6399999999999997</v>
      </c>
      <c r="U264" s="1025">
        <f>J267+J268</f>
        <v>4.6399999999999997</v>
      </c>
      <c r="V264" s="844">
        <f t="shared" si="263"/>
        <v>9.43</v>
      </c>
      <c r="W264" s="1012">
        <f t="shared" si="264"/>
        <v>9.43</v>
      </c>
      <c r="X264" s="844">
        <f t="shared" si="265"/>
        <v>12.14</v>
      </c>
      <c r="Y264" s="923">
        <f t="shared" si="266"/>
        <v>12.14</v>
      </c>
      <c r="Z264" s="881">
        <f t="shared" si="243"/>
        <v>14.07</v>
      </c>
      <c r="AA264" s="889">
        <f t="shared" si="244"/>
        <v>14.07</v>
      </c>
      <c r="AC264" s="899" t="s">
        <v>111</v>
      </c>
      <c r="AD264" s="1112"/>
      <c r="AE264" s="1483"/>
      <c r="AF264" s="868"/>
      <c r="AG264" s="1011"/>
      <c r="AH264" s="868"/>
      <c r="AI264" s="1027"/>
      <c r="AJ264" s="868">
        <f t="shared" si="271"/>
        <v>0</v>
      </c>
      <c r="AK264" s="1012">
        <f t="shared" si="271"/>
        <v>0</v>
      </c>
      <c r="AL264" s="868">
        <f t="shared" si="271"/>
        <v>0</v>
      </c>
      <c r="AM264" s="923">
        <f t="shared" si="271"/>
        <v>0</v>
      </c>
      <c r="AN264" s="1075">
        <f t="shared" si="272"/>
        <v>0</v>
      </c>
      <c r="AO264" s="1086">
        <f t="shared" si="272"/>
        <v>0</v>
      </c>
      <c r="AR264" s="209"/>
    </row>
    <row r="265" spans="2:44" ht="15.75" thickBot="1">
      <c r="B265" s="163" t="s">
        <v>1014</v>
      </c>
      <c r="C265" s="259" t="s">
        <v>872</v>
      </c>
      <c r="D265" s="652">
        <v>200</v>
      </c>
      <c r="E265" s="2522" t="s">
        <v>88</v>
      </c>
      <c r="F265" s="2523" t="s">
        <v>89</v>
      </c>
      <c r="G265" s="2524" t="s">
        <v>90</v>
      </c>
      <c r="H265" s="2184" t="s">
        <v>88</v>
      </c>
      <c r="I265" s="2650" t="s">
        <v>89</v>
      </c>
      <c r="J265" s="2524" t="s">
        <v>90</v>
      </c>
      <c r="K265" s="2405" t="s">
        <v>88</v>
      </c>
      <c r="L265" s="2158" t="s">
        <v>89</v>
      </c>
      <c r="M265" s="2159" t="s">
        <v>90</v>
      </c>
      <c r="N265" s="106"/>
      <c r="O265" s="592" t="s">
        <v>126</v>
      </c>
      <c r="P265" s="1216">
        <f>Q265/1000/0.04</f>
        <v>0</v>
      </c>
      <c r="Q265" s="1028"/>
      <c r="R265" s="1216">
        <f>S265/1000/0.04</f>
        <v>0.20099999999999996</v>
      </c>
      <c r="S265" s="1195">
        <f>J252+M253</f>
        <v>8.0399999999999991</v>
      </c>
      <c r="T265" s="1216">
        <f>U265/1000/0.04</f>
        <v>0.32499999999999996</v>
      </c>
      <c r="U265" s="1029">
        <f>G269</f>
        <v>13</v>
      </c>
      <c r="V265" s="844">
        <f t="shared" si="263"/>
        <v>0.20099999999999996</v>
      </c>
      <c r="W265" s="1012">
        <f t="shared" si="264"/>
        <v>8.0399999999999991</v>
      </c>
      <c r="X265" s="844">
        <f t="shared" si="265"/>
        <v>0.52599999999999991</v>
      </c>
      <c r="Y265" s="923">
        <f t="shared" si="266"/>
        <v>21.04</v>
      </c>
      <c r="Z265" s="881">
        <f t="shared" si="243"/>
        <v>0.52599999999999991</v>
      </c>
      <c r="AA265" s="889">
        <f t="shared" si="244"/>
        <v>21.04</v>
      </c>
      <c r="AC265" s="899" t="s">
        <v>324</v>
      </c>
      <c r="AD265" s="729"/>
      <c r="AE265" s="1106"/>
      <c r="AF265" s="868"/>
      <c r="AG265" s="1011"/>
      <c r="AH265" s="868"/>
      <c r="AI265" s="1027"/>
      <c r="AJ265" s="868">
        <f t="shared" si="271"/>
        <v>0</v>
      </c>
      <c r="AK265" s="1012">
        <f t="shared" si="271"/>
        <v>0</v>
      </c>
      <c r="AL265" s="868">
        <f t="shared" si="271"/>
        <v>0</v>
      </c>
      <c r="AM265" s="923">
        <f t="shared" si="271"/>
        <v>0</v>
      </c>
      <c r="AN265" s="1075">
        <f t="shared" si="272"/>
        <v>0</v>
      </c>
      <c r="AO265" s="1086">
        <f t="shared" si="272"/>
        <v>0</v>
      </c>
      <c r="AR265" s="209"/>
    </row>
    <row r="266" spans="2:44" ht="15.75" thickBot="1">
      <c r="B266" s="1913" t="s">
        <v>400</v>
      </c>
      <c r="C266" s="3086" t="s">
        <v>439</v>
      </c>
      <c r="D266" s="3030">
        <v>116</v>
      </c>
      <c r="E266" s="2177" t="s">
        <v>107</v>
      </c>
      <c r="F266" s="2919">
        <v>110.883</v>
      </c>
      <c r="G266" s="2361">
        <v>77</v>
      </c>
      <c r="H266" s="2645" t="s">
        <v>481</v>
      </c>
      <c r="I266" s="2570">
        <v>9.1</v>
      </c>
      <c r="J266" s="2571">
        <v>9.1</v>
      </c>
      <c r="K266" s="2872" t="s">
        <v>83</v>
      </c>
      <c r="L266" s="130">
        <v>2</v>
      </c>
      <c r="M266" s="1155">
        <v>2</v>
      </c>
      <c r="N266" s="106"/>
      <c r="O266" s="880" t="s">
        <v>49</v>
      </c>
      <c r="P266" s="844">
        <f>L244</f>
        <v>1.35</v>
      </c>
      <c r="Q266" s="1028">
        <f>M244</f>
        <v>1.35</v>
      </c>
      <c r="R266" s="1111">
        <f>I261+L255+L261</f>
        <v>47.249999999999993</v>
      </c>
      <c r="S266" s="1195">
        <f>J261+M255+M261</f>
        <v>47.249999999999993</v>
      </c>
      <c r="T266" s="844">
        <f>L271</f>
        <v>5</v>
      </c>
      <c r="U266" s="1023">
        <f>M271</f>
        <v>5</v>
      </c>
      <c r="V266" s="844">
        <f t="shared" si="263"/>
        <v>48.599999999999994</v>
      </c>
      <c r="W266" s="1012">
        <f t="shared" si="264"/>
        <v>48.599999999999994</v>
      </c>
      <c r="X266" s="844">
        <f t="shared" si="265"/>
        <v>52.249999999999993</v>
      </c>
      <c r="Y266" s="923">
        <f t="shared" si="266"/>
        <v>52.249999999999993</v>
      </c>
      <c r="Z266" s="881">
        <f t="shared" si="243"/>
        <v>53.599999999999994</v>
      </c>
      <c r="AA266" s="889">
        <f t="shared" si="244"/>
        <v>53.599999999999994</v>
      </c>
      <c r="AC266" s="2271" t="s">
        <v>85</v>
      </c>
      <c r="AD266" s="866">
        <f>L241</f>
        <v>4.32</v>
      </c>
      <c r="AE266" s="2286">
        <f>M241</f>
        <v>4.32</v>
      </c>
      <c r="AF266" s="869"/>
      <c r="AG266" s="1013"/>
      <c r="AH266" s="869"/>
      <c r="AI266" s="1109"/>
      <c r="AJ266" s="869">
        <f t="shared" si="271"/>
        <v>4.32</v>
      </c>
      <c r="AK266" s="1014">
        <f t="shared" si="271"/>
        <v>4.32</v>
      </c>
      <c r="AL266" s="869">
        <f t="shared" si="271"/>
        <v>0</v>
      </c>
      <c r="AM266" s="833">
        <f t="shared" si="271"/>
        <v>0</v>
      </c>
      <c r="AN266" s="1352">
        <f t="shared" si="272"/>
        <v>4.32</v>
      </c>
      <c r="AO266" s="1341">
        <f t="shared" si="272"/>
        <v>4.32</v>
      </c>
      <c r="AR266" s="111"/>
    </row>
    <row r="267" spans="2:44" ht="15.75" thickBot="1">
      <c r="B267" s="190" t="s">
        <v>9</v>
      </c>
      <c r="C267" s="241" t="s">
        <v>10</v>
      </c>
      <c r="D267" s="3033">
        <v>35</v>
      </c>
      <c r="E267" s="2175" t="s">
        <v>137</v>
      </c>
      <c r="F267" s="2164">
        <v>52.2</v>
      </c>
      <c r="G267" s="2363">
        <v>43.85</v>
      </c>
      <c r="H267" s="2446" t="s">
        <v>81</v>
      </c>
      <c r="I267" s="2350">
        <v>2.3199999999999998</v>
      </c>
      <c r="J267" s="2351">
        <v>2.3199999999999998</v>
      </c>
      <c r="K267" s="2873" t="s">
        <v>372</v>
      </c>
      <c r="L267" s="227">
        <v>66</v>
      </c>
      <c r="M267" s="228">
        <v>66</v>
      </c>
      <c r="N267" s="91"/>
      <c r="O267" s="880" t="s">
        <v>123</v>
      </c>
      <c r="P267" s="844"/>
      <c r="Q267" s="837"/>
      <c r="R267" s="844"/>
      <c r="S267" s="923"/>
      <c r="T267" s="844"/>
      <c r="U267" s="1025"/>
      <c r="V267" s="844">
        <f t="shared" si="263"/>
        <v>0</v>
      </c>
      <c r="W267" s="1012">
        <f t="shared" si="264"/>
        <v>0</v>
      </c>
      <c r="X267" s="844">
        <f t="shared" si="265"/>
        <v>0</v>
      </c>
      <c r="Y267" s="923">
        <f t="shared" si="266"/>
        <v>0</v>
      </c>
      <c r="Z267" s="881">
        <f t="shared" si="243"/>
        <v>0</v>
      </c>
      <c r="AA267" s="889">
        <f t="shared" si="244"/>
        <v>0</v>
      </c>
      <c r="AC267" s="1336" t="s">
        <v>430</v>
      </c>
      <c r="AD267" s="2283">
        <f t="shared" ref="AD267:AH267" si="273">SUM(AD262:AD266)</f>
        <v>4.32</v>
      </c>
      <c r="AE267" s="1339">
        <f t="shared" si="273"/>
        <v>4.32</v>
      </c>
      <c r="AF267" s="1357">
        <f t="shared" si="273"/>
        <v>0</v>
      </c>
      <c r="AG267" s="1339">
        <f t="shared" si="273"/>
        <v>0</v>
      </c>
      <c r="AH267" s="1357">
        <f t="shared" si="273"/>
        <v>0</v>
      </c>
      <c r="AI267" s="1339">
        <f>SUM(AI262:AI266)</f>
        <v>0</v>
      </c>
      <c r="AJ267" s="1351">
        <f t="shared" si="271"/>
        <v>4.32</v>
      </c>
      <c r="AK267" s="2272">
        <f t="shared" si="271"/>
        <v>4.32</v>
      </c>
      <c r="AL267" s="1351">
        <f t="shared" si="271"/>
        <v>0</v>
      </c>
      <c r="AM267" s="2273">
        <f t="shared" si="271"/>
        <v>0</v>
      </c>
      <c r="AN267" s="1364">
        <f t="shared" si="272"/>
        <v>4.32</v>
      </c>
      <c r="AO267" s="1087">
        <f t="shared" si="272"/>
        <v>4.32</v>
      </c>
      <c r="AR267" s="202"/>
    </row>
    <row r="268" spans="2:44" ht="15.75" thickBot="1">
      <c r="B268" s="103"/>
      <c r="C268" s="1202"/>
      <c r="D268" s="106"/>
      <c r="E268" s="2652" t="s">
        <v>848</v>
      </c>
      <c r="F268" s="11"/>
      <c r="G268" s="11"/>
      <c r="H268" s="2446" t="s">
        <v>81</v>
      </c>
      <c r="I268" s="2350">
        <v>2.3199999999999998</v>
      </c>
      <c r="J268" s="2351">
        <v>2.3199999999999998</v>
      </c>
      <c r="K268" s="2874" t="s">
        <v>459</v>
      </c>
      <c r="L268" s="1664"/>
      <c r="M268" s="2700"/>
      <c r="N268" s="91"/>
      <c r="O268" s="880" t="s">
        <v>333</v>
      </c>
      <c r="P268" s="844"/>
      <c r="Q268" s="837"/>
      <c r="R268" s="844"/>
      <c r="S268" s="923"/>
      <c r="T268" s="844">
        <f>L266</f>
        <v>2</v>
      </c>
      <c r="U268" s="1025">
        <f>M266</f>
        <v>2</v>
      </c>
      <c r="V268" s="844">
        <f t="shared" si="263"/>
        <v>0</v>
      </c>
      <c r="W268" s="1012">
        <f t="shared" si="264"/>
        <v>0</v>
      </c>
      <c r="X268" s="844">
        <f t="shared" si="265"/>
        <v>2</v>
      </c>
      <c r="Y268" s="923">
        <f t="shared" si="266"/>
        <v>2</v>
      </c>
      <c r="Z268" s="881">
        <f t="shared" si="243"/>
        <v>2</v>
      </c>
      <c r="AA268" s="889">
        <f t="shared" si="244"/>
        <v>2</v>
      </c>
      <c r="AC268" s="2276" t="s">
        <v>431</v>
      </c>
      <c r="AD268" s="2277">
        <f t="shared" ref="AD268:AI268" si="274">AD260+AD267</f>
        <v>147.91800000000001</v>
      </c>
      <c r="AE268" s="2284">
        <f t="shared" si="274"/>
        <v>110.34200000000001</v>
      </c>
      <c r="AF268" s="2288">
        <f t="shared" si="274"/>
        <v>122.2184</v>
      </c>
      <c r="AG268" s="2287">
        <f t="shared" si="274"/>
        <v>98.338999999999999</v>
      </c>
      <c r="AH268" s="2277">
        <f>AH260+AH267</f>
        <v>52.2</v>
      </c>
      <c r="AI268" s="2285">
        <f t="shared" si="274"/>
        <v>43.85</v>
      </c>
      <c r="AJ268" s="2279">
        <f>AD268+AF268</f>
        <v>270.13639999999998</v>
      </c>
      <c r="AK268" s="2280">
        <f>AE268+AG268</f>
        <v>208.68100000000001</v>
      </c>
      <c r="AL268" s="2279">
        <f t="shared" ref="AL268:AL270" si="275">AF268+AH268</f>
        <v>174.41840000000002</v>
      </c>
      <c r="AM268" s="2281">
        <f t="shared" ref="AM268:AM270" si="276">AG268+AI268</f>
        <v>142.18899999999999</v>
      </c>
      <c r="AN268" s="2289">
        <f t="shared" si="272"/>
        <v>322.33639999999997</v>
      </c>
      <c r="AO268" s="2306">
        <f t="shared" si="272"/>
        <v>252.53100000000001</v>
      </c>
      <c r="AR268" s="126"/>
    </row>
    <row r="269" spans="2:44" ht="15.75" thickBot="1">
      <c r="B269" s="103"/>
      <c r="C269" s="1202"/>
      <c r="D269" s="106"/>
      <c r="E269" s="2178" t="s">
        <v>138</v>
      </c>
      <c r="F269" s="2441" t="s">
        <v>846</v>
      </c>
      <c r="G269" s="2410">
        <v>13</v>
      </c>
      <c r="H269" s="2695" t="s">
        <v>53</v>
      </c>
      <c r="I269" s="1094">
        <v>1.2</v>
      </c>
      <c r="J269" s="2347">
        <v>1.2</v>
      </c>
      <c r="K269" s="2707" t="s">
        <v>821</v>
      </c>
      <c r="L269" s="2409">
        <v>5.36</v>
      </c>
      <c r="M269" s="2670">
        <v>5</v>
      </c>
      <c r="N269" s="91"/>
      <c r="O269" s="880" t="s">
        <v>121</v>
      </c>
      <c r="P269" s="844"/>
      <c r="Q269" s="837"/>
      <c r="R269" s="1144">
        <f>I260</f>
        <v>4.2</v>
      </c>
      <c r="S269" s="1033">
        <f>J260</f>
        <v>4.2</v>
      </c>
      <c r="T269" s="844"/>
      <c r="U269" s="1025"/>
      <c r="V269" s="844">
        <f t="shared" si="263"/>
        <v>4.2</v>
      </c>
      <c r="W269" s="1012">
        <f t="shared" si="264"/>
        <v>4.2</v>
      </c>
      <c r="X269" s="844">
        <f t="shared" si="265"/>
        <v>4.2</v>
      </c>
      <c r="Y269" s="923">
        <f t="shared" si="266"/>
        <v>4.2</v>
      </c>
      <c r="Z269" s="881">
        <f t="shared" si="243"/>
        <v>4.2</v>
      </c>
      <c r="AA269" s="889">
        <f t="shared" si="244"/>
        <v>4.2</v>
      </c>
      <c r="AC269" s="2296" t="s">
        <v>366</v>
      </c>
      <c r="AD269" s="2154"/>
      <c r="AE269" s="2297"/>
      <c r="AF269" s="2298"/>
      <c r="AG269" s="2299"/>
      <c r="AH269" s="2298"/>
      <c r="AI269" s="2300"/>
      <c r="AJ269" s="2301">
        <f t="shared" ref="AJ269:AJ270" si="277">AD269+AF269</f>
        <v>0</v>
      </c>
      <c r="AK269" s="2302">
        <f t="shared" ref="AK269:AK270" si="278">AE269+AG269</f>
        <v>0</v>
      </c>
      <c r="AL269" s="2301">
        <f t="shared" si="275"/>
        <v>0</v>
      </c>
      <c r="AM269" s="2303">
        <f t="shared" si="276"/>
        <v>0</v>
      </c>
      <c r="AN269" s="2304">
        <f t="shared" si="272"/>
        <v>0</v>
      </c>
      <c r="AO269" s="2305">
        <f t="shared" si="272"/>
        <v>0</v>
      </c>
      <c r="AR269" s="98"/>
    </row>
    <row r="270" spans="2:44">
      <c r="B270" s="103"/>
      <c r="C270" s="1202"/>
      <c r="D270" s="106"/>
      <c r="E270" s="2175" t="s">
        <v>75</v>
      </c>
      <c r="F270" s="2164">
        <v>0.2</v>
      </c>
      <c r="G270" s="2162">
        <v>0.2</v>
      </c>
      <c r="H270" s="187"/>
      <c r="I270" s="187"/>
      <c r="J270" s="2486"/>
      <c r="K270" s="2875" t="s">
        <v>873</v>
      </c>
      <c r="L270" s="2164">
        <v>56</v>
      </c>
      <c r="M270" s="2173">
        <v>50</v>
      </c>
      <c r="N270" s="91"/>
      <c r="O270" s="880" t="s">
        <v>120</v>
      </c>
      <c r="P270" s="844"/>
      <c r="Q270" s="837"/>
      <c r="R270" s="844"/>
      <c r="S270" s="923"/>
      <c r="T270" s="844"/>
      <c r="U270" s="1025"/>
      <c r="V270" s="844">
        <f t="shared" si="263"/>
        <v>0</v>
      </c>
      <c r="W270" s="1012">
        <f t="shared" si="264"/>
        <v>0</v>
      </c>
      <c r="X270" s="844">
        <f t="shared" si="265"/>
        <v>0</v>
      </c>
      <c r="Y270" s="923">
        <f t="shared" si="266"/>
        <v>0</v>
      </c>
      <c r="Z270" s="881">
        <f t="shared" si="243"/>
        <v>0</v>
      </c>
      <c r="AA270" s="889">
        <f t="shared" si="244"/>
        <v>0</v>
      </c>
      <c r="AC270" s="1312" t="s">
        <v>306</v>
      </c>
      <c r="AD270" s="2290"/>
      <c r="AE270" s="2291"/>
      <c r="AF270" s="865"/>
      <c r="AG270" s="907"/>
      <c r="AH270" s="865"/>
      <c r="AI270" s="2292"/>
      <c r="AJ270" s="867">
        <f t="shared" si="277"/>
        <v>0</v>
      </c>
      <c r="AK270" s="2293">
        <f t="shared" si="278"/>
        <v>0</v>
      </c>
      <c r="AL270" s="867">
        <f t="shared" si="275"/>
        <v>0</v>
      </c>
      <c r="AM270" s="2294">
        <f t="shared" si="276"/>
        <v>0</v>
      </c>
      <c r="AN270" s="2295">
        <f t="shared" si="272"/>
        <v>0</v>
      </c>
      <c r="AO270" s="907">
        <f t="shared" si="272"/>
        <v>0</v>
      </c>
      <c r="AR270" s="100"/>
    </row>
    <row r="271" spans="2:44" ht="12" customHeight="1">
      <c r="B271" s="103"/>
      <c r="C271" s="1202"/>
      <c r="D271" s="106"/>
      <c r="E271" s="2405"/>
      <c r="F271" s="81"/>
      <c r="G271" s="136"/>
      <c r="H271" s="11"/>
      <c r="I271" s="3197"/>
      <c r="J271" s="72"/>
      <c r="K271" s="2160" t="s">
        <v>49</v>
      </c>
      <c r="L271" s="2164">
        <v>5</v>
      </c>
      <c r="M271" s="2176">
        <v>5</v>
      </c>
      <c r="N271" s="91"/>
      <c r="O271" s="880" t="s">
        <v>73</v>
      </c>
      <c r="P271" s="844"/>
      <c r="Q271" s="837"/>
      <c r="R271" s="844">
        <f>L257</f>
        <v>1.05</v>
      </c>
      <c r="S271" s="923">
        <f>M257</f>
        <v>1.05</v>
      </c>
      <c r="T271" s="844"/>
      <c r="U271" s="1025"/>
      <c r="V271" s="844">
        <f t="shared" si="263"/>
        <v>1.05</v>
      </c>
      <c r="W271" s="1012">
        <f t="shared" si="264"/>
        <v>1.05</v>
      </c>
      <c r="X271" s="844">
        <f t="shared" si="265"/>
        <v>1.05</v>
      </c>
      <c r="Y271" s="923">
        <f t="shared" si="266"/>
        <v>1.05</v>
      </c>
      <c r="Z271" s="881">
        <f t="shared" si="243"/>
        <v>1.05</v>
      </c>
      <c r="AA271" s="889">
        <f t="shared" si="244"/>
        <v>1.05</v>
      </c>
      <c r="AC271" s="924" t="s">
        <v>307</v>
      </c>
      <c r="AD271" s="925"/>
      <c r="AE271" s="926"/>
      <c r="AF271" s="1110">
        <f>F262</f>
        <v>32.344000000000001</v>
      </c>
      <c r="AG271" s="927">
        <f>G262</f>
        <v>22.5</v>
      </c>
      <c r="AH271" s="868">
        <f>L270</f>
        <v>56</v>
      </c>
      <c r="AI271" s="928">
        <f>M270</f>
        <v>50</v>
      </c>
      <c r="AJ271" s="868">
        <f t="shared" ref="AJ271:AM274" si="279">AD271+AF271</f>
        <v>32.344000000000001</v>
      </c>
      <c r="AK271" s="929">
        <f t="shared" si="279"/>
        <v>22.5</v>
      </c>
      <c r="AL271" s="868">
        <f t="shared" si="279"/>
        <v>88.343999999999994</v>
      </c>
      <c r="AM271" s="930">
        <f t="shared" si="279"/>
        <v>72.5</v>
      </c>
      <c r="AN271" s="901">
        <f t="shared" ref="AN271:AN286" si="280">AD271+AF271+AH271</f>
        <v>88.343999999999994</v>
      </c>
      <c r="AO271" s="902">
        <f t="shared" ref="AO271:AO286" si="281">AE271+AG271+AI271</f>
        <v>72.5</v>
      </c>
      <c r="AR271" s="104"/>
    </row>
    <row r="272" spans="2:44" ht="14.25" customHeight="1" thickBot="1">
      <c r="B272" s="1212" t="s">
        <v>295</v>
      </c>
      <c r="C272" s="1213"/>
      <c r="D272" s="3044">
        <f>SUM(D265:D267)</f>
        <v>351</v>
      </c>
      <c r="E272" s="60"/>
      <c r="F272" s="37"/>
      <c r="G272" s="37"/>
      <c r="H272" s="37"/>
      <c r="I272" s="37"/>
      <c r="J272" s="74"/>
      <c r="K272" s="2529" t="s">
        <v>77</v>
      </c>
      <c r="L272" s="2394">
        <v>150</v>
      </c>
      <c r="M272" s="2416">
        <v>150</v>
      </c>
      <c r="N272" s="91"/>
      <c r="O272" s="415" t="s">
        <v>334</v>
      </c>
      <c r="P272" s="844">
        <f>L246+F243</f>
        <v>1.1850000000000001</v>
      </c>
      <c r="Q272" s="837">
        <f>M246+G243</f>
        <v>1.1850000000000001</v>
      </c>
      <c r="R272" s="844">
        <f>F254+I254+L254</f>
        <v>1.7549999999999999</v>
      </c>
      <c r="S272" s="923">
        <f>G254+J254+M254</f>
        <v>1.7549999999999999</v>
      </c>
      <c r="T272" s="844">
        <f>I269</f>
        <v>1.2</v>
      </c>
      <c r="U272" s="1025">
        <f>J269</f>
        <v>1.2</v>
      </c>
      <c r="V272" s="844">
        <f t="shared" si="263"/>
        <v>2.94</v>
      </c>
      <c r="W272" s="1012">
        <f t="shared" si="264"/>
        <v>2.94</v>
      </c>
      <c r="X272" s="844">
        <f t="shared" si="265"/>
        <v>2.9550000000000001</v>
      </c>
      <c r="Y272" s="923">
        <f t="shared" si="266"/>
        <v>2.9550000000000001</v>
      </c>
      <c r="Z272" s="881">
        <f t="shared" si="243"/>
        <v>4.1399999999999997</v>
      </c>
      <c r="AA272" s="889">
        <f t="shared" si="244"/>
        <v>4.1399999999999997</v>
      </c>
      <c r="AC272" s="931" t="s">
        <v>308</v>
      </c>
      <c r="AD272" s="932">
        <f>F247</f>
        <v>150.15</v>
      </c>
      <c r="AE272" s="933">
        <f>G247</f>
        <v>105</v>
      </c>
      <c r="AF272" s="729"/>
      <c r="AG272" s="934"/>
      <c r="AH272" s="935"/>
      <c r="AI272" s="936"/>
      <c r="AJ272" s="868">
        <f t="shared" si="279"/>
        <v>150.15</v>
      </c>
      <c r="AK272" s="929">
        <f t="shared" si="279"/>
        <v>105</v>
      </c>
      <c r="AL272" s="868">
        <f t="shared" si="279"/>
        <v>0</v>
      </c>
      <c r="AM272" s="930">
        <f t="shared" si="279"/>
        <v>0</v>
      </c>
      <c r="AN272" s="881">
        <f t="shared" si="280"/>
        <v>150.15</v>
      </c>
      <c r="AO272" s="902">
        <f t="shared" si="281"/>
        <v>105</v>
      </c>
      <c r="AR272" s="104"/>
    </row>
    <row r="273" spans="2:49" ht="12" customHeight="1">
      <c r="C273" s="1488"/>
      <c r="N273" s="91"/>
      <c r="O273" s="880" t="s">
        <v>335</v>
      </c>
      <c r="P273" s="844"/>
      <c r="Q273" s="837"/>
      <c r="R273" s="844">
        <f>L252</f>
        <v>4</v>
      </c>
      <c r="S273" s="923">
        <f>M252</f>
        <v>4</v>
      </c>
      <c r="T273" s="844"/>
      <c r="U273" s="1025"/>
      <c r="V273" s="844">
        <f t="shared" si="263"/>
        <v>4</v>
      </c>
      <c r="W273" s="1012">
        <f t="shared" si="264"/>
        <v>4</v>
      </c>
      <c r="X273" s="844">
        <f t="shared" si="265"/>
        <v>4</v>
      </c>
      <c r="Y273" s="923">
        <f t="shared" si="266"/>
        <v>4</v>
      </c>
      <c r="Z273" s="881">
        <f t="shared" si="243"/>
        <v>4</v>
      </c>
      <c r="AA273" s="889">
        <f t="shared" si="244"/>
        <v>4</v>
      </c>
      <c r="AC273" s="937" t="s">
        <v>309</v>
      </c>
      <c r="AD273" s="932"/>
      <c r="AE273" s="933"/>
      <c r="AF273" s="1110"/>
      <c r="AG273" s="934"/>
      <c r="AH273" s="868"/>
      <c r="AI273" s="936"/>
      <c r="AJ273" s="868">
        <f t="shared" si="279"/>
        <v>0</v>
      </c>
      <c r="AK273" s="929">
        <f t="shared" si="279"/>
        <v>0</v>
      </c>
      <c r="AL273" s="868">
        <f t="shared" si="279"/>
        <v>0</v>
      </c>
      <c r="AM273" s="930">
        <f t="shared" si="279"/>
        <v>0</v>
      </c>
      <c r="AN273" s="881">
        <f t="shared" si="280"/>
        <v>0</v>
      </c>
      <c r="AO273" s="902">
        <f t="shared" si="281"/>
        <v>0</v>
      </c>
      <c r="AR273" s="104"/>
    </row>
    <row r="274" spans="2:49" ht="14.25" customHeight="1" thickBot="1">
      <c r="B274" s="99"/>
      <c r="C274" s="91"/>
      <c r="N274" s="106"/>
      <c r="O274" s="853" t="s">
        <v>136</v>
      </c>
      <c r="P274" s="848">
        <f t="shared" ref="P274:U274" si="282">P275+P276+P277+P278</f>
        <v>1.8993</v>
      </c>
      <c r="Q274" s="1034">
        <f t="shared" si="282"/>
        <v>1.8993</v>
      </c>
      <c r="R274" s="848">
        <f>R275+R276+R277+R278</f>
        <v>0.71</v>
      </c>
      <c r="S274" s="1035">
        <f>S275+S276+S277+S278</f>
        <v>0.71</v>
      </c>
      <c r="T274" s="858">
        <f t="shared" si="282"/>
        <v>0</v>
      </c>
      <c r="U274" s="1036">
        <f t="shared" si="282"/>
        <v>0</v>
      </c>
      <c r="V274" s="844">
        <f t="shared" si="263"/>
        <v>2.6093000000000002</v>
      </c>
      <c r="W274" s="1012">
        <f t="shared" si="264"/>
        <v>2.6093000000000002</v>
      </c>
      <c r="X274" s="844">
        <f t="shared" si="265"/>
        <v>0.71</v>
      </c>
      <c r="Y274" s="923">
        <f t="shared" si="266"/>
        <v>0.71</v>
      </c>
      <c r="Z274" s="881">
        <f t="shared" si="243"/>
        <v>2.6093000000000002</v>
      </c>
      <c r="AA274" s="889">
        <f t="shared" si="244"/>
        <v>2.6093000000000002</v>
      </c>
      <c r="AC274" s="938" t="s">
        <v>310</v>
      </c>
      <c r="AD274" s="939"/>
      <c r="AE274" s="940"/>
      <c r="AF274" s="866"/>
      <c r="AG274" s="941"/>
      <c r="AH274" s="869">
        <f>L269</f>
        <v>5.36</v>
      </c>
      <c r="AI274" s="942">
        <f>M269</f>
        <v>5</v>
      </c>
      <c r="AJ274" s="869">
        <f>AD274+AF274</f>
        <v>0</v>
      </c>
      <c r="AK274" s="929">
        <f t="shared" si="279"/>
        <v>0</v>
      </c>
      <c r="AL274" s="869">
        <f t="shared" ref="AL274:AL286" si="283">AF274+AH274</f>
        <v>5.36</v>
      </c>
      <c r="AM274" s="930">
        <f t="shared" si="279"/>
        <v>5</v>
      </c>
      <c r="AN274" s="890">
        <f t="shared" si="280"/>
        <v>5.36</v>
      </c>
      <c r="AO274" s="903">
        <f t="shared" si="281"/>
        <v>5</v>
      </c>
      <c r="AR274" s="106"/>
    </row>
    <row r="275" spans="2:49" ht="14.25" customHeight="1" thickBot="1">
      <c r="B275" s="741"/>
      <c r="C275" s="1488"/>
      <c r="N275" s="106"/>
      <c r="O275" s="854" t="s">
        <v>134</v>
      </c>
      <c r="P275" s="849">
        <f>L245</f>
        <v>5.9299999999999999E-2</v>
      </c>
      <c r="Q275" s="1037">
        <f>M245</f>
        <v>5.9299999999999999E-2</v>
      </c>
      <c r="R275" s="849">
        <f>F255</f>
        <v>0.01</v>
      </c>
      <c r="S275" s="1038">
        <f>G255</f>
        <v>0.01</v>
      </c>
      <c r="T275" s="859"/>
      <c r="U275" s="1037"/>
      <c r="V275" s="863">
        <f>P275+R275</f>
        <v>6.93E-2</v>
      </c>
      <c r="W275" s="1038">
        <f t="shared" si="264"/>
        <v>6.93E-2</v>
      </c>
      <c r="X275" s="845">
        <f t="shared" si="265"/>
        <v>0.01</v>
      </c>
      <c r="Y275" s="1038">
        <f t="shared" si="266"/>
        <v>0.01</v>
      </c>
      <c r="Z275" s="881">
        <f t="shared" si="243"/>
        <v>6.93E-2</v>
      </c>
      <c r="AA275" s="889">
        <f t="shared" si="244"/>
        <v>6.93E-2</v>
      </c>
      <c r="AC275" s="945" t="s">
        <v>311</v>
      </c>
      <c r="AD275" s="1177">
        <f t="shared" ref="AD275:AH275" si="284">SUM(AD270:AD274)</f>
        <v>150.15</v>
      </c>
      <c r="AE275" s="947">
        <f t="shared" si="284"/>
        <v>105</v>
      </c>
      <c r="AF275" s="948">
        <f t="shared" si="284"/>
        <v>32.344000000000001</v>
      </c>
      <c r="AG275" s="949">
        <f t="shared" si="284"/>
        <v>22.5</v>
      </c>
      <c r="AH275" s="950">
        <f t="shared" si="284"/>
        <v>61.36</v>
      </c>
      <c r="AI275" s="951">
        <f>SUM(AI270:AI274)</f>
        <v>55</v>
      </c>
      <c r="AJ275" s="950">
        <f>AD275+AF275</f>
        <v>182.494</v>
      </c>
      <c r="AK275" s="952">
        <f>AE275+AG275</f>
        <v>127.5</v>
      </c>
      <c r="AL275" s="950">
        <f t="shared" si="283"/>
        <v>93.704000000000008</v>
      </c>
      <c r="AM275" s="953">
        <f>AG275+AI275</f>
        <v>77.5</v>
      </c>
      <c r="AN275" s="904">
        <f t="shared" si="280"/>
        <v>243.85399999999998</v>
      </c>
      <c r="AO275" s="905">
        <f t="shared" si="281"/>
        <v>182.5</v>
      </c>
      <c r="AR275" s="195"/>
      <c r="AV275" s="11"/>
      <c r="AW275" s="11"/>
    </row>
    <row r="276" spans="2:49" ht="13.5" customHeight="1">
      <c r="B276" s="1"/>
      <c r="C276" s="1488"/>
      <c r="N276" s="106"/>
      <c r="O276" s="855" t="s">
        <v>301</v>
      </c>
      <c r="P276" s="850">
        <f>J247</f>
        <v>1.84</v>
      </c>
      <c r="Q276" s="1039">
        <f>J247</f>
        <v>1.84</v>
      </c>
      <c r="R276" s="850">
        <f>G257</f>
        <v>0.7</v>
      </c>
      <c r="S276" s="1040">
        <f>G257</f>
        <v>0.7</v>
      </c>
      <c r="T276" s="860"/>
      <c r="U276" s="1039"/>
      <c r="V276" s="863">
        <f>P276+R276</f>
        <v>2.54</v>
      </c>
      <c r="W276" s="1038">
        <f t="shared" si="264"/>
        <v>2.54</v>
      </c>
      <c r="X276" s="845">
        <f t="shared" si="265"/>
        <v>0.7</v>
      </c>
      <c r="Y276" s="1038">
        <f t="shared" si="266"/>
        <v>0.7</v>
      </c>
      <c r="Z276" s="881">
        <f t="shared" si="243"/>
        <v>2.54</v>
      </c>
      <c r="AA276" s="889">
        <f t="shared" si="244"/>
        <v>2.54</v>
      </c>
      <c r="AC276" s="1069" t="s">
        <v>320</v>
      </c>
      <c r="AD276" s="968"/>
      <c r="AE276" s="1060"/>
      <c r="AF276" s="970"/>
      <c r="AG276" s="1063"/>
      <c r="AH276" s="968"/>
      <c r="AI276" s="1060"/>
      <c r="AJ276" s="868">
        <f t="shared" ref="AJ276" si="285">AD276+AF276</f>
        <v>0</v>
      </c>
      <c r="AK276" s="1066">
        <f t="shared" ref="AK276" si="286">AE276+AG276</f>
        <v>0</v>
      </c>
      <c r="AL276" s="868">
        <f t="shared" si="283"/>
        <v>0</v>
      </c>
      <c r="AM276" s="1024">
        <f t="shared" ref="AM276" si="287">AG276+AI276</f>
        <v>0</v>
      </c>
      <c r="AN276" s="900">
        <f t="shared" si="280"/>
        <v>0</v>
      </c>
      <c r="AO276" s="907">
        <f t="shared" si="281"/>
        <v>0</v>
      </c>
      <c r="AR276" s="1750"/>
      <c r="AV276" s="11"/>
      <c r="AW276" s="11"/>
    </row>
    <row r="277" spans="2:49">
      <c r="B277" s="3425"/>
      <c r="C277" s="1488"/>
      <c r="N277" s="106"/>
      <c r="O277" s="856" t="s">
        <v>119</v>
      </c>
      <c r="P277" s="851"/>
      <c r="Q277" s="1041"/>
      <c r="R277" s="851"/>
      <c r="S277" s="1042"/>
      <c r="T277" s="861"/>
      <c r="U277" s="1041"/>
      <c r="V277" s="863">
        <f>P277+R277</f>
        <v>0</v>
      </c>
      <c r="W277" s="1038">
        <f t="shared" si="264"/>
        <v>0</v>
      </c>
      <c r="X277" s="845">
        <f t="shared" si="265"/>
        <v>0</v>
      </c>
      <c r="Y277" s="1038">
        <f t="shared" si="266"/>
        <v>0</v>
      </c>
      <c r="Z277" s="890">
        <f t="shared" si="243"/>
        <v>0</v>
      </c>
      <c r="AA277" s="891">
        <f t="shared" si="244"/>
        <v>0</v>
      </c>
      <c r="AC277" s="1056" t="s">
        <v>636</v>
      </c>
      <c r="AD277" s="972"/>
      <c r="AE277" s="1061"/>
      <c r="AF277" s="3198">
        <f>L260</f>
        <v>20</v>
      </c>
      <c r="AG277" s="3199">
        <f>M260</f>
        <v>20</v>
      </c>
      <c r="AH277" s="972"/>
      <c r="AI277" s="1061"/>
      <c r="AJ277" s="868">
        <f t="shared" ref="AJ277:AK279" si="288">AD277+AF277</f>
        <v>20</v>
      </c>
      <c r="AK277" s="1066">
        <f t="shared" si="288"/>
        <v>20</v>
      </c>
      <c r="AL277" s="868">
        <f t="shared" si="283"/>
        <v>20</v>
      </c>
      <c r="AM277" s="1024">
        <f t="shared" ref="AM277:AM282" si="289">AG277+AI277</f>
        <v>20</v>
      </c>
      <c r="AN277" s="881">
        <f t="shared" si="280"/>
        <v>20</v>
      </c>
      <c r="AO277" s="902">
        <f t="shared" si="281"/>
        <v>20</v>
      </c>
      <c r="AR277" s="104"/>
      <c r="AV277" s="11"/>
      <c r="AW277" s="11"/>
    </row>
    <row r="278" spans="2:49" ht="15.75" thickBot="1">
      <c r="C278" s="1488"/>
      <c r="N278" s="106"/>
      <c r="O278" s="856" t="s">
        <v>343</v>
      </c>
      <c r="P278" s="851"/>
      <c r="Q278" s="1041"/>
      <c r="R278" s="851"/>
      <c r="S278" s="1042"/>
      <c r="T278" s="861"/>
      <c r="U278" s="1041"/>
      <c r="V278" s="863">
        <f>P278+R278</f>
        <v>0</v>
      </c>
      <c r="W278" s="1038">
        <f t="shared" si="264"/>
        <v>0</v>
      </c>
      <c r="X278" s="845">
        <f>R278+T278</f>
        <v>0</v>
      </c>
      <c r="Y278" s="1038">
        <f t="shared" si="266"/>
        <v>0</v>
      </c>
      <c r="Z278" s="890">
        <f t="shared" si="243"/>
        <v>0</v>
      </c>
      <c r="AA278" s="891">
        <f t="shared" si="244"/>
        <v>0</v>
      </c>
      <c r="AC278" s="1057" t="s">
        <v>361</v>
      </c>
      <c r="AD278" s="978"/>
      <c r="AE278" s="1062"/>
      <c r="AF278" s="980"/>
      <c r="AG278" s="1065"/>
      <c r="AH278" s="978"/>
      <c r="AI278" s="1062"/>
      <c r="AJ278" s="869">
        <f t="shared" si="288"/>
        <v>0</v>
      </c>
      <c r="AK278" s="1067">
        <f t="shared" si="288"/>
        <v>0</v>
      </c>
      <c r="AL278" s="869">
        <f t="shared" si="283"/>
        <v>0</v>
      </c>
      <c r="AM278" s="1068">
        <f t="shared" si="289"/>
        <v>0</v>
      </c>
      <c r="AN278" s="890">
        <f t="shared" si="280"/>
        <v>0</v>
      </c>
      <c r="AO278" s="903">
        <f t="shared" si="281"/>
        <v>0</v>
      </c>
      <c r="AR278" s="104"/>
      <c r="AU278" s="590"/>
      <c r="AV278" s="11"/>
      <c r="AW278" s="11"/>
    </row>
    <row r="279" spans="2:49" ht="14.25" customHeight="1" thickBot="1">
      <c r="B279" s="91"/>
      <c r="C279" s="1488"/>
      <c r="D279" s="91"/>
      <c r="N279" s="106"/>
      <c r="O279" s="419" t="s">
        <v>87</v>
      </c>
      <c r="P279" s="852"/>
      <c r="Q279" s="1043"/>
      <c r="R279" s="852"/>
      <c r="S279" s="1044"/>
      <c r="T279" s="862">
        <f>I266</f>
        <v>9.1</v>
      </c>
      <c r="U279" s="1045">
        <f>J266</f>
        <v>9.1</v>
      </c>
      <c r="V279" s="864">
        <f>P279+R279</f>
        <v>0</v>
      </c>
      <c r="W279" s="1046">
        <f t="shared" si="264"/>
        <v>0</v>
      </c>
      <c r="X279" s="864">
        <f>R279+T279</f>
        <v>9.1</v>
      </c>
      <c r="Y279" s="1046">
        <f t="shared" si="266"/>
        <v>9.1</v>
      </c>
      <c r="Z279" s="892">
        <f t="shared" si="243"/>
        <v>9.1</v>
      </c>
      <c r="AA279" s="893">
        <f t="shared" si="244"/>
        <v>9.1</v>
      </c>
      <c r="AC279" s="1058" t="s">
        <v>322</v>
      </c>
      <c r="AD279" s="1072">
        <f t="shared" ref="AD279:AI279" si="290">SUM(AD276:AD278)</f>
        <v>0</v>
      </c>
      <c r="AE279" s="1007">
        <f t="shared" si="290"/>
        <v>0</v>
      </c>
      <c r="AF279" s="1059">
        <f t="shared" si="290"/>
        <v>20</v>
      </c>
      <c r="AG279" s="1005">
        <f t="shared" si="290"/>
        <v>20</v>
      </c>
      <c r="AH279" s="1072">
        <f t="shared" si="290"/>
        <v>0</v>
      </c>
      <c r="AI279" s="1007">
        <f t="shared" si="290"/>
        <v>0</v>
      </c>
      <c r="AJ279" s="920">
        <f t="shared" si="288"/>
        <v>20</v>
      </c>
      <c r="AK279" s="1006">
        <f t="shared" si="288"/>
        <v>20</v>
      </c>
      <c r="AL279" s="920">
        <f t="shared" si="283"/>
        <v>20</v>
      </c>
      <c r="AM279" s="1007">
        <f t="shared" si="289"/>
        <v>20</v>
      </c>
      <c r="AN279" s="920">
        <f t="shared" si="280"/>
        <v>20</v>
      </c>
      <c r="AO279" s="921">
        <f t="shared" si="281"/>
        <v>20</v>
      </c>
      <c r="AR279" s="195"/>
      <c r="AU279" s="590"/>
      <c r="AV279" s="11"/>
      <c r="AW279" s="11"/>
    </row>
    <row r="280" spans="2:49">
      <c r="B280" s="161"/>
      <c r="C280" s="106"/>
      <c r="D280" s="106"/>
      <c r="E280" s="7"/>
      <c r="F280" s="14"/>
      <c r="G280" s="142"/>
      <c r="H280" s="3430"/>
      <c r="I280" s="3431"/>
      <c r="J280" s="11"/>
      <c r="K280" s="1190"/>
      <c r="L280" s="11"/>
      <c r="M280" s="11"/>
      <c r="N280" s="106"/>
      <c r="Q280" s="319"/>
      <c r="R280" s="15"/>
      <c r="S280" s="85"/>
      <c r="T280" s="11"/>
      <c r="U280" s="11"/>
      <c r="V280" s="11"/>
      <c r="W280" s="11"/>
      <c r="AC280" s="906" t="s">
        <v>315</v>
      </c>
      <c r="AD280" s="954"/>
      <c r="AE280" s="955"/>
      <c r="AF280" s="867">
        <f>I251</f>
        <v>46.618000000000002</v>
      </c>
      <c r="AG280" s="2564">
        <f>J251</f>
        <v>40.299999999999997</v>
      </c>
      <c r="AH280" s="954"/>
      <c r="AI280" s="955"/>
      <c r="AJ280" s="869">
        <f t="shared" ref="AJ280:AK282" si="291">AD280+AF280</f>
        <v>46.618000000000002</v>
      </c>
      <c r="AK280" s="957">
        <f t="shared" si="291"/>
        <v>40.299999999999997</v>
      </c>
      <c r="AL280" s="867">
        <f t="shared" si="283"/>
        <v>46.618000000000002</v>
      </c>
      <c r="AM280" s="958">
        <f t="shared" si="289"/>
        <v>40.299999999999997</v>
      </c>
      <c r="AN280" s="900">
        <f t="shared" si="280"/>
        <v>46.618000000000002</v>
      </c>
      <c r="AO280" s="907">
        <f t="shared" si="281"/>
        <v>40.299999999999997</v>
      </c>
      <c r="AR280" s="104"/>
      <c r="AU280" s="590"/>
      <c r="AV280" s="11"/>
      <c r="AW280" s="11"/>
    </row>
    <row r="281" spans="2:49" ht="13.5" customHeight="1" thickBot="1">
      <c r="B281" s="3432"/>
      <c r="C281" s="106"/>
      <c r="D281" s="106"/>
      <c r="E281" s="11"/>
      <c r="F281" s="11"/>
      <c r="G281" s="11"/>
      <c r="H281" s="11"/>
      <c r="I281" s="11"/>
      <c r="J281" s="11"/>
      <c r="K281" s="11"/>
      <c r="L281" s="11"/>
      <c r="M281" s="11"/>
      <c r="N281" s="106"/>
      <c r="R281" s="15"/>
      <c r="S281" s="136"/>
      <c r="T281" s="335"/>
      <c r="U281" s="81"/>
      <c r="V281" s="136"/>
      <c r="W281" s="11"/>
      <c r="AC281" s="908" t="s">
        <v>316</v>
      </c>
      <c r="AD281" s="939"/>
      <c r="AE281" s="959"/>
      <c r="AF281" s="869"/>
      <c r="AG281" s="960"/>
      <c r="AH281" s="939"/>
      <c r="AI281" s="959"/>
      <c r="AJ281" s="869">
        <f t="shared" si="291"/>
        <v>0</v>
      </c>
      <c r="AK281" s="961">
        <f t="shared" si="291"/>
        <v>0</v>
      </c>
      <c r="AL281" s="869">
        <f t="shared" si="283"/>
        <v>0</v>
      </c>
      <c r="AM281" s="962">
        <f t="shared" si="289"/>
        <v>0</v>
      </c>
      <c r="AN281" s="890">
        <f t="shared" si="280"/>
        <v>0</v>
      </c>
      <c r="AO281" s="903">
        <f t="shared" si="281"/>
        <v>0</v>
      </c>
      <c r="AR281" s="104"/>
      <c r="AU281" s="106"/>
      <c r="AV281" s="11"/>
      <c r="AW281" s="11"/>
    </row>
    <row r="282" spans="2:49" ht="14.25" customHeight="1" thickBot="1">
      <c r="B282" s="5"/>
      <c r="C282" s="106"/>
      <c r="D282" s="106"/>
      <c r="E282" s="7"/>
      <c r="F282" s="14"/>
      <c r="G282" s="142"/>
      <c r="H282" s="2697"/>
      <c r="I282" s="51"/>
      <c r="J282" s="144"/>
      <c r="K282" s="1143"/>
      <c r="L282" s="2701"/>
      <c r="M282" s="2702"/>
      <c r="N282" s="91"/>
      <c r="R282" s="5"/>
      <c r="S282" s="11"/>
      <c r="T282" s="11"/>
      <c r="U282" s="11"/>
      <c r="V282" s="11"/>
      <c r="W282" s="836"/>
      <c r="Y282" s="834"/>
      <c r="AC282" s="909" t="s">
        <v>312</v>
      </c>
      <c r="AD282" s="963">
        <f t="shared" ref="AD282:AI282" si="292">SUM(AD280:AD281)</f>
        <v>0</v>
      </c>
      <c r="AE282" s="964">
        <f t="shared" si="292"/>
        <v>0</v>
      </c>
      <c r="AF282" s="965">
        <f t="shared" si="292"/>
        <v>46.618000000000002</v>
      </c>
      <c r="AG282" s="911">
        <f t="shared" si="292"/>
        <v>40.299999999999997</v>
      </c>
      <c r="AH282" s="963">
        <f>SUM(AH280:AH281)</f>
        <v>0</v>
      </c>
      <c r="AI282" s="964">
        <f t="shared" si="292"/>
        <v>0</v>
      </c>
      <c r="AJ282" s="910">
        <f t="shared" si="291"/>
        <v>46.618000000000002</v>
      </c>
      <c r="AK282" s="966">
        <f t="shared" si="291"/>
        <v>40.299999999999997</v>
      </c>
      <c r="AL282" s="910">
        <f t="shared" si="283"/>
        <v>46.618000000000002</v>
      </c>
      <c r="AM282" s="967">
        <f t="shared" si="289"/>
        <v>40.299999999999997</v>
      </c>
      <c r="AN282" s="910">
        <f t="shared" si="280"/>
        <v>46.618000000000002</v>
      </c>
      <c r="AO282" s="911">
        <f t="shared" si="281"/>
        <v>40.299999999999997</v>
      </c>
      <c r="AR282" s="195"/>
      <c r="AU282" s="106"/>
      <c r="AV282" s="11"/>
      <c r="AW282" s="11"/>
    </row>
    <row r="283" spans="2:49" ht="15" customHeight="1">
      <c r="B283" s="115"/>
      <c r="C283" s="101"/>
      <c r="D283" s="96"/>
      <c r="E283" s="7"/>
      <c r="F283" s="14"/>
      <c r="G283" s="142"/>
      <c r="H283" s="52"/>
      <c r="I283" s="1142"/>
      <c r="J283" s="18"/>
      <c r="K283" s="3433"/>
      <c r="L283" s="3434"/>
      <c r="M283" s="136"/>
      <c r="N283" s="91"/>
      <c r="R283" s="15"/>
      <c r="S283" s="11"/>
      <c r="T283" s="7"/>
      <c r="U283" s="14"/>
      <c r="V283" s="338"/>
      <c r="W283" s="836"/>
      <c r="Y283" s="834"/>
      <c r="AC283" s="912" t="s">
        <v>214</v>
      </c>
      <c r="AD283" s="968"/>
      <c r="AE283" s="969"/>
      <c r="AF283" s="970"/>
      <c r="AG283" s="971"/>
      <c r="AH283" s="968"/>
      <c r="AI283" s="969"/>
      <c r="AJ283" s="868">
        <f t="shared" ref="AJ283" si="293">AD283+AF283</f>
        <v>0</v>
      </c>
      <c r="AK283" s="976">
        <f t="shared" ref="AK283" si="294">AE283+AG283</f>
        <v>0</v>
      </c>
      <c r="AL283" s="868">
        <f t="shared" si="283"/>
        <v>0</v>
      </c>
      <c r="AM283" s="977">
        <f>AG283+AI283</f>
        <v>0</v>
      </c>
      <c r="AN283" s="900">
        <f t="shared" si="280"/>
        <v>0</v>
      </c>
      <c r="AO283" s="907">
        <f t="shared" si="281"/>
        <v>0</v>
      </c>
      <c r="AR283" s="98"/>
      <c r="AU283" s="106"/>
      <c r="AV283" s="11"/>
      <c r="AW283" s="11"/>
    </row>
    <row r="284" spans="2:49" ht="14.25" customHeight="1">
      <c r="B284" s="106"/>
      <c r="C284" s="100"/>
      <c r="D284" s="142"/>
      <c r="E284" s="7"/>
      <c r="F284" s="2494"/>
      <c r="G284" s="144"/>
      <c r="H284" s="1190"/>
      <c r="I284" s="1142"/>
      <c r="J284" s="18"/>
      <c r="K284" s="3435"/>
      <c r="L284" s="3436"/>
      <c r="M284" s="11"/>
      <c r="N284" s="91"/>
      <c r="R284" s="15"/>
      <c r="S284" s="338"/>
      <c r="T284" s="11"/>
      <c r="U284" s="11"/>
      <c r="V284" s="11"/>
      <c r="W284" s="270"/>
      <c r="Y284" s="270"/>
      <c r="AC284" s="913" t="s">
        <v>91</v>
      </c>
      <c r="AD284" s="972"/>
      <c r="AE284" s="973"/>
      <c r="AF284" s="974"/>
      <c r="AG284" s="975"/>
      <c r="AH284" s="972"/>
      <c r="AI284" s="973"/>
      <c r="AJ284" s="868">
        <f t="shared" ref="AJ284:AK286" si="295">AD284+AF284</f>
        <v>0</v>
      </c>
      <c r="AK284" s="976">
        <f t="shared" si="295"/>
        <v>0</v>
      </c>
      <c r="AL284" s="868">
        <f t="shared" si="283"/>
        <v>0</v>
      </c>
      <c r="AM284" s="977">
        <f>AG284+AI284</f>
        <v>0</v>
      </c>
      <c r="AN284" s="881">
        <f t="shared" si="280"/>
        <v>0</v>
      </c>
      <c r="AO284" s="902">
        <f t="shared" si="281"/>
        <v>0</v>
      </c>
      <c r="AR284" s="104"/>
      <c r="AU284" s="106"/>
      <c r="AV284" s="11"/>
      <c r="AW284" s="11"/>
    </row>
    <row r="285" spans="2:49" ht="15.75" thickBot="1">
      <c r="B285" s="106"/>
      <c r="C285" s="114"/>
      <c r="D285" s="159"/>
      <c r="E285" s="3245"/>
      <c r="F285" s="14"/>
      <c r="G285" s="144"/>
      <c r="H285" s="181"/>
      <c r="I285" s="51"/>
      <c r="J285" s="7"/>
      <c r="K285" s="14"/>
      <c r="L285" s="331"/>
      <c r="M285" s="11"/>
      <c r="N285" s="91"/>
      <c r="R285" s="15"/>
      <c r="S285" s="338"/>
      <c r="T285" s="7"/>
      <c r="U285" s="14"/>
      <c r="V285" s="338"/>
      <c r="W285" s="829"/>
      <c r="Y285" s="829"/>
      <c r="AC285" s="914" t="s">
        <v>215</v>
      </c>
      <c r="AD285" s="978"/>
      <c r="AE285" s="979"/>
      <c r="AF285" s="980"/>
      <c r="AG285" s="981"/>
      <c r="AH285" s="978"/>
      <c r="AI285" s="979"/>
      <c r="AJ285" s="869">
        <f t="shared" si="295"/>
        <v>0</v>
      </c>
      <c r="AK285" s="982">
        <f t="shared" si="295"/>
        <v>0</v>
      </c>
      <c r="AL285" s="869">
        <f t="shared" si="283"/>
        <v>0</v>
      </c>
      <c r="AM285" s="983">
        <f>AG285+AI285</f>
        <v>0</v>
      </c>
      <c r="AN285" s="890">
        <f t="shared" si="280"/>
        <v>0</v>
      </c>
      <c r="AO285" s="903">
        <f t="shared" si="281"/>
        <v>0</v>
      </c>
      <c r="AR285" s="104"/>
      <c r="AU285" s="106"/>
      <c r="AV285" s="11"/>
      <c r="AW285" s="11"/>
    </row>
    <row r="286" spans="2:49" ht="15.75" thickBot="1">
      <c r="B286" s="106"/>
      <c r="C286" s="114"/>
      <c r="D286" s="210"/>
      <c r="E286" s="11"/>
      <c r="F286" s="11"/>
      <c r="G286" s="11"/>
      <c r="H286" s="11"/>
      <c r="I286" s="11"/>
      <c r="J286" s="7"/>
      <c r="K286" s="14"/>
      <c r="L286" s="144"/>
      <c r="M286" s="144"/>
      <c r="N286" s="91"/>
      <c r="R286" s="15"/>
      <c r="S286" s="338"/>
      <c r="T286" s="7"/>
      <c r="U286" s="14"/>
      <c r="V286" s="142"/>
      <c r="W286" s="270"/>
      <c r="Y286" s="829"/>
      <c r="AC286" s="1070" t="s">
        <v>313</v>
      </c>
      <c r="AD286" s="1071">
        <f t="shared" ref="AD286:AI286" si="296">SUM(AD283:AD285)</f>
        <v>0</v>
      </c>
      <c r="AE286" s="951">
        <f t="shared" si="296"/>
        <v>0</v>
      </c>
      <c r="AF286" s="1071">
        <f t="shared" si="296"/>
        <v>0</v>
      </c>
      <c r="AG286" s="951">
        <f t="shared" si="296"/>
        <v>0</v>
      </c>
      <c r="AH286" s="1071">
        <f t="shared" si="296"/>
        <v>0</v>
      </c>
      <c r="AI286" s="951">
        <f t="shared" si="296"/>
        <v>0</v>
      </c>
      <c r="AJ286" s="950">
        <f t="shared" si="295"/>
        <v>0</v>
      </c>
      <c r="AK286" s="952">
        <f t="shared" si="295"/>
        <v>0</v>
      </c>
      <c r="AL286" s="950">
        <f t="shared" si="283"/>
        <v>0</v>
      </c>
      <c r="AM286" s="953">
        <f>AG286+AI286</f>
        <v>0</v>
      </c>
      <c r="AN286" s="915">
        <f t="shared" si="280"/>
        <v>0</v>
      </c>
      <c r="AO286" s="916">
        <f t="shared" si="281"/>
        <v>0</v>
      </c>
      <c r="AR286" s="195"/>
      <c r="AU286" s="106"/>
      <c r="AV286" s="11"/>
      <c r="AW286" s="11"/>
    </row>
    <row r="287" spans="2:49">
      <c r="B287" s="106"/>
      <c r="C287" s="114"/>
      <c r="D287" s="106"/>
      <c r="E287" s="11"/>
      <c r="F287" s="11"/>
      <c r="G287" s="11"/>
      <c r="H287" s="11"/>
      <c r="I287" s="11"/>
      <c r="J287" s="7"/>
      <c r="K287" s="14"/>
      <c r="L287" s="331"/>
      <c r="M287" s="142"/>
      <c r="N287" s="91"/>
      <c r="R287" s="716"/>
      <c r="W287" s="834"/>
      <c r="Y287" s="834"/>
      <c r="Z287" s="894"/>
      <c r="AA287" s="285"/>
      <c r="AC287" s="1623" t="s">
        <v>471</v>
      </c>
      <c r="AE287" s="830"/>
      <c r="AG287" s="830"/>
      <c r="AK287" s="838"/>
      <c r="AM287" s="838"/>
      <c r="AR287" s="106"/>
    </row>
    <row r="288" spans="2:49">
      <c r="B288" s="106"/>
      <c r="C288" s="114"/>
      <c r="D288" s="106"/>
      <c r="E288" s="11"/>
      <c r="F288" s="106"/>
      <c r="G288" s="106"/>
      <c r="H288" s="11"/>
      <c r="I288" s="11"/>
      <c r="J288" s="7"/>
      <c r="K288" s="14"/>
      <c r="L288" s="144"/>
      <c r="M288" s="336"/>
      <c r="N288" s="91"/>
      <c r="R288" s="11"/>
      <c r="Z288" s="894"/>
      <c r="AA288" s="1015"/>
      <c r="AC288" t="s">
        <v>296</v>
      </c>
      <c r="AN288" s="106"/>
      <c r="AO288" s="11"/>
      <c r="AR288" s="137"/>
    </row>
    <row r="289" spans="2:56" ht="15.75" thickBot="1">
      <c r="B289" s="91"/>
      <c r="C289" s="1623" t="s">
        <v>196</v>
      </c>
      <c r="D289" s="91"/>
      <c r="E289" s="91"/>
      <c r="F289" s="91"/>
      <c r="G289" s="1624"/>
      <c r="H289" s="1624"/>
      <c r="I289" s="1624"/>
      <c r="J289" s="91"/>
      <c r="K289" s="91"/>
      <c r="L289" s="1624"/>
      <c r="M289" s="91"/>
      <c r="N289" s="91"/>
      <c r="O289" s="1623" t="s">
        <v>471</v>
      </c>
      <c r="Z289" s="1016"/>
      <c r="AA289" s="78"/>
      <c r="AC289" s="99" t="str">
        <f>B294</f>
        <v>6- й   день</v>
      </c>
      <c r="AD289" s="2" t="s">
        <v>442</v>
      </c>
      <c r="AI289" s="133" t="str">
        <f>U291</f>
        <v>2 - я   неделя</v>
      </c>
      <c r="AK289" s="296" t="str">
        <f>J291</f>
        <v>О С Е Н Ь     2024  -   __  г.г.</v>
      </c>
      <c r="AL289" s="65"/>
      <c r="AR289" s="106"/>
      <c r="AV289" s="51"/>
      <c r="AW289" s="580"/>
    </row>
    <row r="290" spans="2:56" ht="15.75" thickBot="1">
      <c r="B290" s="91"/>
      <c r="C290" s="91"/>
      <c r="D290" s="1625" t="s">
        <v>371</v>
      </c>
      <c r="E290" s="91"/>
      <c r="F290" s="1626"/>
      <c r="G290" s="91"/>
      <c r="H290" s="91"/>
      <c r="I290" s="91"/>
      <c r="J290" s="91"/>
      <c r="K290" s="91"/>
      <c r="L290" s="1627" t="s">
        <v>105</v>
      </c>
      <c r="M290" s="91"/>
      <c r="N290" s="91"/>
      <c r="O290" t="s">
        <v>296</v>
      </c>
      <c r="AN290" s="44"/>
      <c r="AO290" s="54"/>
      <c r="AR290" s="106"/>
      <c r="AV290" s="322"/>
      <c r="AW290" s="322"/>
    </row>
    <row r="291" spans="2:56" ht="15.75" thickBot="1">
      <c r="B291" s="1624" t="s">
        <v>442</v>
      </c>
      <c r="C291" s="1624"/>
      <c r="D291" s="1628"/>
      <c r="E291" s="91"/>
      <c r="F291" s="1629" t="s">
        <v>124</v>
      </c>
      <c r="G291" s="91"/>
      <c r="H291" s="91"/>
      <c r="I291" s="1630"/>
      <c r="J291" s="2257" t="s">
        <v>542</v>
      </c>
      <c r="K291" s="1631"/>
      <c r="L291" s="91"/>
      <c r="M291" s="91"/>
      <c r="N291" s="91"/>
      <c r="O291" s="99" t="str">
        <f>B294</f>
        <v>6- й   день</v>
      </c>
      <c r="P291" s="2" t="s">
        <v>442</v>
      </c>
      <c r="U291" s="133" t="s">
        <v>124</v>
      </c>
      <c r="W291" s="296" t="str">
        <f>J291</f>
        <v>О С Е Н Ь     2024  -   __  г.г.</v>
      </c>
      <c r="X291" s="65"/>
      <c r="Y291" s="1017"/>
      <c r="AC291" s="823" t="s">
        <v>243</v>
      </c>
      <c r="AD291" s="824" t="s">
        <v>297</v>
      </c>
      <c r="AE291" s="825"/>
      <c r="AF291" s="824" t="s">
        <v>298</v>
      </c>
      <c r="AG291" s="825"/>
      <c r="AH291" s="824" t="s">
        <v>299</v>
      </c>
      <c r="AI291" s="825"/>
      <c r="AJ291" s="824" t="s">
        <v>302</v>
      </c>
      <c r="AK291" s="825"/>
      <c r="AL291" s="871" t="s">
        <v>303</v>
      </c>
      <c r="AM291" s="825"/>
      <c r="AN291" s="895" t="s">
        <v>304</v>
      </c>
      <c r="AO291" s="896"/>
      <c r="AR291" s="1748"/>
      <c r="AV291" s="322"/>
      <c r="AW291" s="322"/>
    </row>
    <row r="292" spans="2:56" ht="15.75" thickBot="1">
      <c r="B292" s="1632" t="s">
        <v>2</v>
      </c>
      <c r="C292" s="1633" t="s">
        <v>3</v>
      </c>
      <c r="D292" s="1634" t="s">
        <v>4</v>
      </c>
      <c r="E292" s="234" t="s">
        <v>59</v>
      </c>
      <c r="F292" s="112"/>
      <c r="G292" s="112"/>
      <c r="H292" s="112"/>
      <c r="I292" s="112"/>
      <c r="J292" s="112"/>
      <c r="K292" s="112"/>
      <c r="L292" s="112"/>
      <c r="M292" s="226"/>
      <c r="N292" s="91"/>
      <c r="AC292" s="1073" t="s">
        <v>327</v>
      </c>
      <c r="AD292" s="826" t="s">
        <v>89</v>
      </c>
      <c r="AE292" s="828" t="s">
        <v>90</v>
      </c>
      <c r="AF292" s="872" t="s">
        <v>89</v>
      </c>
      <c r="AG292" s="873" t="s">
        <v>90</v>
      </c>
      <c r="AH292" s="872" t="s">
        <v>89</v>
      </c>
      <c r="AI292" s="873" t="s">
        <v>90</v>
      </c>
      <c r="AJ292" s="826" t="s">
        <v>89</v>
      </c>
      <c r="AK292" s="827" t="s">
        <v>90</v>
      </c>
      <c r="AL292" s="874" t="s">
        <v>89</v>
      </c>
      <c r="AM292" s="827" t="s">
        <v>90</v>
      </c>
      <c r="AN292" s="1076" t="s">
        <v>89</v>
      </c>
      <c r="AO292" s="1077" t="s">
        <v>90</v>
      </c>
      <c r="AR292" s="106"/>
      <c r="AV292" s="14"/>
      <c r="AW292" s="14"/>
    </row>
    <row r="293" spans="2:56" ht="15.75" thickBot="1">
      <c r="B293" s="1636" t="s">
        <v>5</v>
      </c>
      <c r="C293" s="91"/>
      <c r="D293" s="1637" t="s">
        <v>60</v>
      </c>
      <c r="E293" s="103"/>
      <c r="F293" s="106"/>
      <c r="G293" s="106"/>
      <c r="H293" s="106"/>
      <c r="I293" s="106"/>
      <c r="J293" s="106"/>
      <c r="K293" s="91"/>
      <c r="L293" s="91"/>
      <c r="M293" s="102"/>
      <c r="N293" s="91"/>
      <c r="O293" s="1088" t="s">
        <v>330</v>
      </c>
      <c r="P293" s="187"/>
      <c r="Q293" s="187"/>
      <c r="R293" s="187"/>
      <c r="S293" s="187"/>
      <c r="T293" s="187"/>
      <c r="U293" s="187"/>
      <c r="V293" s="187"/>
      <c r="W293" s="187"/>
      <c r="X293" s="187"/>
      <c r="Y293" s="821"/>
      <c r="AC293" s="917" t="s">
        <v>66</v>
      </c>
      <c r="AD293" s="954"/>
      <c r="AE293" s="984"/>
      <c r="AF293" s="954"/>
      <c r="AG293" s="985"/>
      <c r="AH293" s="954"/>
      <c r="AI293" s="986"/>
      <c r="AJ293" s="867">
        <f t="shared" ref="AJ293:AJ302" si="297">AD293+AF293</f>
        <v>0</v>
      </c>
      <c r="AK293" s="987">
        <f t="shared" ref="AK293:AK302" si="298">AE293+AG293</f>
        <v>0</v>
      </c>
      <c r="AL293" s="867">
        <f t="shared" ref="AL293:AL302" si="299">AF293+AH293</f>
        <v>0</v>
      </c>
      <c r="AM293" s="988">
        <f t="shared" ref="AM293:AM302" si="300">AG293+AI293</f>
        <v>0</v>
      </c>
      <c r="AN293" s="900">
        <f t="shared" ref="AN293:AN301" si="301">AD293+AF293+AH293</f>
        <v>0</v>
      </c>
      <c r="AO293" s="907">
        <f t="shared" ref="AO293:AO301" si="302">AE293+AG293+AI293</f>
        <v>0</v>
      </c>
      <c r="AR293" s="101"/>
      <c r="AV293" s="14"/>
      <c r="AW293" s="14"/>
    </row>
    <row r="294" spans="2:56" ht="16.5" thickBot="1">
      <c r="B294" s="1656" t="s">
        <v>222</v>
      </c>
      <c r="C294" s="112"/>
      <c r="D294" s="1545"/>
      <c r="E294" s="2489" t="s">
        <v>640</v>
      </c>
      <c r="F294" s="69"/>
      <c r="G294" s="69"/>
      <c r="H294" s="69"/>
      <c r="I294" s="69"/>
      <c r="J294" s="58"/>
      <c r="K294" s="2932" t="s">
        <v>95</v>
      </c>
      <c r="L294" s="69"/>
      <c r="M294" s="58"/>
      <c r="N294" s="91"/>
      <c r="O294" s="655"/>
      <c r="P294" s="17" t="s">
        <v>331</v>
      </c>
      <c r="Q294" s="17"/>
      <c r="R294" s="17"/>
      <c r="S294" s="17"/>
      <c r="T294" s="17"/>
      <c r="U294" s="17"/>
      <c r="V294" s="17"/>
      <c r="W294" s="17"/>
      <c r="X294" s="17"/>
      <c r="Y294" s="822"/>
      <c r="AC294" s="917" t="s">
        <v>474</v>
      </c>
      <c r="AD294" s="932"/>
      <c r="AE294" s="989"/>
      <c r="AF294" s="932"/>
      <c r="AG294" s="990"/>
      <c r="AH294" s="932"/>
      <c r="AI294" s="991"/>
      <c r="AJ294" s="868">
        <f t="shared" si="297"/>
        <v>0</v>
      </c>
      <c r="AK294" s="992">
        <f t="shared" si="298"/>
        <v>0</v>
      </c>
      <c r="AL294" s="868">
        <f t="shared" si="299"/>
        <v>0</v>
      </c>
      <c r="AM294" s="923">
        <f t="shared" si="300"/>
        <v>0</v>
      </c>
      <c r="AN294" s="881">
        <f t="shared" si="301"/>
        <v>0</v>
      </c>
      <c r="AO294" s="902">
        <f t="shared" si="302"/>
        <v>0</v>
      </c>
      <c r="AR294" s="101"/>
      <c r="AV294" s="11"/>
      <c r="AW294" s="11"/>
    </row>
    <row r="295" spans="2:56" ht="15.75" thickBot="1">
      <c r="B295" s="1650"/>
      <c r="C295" s="1661" t="s">
        <v>131</v>
      </c>
      <c r="D295" s="1651"/>
      <c r="E295" s="37"/>
      <c r="F295" s="37"/>
      <c r="G295" s="37"/>
      <c r="H295" s="2493" t="s">
        <v>641</v>
      </c>
      <c r="I295" s="37"/>
      <c r="J295" s="74"/>
      <c r="K295" s="2488" t="s">
        <v>639</v>
      </c>
      <c r="L295" s="37"/>
      <c r="M295" s="74"/>
      <c r="N295" s="91"/>
      <c r="Z295" s="11"/>
      <c r="AA295" s="11"/>
      <c r="AC295" s="917" t="s">
        <v>68</v>
      </c>
      <c r="AD295" s="993"/>
      <c r="AE295" s="1047"/>
      <c r="AF295" s="993"/>
      <c r="AG295" s="995"/>
      <c r="AH295" s="993"/>
      <c r="AI295" s="996"/>
      <c r="AJ295" s="868">
        <f t="shared" si="297"/>
        <v>0</v>
      </c>
      <c r="AK295" s="992">
        <f t="shared" si="298"/>
        <v>0</v>
      </c>
      <c r="AL295" s="868">
        <f t="shared" si="299"/>
        <v>0</v>
      </c>
      <c r="AM295" s="923">
        <f t="shared" si="300"/>
        <v>0</v>
      </c>
      <c r="AN295" s="881">
        <f t="shared" si="301"/>
        <v>0</v>
      </c>
      <c r="AO295" s="902">
        <f t="shared" si="302"/>
        <v>0</v>
      </c>
      <c r="AR295" s="101"/>
      <c r="AV295" s="11"/>
      <c r="AW295" s="11"/>
    </row>
    <row r="296" spans="2:56" ht="15.75" thickBot="1">
      <c r="B296" s="1548" t="s">
        <v>621</v>
      </c>
      <c r="C296" s="259" t="s">
        <v>574</v>
      </c>
      <c r="D296" s="169" t="s">
        <v>977</v>
      </c>
      <c r="E296" s="2187" t="s">
        <v>88</v>
      </c>
      <c r="F296" s="2155" t="s">
        <v>89</v>
      </c>
      <c r="G296" s="2342" t="s">
        <v>90</v>
      </c>
      <c r="H296" s="2154" t="s">
        <v>88</v>
      </c>
      <c r="I296" s="2155" t="s">
        <v>89</v>
      </c>
      <c r="J296" s="2342" t="s">
        <v>90</v>
      </c>
      <c r="K296" s="2451" t="s">
        <v>88</v>
      </c>
      <c r="L296" s="2190" t="s">
        <v>89</v>
      </c>
      <c r="M296" s="2191" t="s">
        <v>90</v>
      </c>
      <c r="N296" s="91"/>
      <c r="AA296" s="37"/>
      <c r="AC296" s="917" t="s">
        <v>69</v>
      </c>
      <c r="AD296" s="932"/>
      <c r="AE296" s="994"/>
      <c r="AF296" s="932"/>
      <c r="AG296" s="995"/>
      <c r="AH296" s="932"/>
      <c r="AI296" s="996"/>
      <c r="AJ296" s="868">
        <f t="shared" si="297"/>
        <v>0</v>
      </c>
      <c r="AK296" s="992">
        <f t="shared" si="298"/>
        <v>0</v>
      </c>
      <c r="AL296" s="868">
        <f t="shared" si="299"/>
        <v>0</v>
      </c>
      <c r="AM296" s="923">
        <f t="shared" si="300"/>
        <v>0</v>
      </c>
      <c r="AN296" s="881">
        <f t="shared" si="301"/>
        <v>0</v>
      </c>
      <c r="AO296" s="902">
        <f t="shared" si="302"/>
        <v>0</v>
      </c>
      <c r="AR296" s="101"/>
      <c r="AV296" s="11"/>
      <c r="AW296" s="11"/>
    </row>
    <row r="297" spans="2:56">
      <c r="B297" s="1219" t="s">
        <v>576</v>
      </c>
      <c r="C297" s="3091" t="s">
        <v>575</v>
      </c>
      <c r="D297" s="2232">
        <v>95</v>
      </c>
      <c r="E297" s="2540" t="s">
        <v>135</v>
      </c>
      <c r="F297" s="2491" t="s">
        <v>613</v>
      </c>
      <c r="G297" s="2492">
        <v>90.5</v>
      </c>
      <c r="H297" s="170" t="s">
        <v>572</v>
      </c>
      <c r="I297" s="2491">
        <v>140.726</v>
      </c>
      <c r="J297" s="2490">
        <v>91.15</v>
      </c>
      <c r="K297" s="2681" t="s">
        <v>95</v>
      </c>
      <c r="L297" s="2360">
        <v>5</v>
      </c>
      <c r="M297" s="2362">
        <v>5</v>
      </c>
      <c r="N297" s="91"/>
      <c r="O297" s="823" t="s">
        <v>243</v>
      </c>
      <c r="P297" s="824" t="s">
        <v>297</v>
      </c>
      <c r="Q297" s="825"/>
      <c r="R297" s="824" t="s">
        <v>298</v>
      </c>
      <c r="S297" s="825"/>
      <c r="T297" s="824" t="s">
        <v>299</v>
      </c>
      <c r="U297" s="825"/>
      <c r="V297" s="824" t="s">
        <v>300</v>
      </c>
      <c r="W297" s="825"/>
      <c r="X297" s="824" t="s">
        <v>303</v>
      </c>
      <c r="Y297" s="825"/>
      <c r="Z297" s="1751" t="s">
        <v>304</v>
      </c>
      <c r="AA297" s="875"/>
      <c r="AC297" s="917" t="s">
        <v>71</v>
      </c>
      <c r="AD297" s="932"/>
      <c r="AE297" s="989"/>
      <c r="AF297" s="932"/>
      <c r="AG297" s="990"/>
      <c r="AH297" s="932"/>
      <c r="AI297" s="991"/>
      <c r="AJ297" s="868">
        <f t="shared" si="297"/>
        <v>0</v>
      </c>
      <c r="AK297" s="992">
        <f t="shared" si="298"/>
        <v>0</v>
      </c>
      <c r="AL297" s="868">
        <f t="shared" si="299"/>
        <v>0</v>
      </c>
      <c r="AM297" s="923">
        <f t="shared" si="300"/>
        <v>0</v>
      </c>
      <c r="AN297" s="881">
        <f t="shared" si="301"/>
        <v>0</v>
      </c>
      <c r="AO297" s="902">
        <f t="shared" si="302"/>
        <v>0</v>
      </c>
      <c r="AR297" s="101"/>
      <c r="AV297" s="11"/>
      <c r="AW297" s="11"/>
      <c r="AX297" s="11"/>
      <c r="AY297" s="11"/>
      <c r="AZ297" s="11"/>
      <c r="BA297" s="11"/>
      <c r="BB297" s="11"/>
      <c r="BC297" s="11"/>
      <c r="BD297" s="11"/>
    </row>
    <row r="298" spans="2:56" ht="15.75" thickBot="1">
      <c r="B298" s="3050" t="s">
        <v>362</v>
      </c>
      <c r="C298" s="259" t="s">
        <v>758</v>
      </c>
      <c r="D298" s="169">
        <v>200</v>
      </c>
      <c r="E298" s="2160" t="s">
        <v>76</v>
      </c>
      <c r="F298" s="2164">
        <v>53.5</v>
      </c>
      <c r="G298" s="2243">
        <v>53.5</v>
      </c>
      <c r="H298" s="232" t="s">
        <v>78</v>
      </c>
      <c r="I298" s="2504">
        <v>4</v>
      </c>
      <c r="J298" s="2173">
        <v>4</v>
      </c>
      <c r="K298" s="2175" t="s">
        <v>377</v>
      </c>
      <c r="L298" s="2164">
        <v>7</v>
      </c>
      <c r="M298" s="2165">
        <v>7</v>
      </c>
      <c r="N298" s="91"/>
      <c r="O298" s="663"/>
      <c r="P298" s="826" t="s">
        <v>89</v>
      </c>
      <c r="Q298" s="827" t="s">
        <v>90</v>
      </c>
      <c r="R298" s="826" t="s">
        <v>89</v>
      </c>
      <c r="S298" s="827" t="s">
        <v>90</v>
      </c>
      <c r="T298" s="826" t="s">
        <v>89</v>
      </c>
      <c r="U298" s="827" t="s">
        <v>90</v>
      </c>
      <c r="V298" s="826" t="s">
        <v>89</v>
      </c>
      <c r="W298" s="827" t="s">
        <v>90</v>
      </c>
      <c r="X298" s="826" t="s">
        <v>89</v>
      </c>
      <c r="Y298" s="828" t="s">
        <v>90</v>
      </c>
      <c r="Z298" s="876" t="s">
        <v>89</v>
      </c>
      <c r="AA298" s="877" t="s">
        <v>90</v>
      </c>
      <c r="AC298" s="917" t="s">
        <v>72</v>
      </c>
      <c r="AD298" s="932"/>
      <c r="AE298" s="997"/>
      <c r="AF298" s="932"/>
      <c r="AG298" s="990"/>
      <c r="AH298" s="932"/>
      <c r="AI298" s="991"/>
      <c r="AJ298" s="868">
        <f t="shared" si="297"/>
        <v>0</v>
      </c>
      <c r="AK298" s="992">
        <f t="shared" si="298"/>
        <v>0</v>
      </c>
      <c r="AL298" s="868">
        <f t="shared" si="299"/>
        <v>0</v>
      </c>
      <c r="AM298" s="923">
        <f t="shared" si="300"/>
        <v>0</v>
      </c>
      <c r="AN298" s="881">
        <f t="shared" si="301"/>
        <v>0</v>
      </c>
      <c r="AO298" s="902">
        <f t="shared" si="302"/>
        <v>0</v>
      </c>
      <c r="AR298" s="101"/>
      <c r="AX298" s="11"/>
      <c r="AY298" s="11"/>
      <c r="AZ298" s="11"/>
      <c r="BA298" s="11"/>
      <c r="BB298" s="11"/>
      <c r="BC298" s="11"/>
      <c r="BD298" s="11"/>
    </row>
    <row r="299" spans="2:56">
      <c r="B299" s="103"/>
      <c r="C299" s="170" t="s">
        <v>202</v>
      </c>
      <c r="D299" s="3051"/>
      <c r="E299" s="2160" t="s">
        <v>373</v>
      </c>
      <c r="F299" s="2164">
        <v>0.67</v>
      </c>
      <c r="G299" s="2243">
        <v>0.67</v>
      </c>
      <c r="K299" s="2175" t="s">
        <v>58</v>
      </c>
      <c r="L299" s="2164">
        <v>200</v>
      </c>
      <c r="M299" s="2165">
        <v>200</v>
      </c>
      <c r="N299" s="91"/>
      <c r="O299" s="1089" t="s">
        <v>118</v>
      </c>
      <c r="P299" s="843">
        <f>D301</f>
        <v>40</v>
      </c>
      <c r="Q299" s="1018">
        <f>D301</f>
        <v>40</v>
      </c>
      <c r="R299" s="857">
        <f>D312</f>
        <v>50</v>
      </c>
      <c r="S299" s="1010">
        <f>D312</f>
        <v>50</v>
      </c>
      <c r="T299" s="857"/>
      <c r="U299" s="1019"/>
      <c r="V299" s="857">
        <f>P299+R299</f>
        <v>90</v>
      </c>
      <c r="W299" s="1009">
        <f>Q299+S299</f>
        <v>90</v>
      </c>
      <c r="X299" s="857">
        <f>R299+T299</f>
        <v>50</v>
      </c>
      <c r="Y299" s="1010">
        <f>S299+U299</f>
        <v>50</v>
      </c>
      <c r="Z299" s="878">
        <f t="shared" ref="Z299:Z335" si="303">P299+R299+T299</f>
        <v>90</v>
      </c>
      <c r="AA299" s="879">
        <f t="shared" ref="AA299:AA335" si="304">Q299+S299+U299</f>
        <v>90</v>
      </c>
      <c r="AC299" s="918" t="s">
        <v>329</v>
      </c>
      <c r="AD299" s="932"/>
      <c r="AE299" s="989"/>
      <c r="AF299" s="1157">
        <f>L306</f>
        <v>39.24</v>
      </c>
      <c r="AG299" s="1189">
        <f>M306</f>
        <v>39.24</v>
      </c>
      <c r="AH299" s="932"/>
      <c r="AI299" s="991"/>
      <c r="AJ299" s="868">
        <f t="shared" si="297"/>
        <v>39.24</v>
      </c>
      <c r="AK299" s="992">
        <f t="shared" si="298"/>
        <v>39.24</v>
      </c>
      <c r="AL299" s="868">
        <f t="shared" si="299"/>
        <v>39.24</v>
      </c>
      <c r="AM299" s="923">
        <f t="shared" si="300"/>
        <v>39.24</v>
      </c>
      <c r="AN299" s="881">
        <f t="shared" si="301"/>
        <v>39.24</v>
      </c>
      <c r="AO299" s="902">
        <f t="shared" si="302"/>
        <v>39.24</v>
      </c>
      <c r="AR299" s="101"/>
      <c r="AX299" s="11"/>
      <c r="AY299" s="11"/>
      <c r="AZ299" s="11"/>
      <c r="BA299" s="11"/>
      <c r="BB299" s="11"/>
      <c r="BC299" s="11"/>
      <c r="BD299" s="11"/>
    </row>
    <row r="300" spans="2:56" ht="15.75" thickBot="1">
      <c r="B300" s="3004" t="s">
        <v>9</v>
      </c>
      <c r="C300" s="241" t="s">
        <v>10</v>
      </c>
      <c r="D300" s="231">
        <v>60</v>
      </c>
      <c r="E300" s="2709" t="s">
        <v>976</v>
      </c>
      <c r="F300" s="2185"/>
      <c r="G300" s="2185"/>
      <c r="H300" s="11"/>
      <c r="I300" s="11"/>
      <c r="J300" s="72"/>
      <c r="K300" s="2175" t="s">
        <v>372</v>
      </c>
      <c r="L300" s="2164">
        <v>20</v>
      </c>
      <c r="M300" s="2165">
        <v>20</v>
      </c>
      <c r="N300" s="91"/>
      <c r="O300" s="880" t="s">
        <v>117</v>
      </c>
      <c r="P300" s="844">
        <f>D300</f>
        <v>60</v>
      </c>
      <c r="Q300" s="1020">
        <f>D300</f>
        <v>60</v>
      </c>
      <c r="R300" s="844">
        <f>D311</f>
        <v>60</v>
      </c>
      <c r="S300" s="1021">
        <f>D311</f>
        <v>60</v>
      </c>
      <c r="T300" s="844">
        <f>F323</f>
        <v>25</v>
      </c>
      <c r="U300" s="1020">
        <f>G323</f>
        <v>25</v>
      </c>
      <c r="V300" s="844">
        <f t="shared" ref="V300:V304" si="305">P300+R300</f>
        <v>120</v>
      </c>
      <c r="W300" s="1012">
        <f t="shared" ref="W300:W304" si="306">Q300+S300</f>
        <v>120</v>
      </c>
      <c r="X300" s="844">
        <f t="shared" ref="X300:X304" si="307">R300+T300</f>
        <v>85</v>
      </c>
      <c r="Y300" s="923">
        <f t="shared" ref="Y300:Y304" si="308">S300+U300</f>
        <v>85</v>
      </c>
      <c r="Z300" s="881">
        <f t="shared" si="303"/>
        <v>145</v>
      </c>
      <c r="AA300" s="882">
        <f t="shared" si="304"/>
        <v>145</v>
      </c>
      <c r="AC300" s="1074" t="s">
        <v>328</v>
      </c>
      <c r="AD300" s="939"/>
      <c r="AE300" s="998"/>
      <c r="AF300" s="939"/>
      <c r="AG300" s="999"/>
      <c r="AH300" s="939"/>
      <c r="AI300" s="1000"/>
      <c r="AJ300" s="869">
        <f t="shared" si="297"/>
        <v>0</v>
      </c>
      <c r="AK300" s="1001">
        <f t="shared" si="298"/>
        <v>0</v>
      </c>
      <c r="AL300" s="869">
        <f t="shared" si="299"/>
        <v>0</v>
      </c>
      <c r="AM300" s="833">
        <f t="shared" si="300"/>
        <v>0</v>
      </c>
      <c r="AN300" s="890">
        <f t="shared" si="301"/>
        <v>0</v>
      </c>
      <c r="AO300" s="903">
        <f t="shared" si="302"/>
        <v>0</v>
      </c>
      <c r="AR300" s="101"/>
      <c r="AX300" s="11"/>
      <c r="AY300" s="104"/>
      <c r="AZ300" s="11"/>
      <c r="BA300" s="11"/>
      <c r="BB300" s="11"/>
      <c r="BC300" s="11"/>
      <c r="BD300" s="11"/>
    </row>
    <row r="301" spans="2:56" ht="15.75" thickBot="1">
      <c r="B301" s="3004" t="s">
        <v>9</v>
      </c>
      <c r="C301" s="241" t="s">
        <v>319</v>
      </c>
      <c r="D301" s="231">
        <v>40</v>
      </c>
      <c r="E301" s="2160" t="s">
        <v>78</v>
      </c>
      <c r="F301" s="2467">
        <v>2.9</v>
      </c>
      <c r="G301" s="2243">
        <v>2.9</v>
      </c>
      <c r="H301" s="2432" t="s">
        <v>503</v>
      </c>
      <c r="I301" s="44"/>
      <c r="J301" s="54"/>
      <c r="K301" s="62"/>
      <c r="L301" s="11"/>
      <c r="M301" s="72"/>
      <c r="N301" s="91"/>
      <c r="O301" s="880" t="s">
        <v>75</v>
      </c>
      <c r="P301" s="844"/>
      <c r="Q301" s="1113"/>
      <c r="R301" s="844">
        <f>F314</f>
        <v>22.52</v>
      </c>
      <c r="S301" s="1012">
        <f>G314</f>
        <v>22.52</v>
      </c>
      <c r="T301" s="844"/>
      <c r="U301" s="1023"/>
      <c r="V301" s="844">
        <f t="shared" si="305"/>
        <v>22.52</v>
      </c>
      <c r="W301" s="1012">
        <f t="shared" si="306"/>
        <v>22.52</v>
      </c>
      <c r="X301" s="844">
        <f t="shared" si="307"/>
        <v>22.52</v>
      </c>
      <c r="Y301" s="923">
        <f t="shared" si="308"/>
        <v>22.52</v>
      </c>
      <c r="Z301" s="881">
        <f t="shared" si="303"/>
        <v>22.52</v>
      </c>
      <c r="AA301" s="882">
        <f t="shared" si="304"/>
        <v>22.52</v>
      </c>
      <c r="AC301" s="919" t="s">
        <v>314</v>
      </c>
      <c r="AD301" s="1002">
        <f t="shared" ref="AD301:AI301" si="309">SUM(AD293:AD300)</f>
        <v>0</v>
      </c>
      <c r="AE301" s="1003">
        <f t="shared" si="309"/>
        <v>0</v>
      </c>
      <c r="AF301" s="1004">
        <f t="shared" si="309"/>
        <v>39.24</v>
      </c>
      <c r="AG301" s="921">
        <f t="shared" si="309"/>
        <v>39.24</v>
      </c>
      <c r="AH301" s="1002">
        <f>SUM(AH293:AH300)</f>
        <v>0</v>
      </c>
      <c r="AI301" s="1005">
        <f t="shared" si="309"/>
        <v>0</v>
      </c>
      <c r="AJ301" s="920">
        <f t="shared" si="297"/>
        <v>39.24</v>
      </c>
      <c r="AK301" s="1006">
        <f t="shared" si="298"/>
        <v>39.24</v>
      </c>
      <c r="AL301" s="920">
        <f t="shared" si="299"/>
        <v>39.24</v>
      </c>
      <c r="AM301" s="1007">
        <f t="shared" si="300"/>
        <v>39.24</v>
      </c>
      <c r="AN301" s="920">
        <f t="shared" si="301"/>
        <v>39.24</v>
      </c>
      <c r="AO301" s="921">
        <f t="shared" si="302"/>
        <v>39.24</v>
      </c>
      <c r="AR301" s="127"/>
      <c r="AX301" s="136"/>
      <c r="AY301" s="335"/>
      <c r="AZ301" s="81"/>
      <c r="BA301" s="136"/>
      <c r="BB301" s="11"/>
      <c r="BC301" s="11"/>
      <c r="BD301" s="11"/>
    </row>
    <row r="302" spans="2:56" ht="15.75" thickBot="1">
      <c r="B302" s="3043" t="s">
        <v>384</v>
      </c>
      <c r="C302" s="2873" t="s">
        <v>589</v>
      </c>
      <c r="D302" s="3052">
        <v>105</v>
      </c>
      <c r="E302" s="3276" t="s">
        <v>981</v>
      </c>
      <c r="H302" s="2154" t="s">
        <v>88</v>
      </c>
      <c r="I302" s="2155" t="s">
        <v>89</v>
      </c>
      <c r="J302" s="2342" t="s">
        <v>90</v>
      </c>
      <c r="K302" s="62"/>
      <c r="L302" s="11"/>
      <c r="M302" s="72"/>
      <c r="N302" s="91"/>
      <c r="O302" s="883" t="s">
        <v>305</v>
      </c>
      <c r="P302" s="2316">
        <f t="shared" ref="P302:U302" si="310">AD301</f>
        <v>0</v>
      </c>
      <c r="Q302" s="1048">
        <f t="shared" si="310"/>
        <v>0</v>
      </c>
      <c r="R302" s="2316">
        <f t="shared" si="310"/>
        <v>39.24</v>
      </c>
      <c r="S302" s="885">
        <f t="shared" si="310"/>
        <v>39.24</v>
      </c>
      <c r="T302" s="2316">
        <f t="shared" si="310"/>
        <v>0</v>
      </c>
      <c r="U302" s="2317">
        <f t="shared" si="310"/>
        <v>0</v>
      </c>
      <c r="V302" s="845">
        <f t="shared" si="305"/>
        <v>39.24</v>
      </c>
      <c r="W302" s="885">
        <f t="shared" si="306"/>
        <v>39.24</v>
      </c>
      <c r="X302" s="845">
        <f t="shared" si="307"/>
        <v>39.24</v>
      </c>
      <c r="Y302" s="1024">
        <f t="shared" si="308"/>
        <v>39.24</v>
      </c>
      <c r="Z302" s="884">
        <f t="shared" si="303"/>
        <v>39.24</v>
      </c>
      <c r="AA302" s="885">
        <f t="shared" si="304"/>
        <v>39.24</v>
      </c>
      <c r="AC302" s="1316" t="s">
        <v>428</v>
      </c>
      <c r="AD302" s="865"/>
      <c r="AE302" s="1100"/>
      <c r="AF302" s="867"/>
      <c r="AG302" s="1008"/>
      <c r="AH302" s="870"/>
      <c r="AI302" s="1108"/>
      <c r="AJ302" s="870">
        <f t="shared" si="297"/>
        <v>0</v>
      </c>
      <c r="AK302" s="1009">
        <f t="shared" si="298"/>
        <v>0</v>
      </c>
      <c r="AL302" s="870">
        <f t="shared" si="299"/>
        <v>0</v>
      </c>
      <c r="AM302" s="1010">
        <f t="shared" si="300"/>
        <v>0</v>
      </c>
      <c r="AN302" s="1075"/>
      <c r="AO302" s="1086">
        <f t="shared" ref="AO302:AO316" si="311">AE302+AG302+AI302</f>
        <v>0</v>
      </c>
      <c r="AR302" s="106"/>
      <c r="AX302" s="338"/>
      <c r="AY302" s="104"/>
      <c r="AZ302" s="100"/>
      <c r="BA302" s="132"/>
      <c r="BB302" s="11"/>
      <c r="BC302" s="11"/>
      <c r="BD302" s="11"/>
    </row>
    <row r="303" spans="2:56" ht="15.75" customHeight="1" thickBot="1">
      <c r="B303" s="1212" t="s">
        <v>293</v>
      </c>
      <c r="C303" s="1213"/>
      <c r="D303" s="3006">
        <f>D298+D300+D301+135+5+D302+D297</f>
        <v>640</v>
      </c>
      <c r="E303" s="2160" t="s">
        <v>78</v>
      </c>
      <c r="F303" s="2467">
        <v>5</v>
      </c>
      <c r="G303" s="2243">
        <v>5</v>
      </c>
      <c r="H303" s="2337" t="s">
        <v>535</v>
      </c>
      <c r="I303" s="2376">
        <v>119.175</v>
      </c>
      <c r="J303" s="2338">
        <v>105</v>
      </c>
      <c r="K303" s="60"/>
      <c r="L303" s="37"/>
      <c r="M303" s="74"/>
      <c r="N303" s="91"/>
      <c r="O303" s="880" t="s">
        <v>93</v>
      </c>
      <c r="P303" s="844"/>
      <c r="Q303" s="837"/>
      <c r="R303" s="844"/>
      <c r="S303" s="923"/>
      <c r="T303" s="844"/>
      <c r="U303" s="1025"/>
      <c r="V303" s="844">
        <f t="shared" si="305"/>
        <v>0</v>
      </c>
      <c r="W303" s="1012">
        <f t="shared" si="306"/>
        <v>0</v>
      </c>
      <c r="X303" s="844">
        <f t="shared" si="307"/>
        <v>0</v>
      </c>
      <c r="Y303" s="923">
        <f t="shared" si="308"/>
        <v>0</v>
      </c>
      <c r="Z303" s="881">
        <f t="shared" si="303"/>
        <v>0</v>
      </c>
      <c r="AA303" s="882">
        <f t="shared" si="304"/>
        <v>0</v>
      </c>
      <c r="AC303" s="898" t="s">
        <v>326</v>
      </c>
      <c r="AD303" s="729">
        <f>I297</f>
        <v>140.726</v>
      </c>
      <c r="AE303" s="1101">
        <f>J297</f>
        <v>91.15</v>
      </c>
      <c r="AF303" s="868"/>
      <c r="AG303" s="1011"/>
      <c r="AH303" s="868"/>
      <c r="AI303" s="1027"/>
      <c r="AJ303" s="868">
        <f t="shared" ref="AJ303:AM306" si="312">AD303+AF303</f>
        <v>140.726</v>
      </c>
      <c r="AK303" s="1012">
        <f t="shared" si="312"/>
        <v>91.15</v>
      </c>
      <c r="AL303" s="868">
        <f t="shared" si="312"/>
        <v>0</v>
      </c>
      <c r="AM303" s="923">
        <f t="shared" si="312"/>
        <v>0</v>
      </c>
      <c r="AN303" s="1075">
        <f t="shared" ref="AN303:AN316" si="313">AD303+AF303+AH303</f>
        <v>140.726</v>
      </c>
      <c r="AO303" s="1086">
        <f t="shared" si="311"/>
        <v>91.15</v>
      </c>
      <c r="AR303" s="111"/>
      <c r="AX303" s="338"/>
      <c r="AY303" s="101"/>
      <c r="AZ303" s="100"/>
      <c r="BA303" s="143"/>
      <c r="BB303" s="11"/>
      <c r="BC303" s="11"/>
      <c r="BD303" s="11"/>
    </row>
    <row r="304" spans="2:56" ht="15.75" thickBot="1">
      <c r="B304" s="585"/>
      <c r="C304" s="334" t="s">
        <v>109</v>
      </c>
      <c r="D304" s="226"/>
      <c r="E304" s="2565" t="s">
        <v>702</v>
      </c>
      <c r="F304" s="2208"/>
      <c r="G304" s="2209"/>
      <c r="H304" s="3530" t="s">
        <v>703</v>
      </c>
      <c r="I304" s="3531"/>
      <c r="J304" s="3532"/>
      <c r="K304" s="2417" t="s">
        <v>704</v>
      </c>
      <c r="L304" s="44"/>
      <c r="M304" s="54"/>
      <c r="N304" s="91"/>
      <c r="O304" s="415" t="s">
        <v>44</v>
      </c>
      <c r="P304" s="844"/>
      <c r="Q304" s="837"/>
      <c r="R304" s="1111">
        <f>F306</f>
        <v>66.75</v>
      </c>
      <c r="S304" s="1012">
        <f>G306</f>
        <v>50</v>
      </c>
      <c r="T304" s="844"/>
      <c r="U304" s="1025"/>
      <c r="V304" s="844">
        <f t="shared" si="305"/>
        <v>66.75</v>
      </c>
      <c r="W304" s="1012">
        <f t="shared" si="306"/>
        <v>50</v>
      </c>
      <c r="X304" s="844">
        <f t="shared" si="307"/>
        <v>66.75</v>
      </c>
      <c r="Y304" s="923">
        <f t="shared" si="308"/>
        <v>50</v>
      </c>
      <c r="Z304" s="881">
        <f t="shared" si="303"/>
        <v>66.75</v>
      </c>
      <c r="AA304" s="882">
        <f t="shared" si="304"/>
        <v>50</v>
      </c>
      <c r="AC304" s="897" t="s">
        <v>229</v>
      </c>
      <c r="AD304" s="729"/>
      <c r="AE304" s="1102"/>
      <c r="AF304" s="868">
        <f>L309</f>
        <v>55.8</v>
      </c>
      <c r="AG304" s="1011">
        <f>M309</f>
        <v>36</v>
      </c>
      <c r="AH304" s="868"/>
      <c r="AI304" s="1027"/>
      <c r="AJ304" s="868">
        <f t="shared" si="312"/>
        <v>55.8</v>
      </c>
      <c r="AK304" s="1012">
        <f t="shared" si="312"/>
        <v>36</v>
      </c>
      <c r="AL304" s="868">
        <f t="shared" si="312"/>
        <v>55.8</v>
      </c>
      <c r="AM304" s="923">
        <f t="shared" si="312"/>
        <v>36</v>
      </c>
      <c r="AN304" s="1075">
        <f t="shared" si="313"/>
        <v>55.8</v>
      </c>
      <c r="AO304" s="1086">
        <f t="shared" si="311"/>
        <v>36</v>
      </c>
      <c r="AR304" s="111"/>
      <c r="AX304" s="338"/>
      <c r="AY304" s="101"/>
      <c r="AZ304" s="100"/>
      <c r="BA304" s="143"/>
      <c r="BB304" s="11"/>
      <c r="BC304" s="11"/>
      <c r="BD304" s="11"/>
    </row>
    <row r="305" spans="2:56" ht="15.75" thickBot="1">
      <c r="B305" s="163" t="s">
        <v>461</v>
      </c>
      <c r="C305" s="259" t="s">
        <v>514</v>
      </c>
      <c r="D305" s="652">
        <v>100</v>
      </c>
      <c r="E305" s="2154" t="s">
        <v>88</v>
      </c>
      <c r="F305" s="2155" t="s">
        <v>89</v>
      </c>
      <c r="G305" s="2342" t="s">
        <v>90</v>
      </c>
      <c r="H305" s="3533" t="s">
        <v>88</v>
      </c>
      <c r="I305" s="651" t="s">
        <v>89</v>
      </c>
      <c r="J305" s="1210" t="s">
        <v>90</v>
      </c>
      <c r="K305" s="2154" t="s">
        <v>88</v>
      </c>
      <c r="L305" s="2155" t="s">
        <v>89</v>
      </c>
      <c r="M305" s="2342" t="s">
        <v>90</v>
      </c>
      <c r="N305" s="91"/>
      <c r="O305" s="1376" t="s">
        <v>434</v>
      </c>
      <c r="P305" s="1378">
        <f t="shared" ref="P305:U305" si="314">AD316</f>
        <v>140.726</v>
      </c>
      <c r="Q305" s="2314">
        <f t="shared" si="314"/>
        <v>91.15</v>
      </c>
      <c r="R305" s="1378">
        <f t="shared" si="314"/>
        <v>134.96</v>
      </c>
      <c r="S305" s="887">
        <f t="shared" si="314"/>
        <v>99.84</v>
      </c>
      <c r="T305" s="1378">
        <f t="shared" si="314"/>
        <v>0</v>
      </c>
      <c r="U305" s="2315">
        <f t="shared" si="314"/>
        <v>0</v>
      </c>
      <c r="V305" s="1378">
        <f t="shared" ref="V305:Y307" si="315">P305+R305</f>
        <v>275.68600000000004</v>
      </c>
      <c r="W305" s="887">
        <f t="shared" si="315"/>
        <v>190.99</v>
      </c>
      <c r="X305" s="1378">
        <f t="shared" si="315"/>
        <v>134.96</v>
      </c>
      <c r="Y305" s="1379">
        <f t="shared" si="315"/>
        <v>99.84</v>
      </c>
      <c r="Z305" s="1380">
        <f t="shared" si="303"/>
        <v>275.68600000000004</v>
      </c>
      <c r="AA305" s="887">
        <f t="shared" si="304"/>
        <v>190.99</v>
      </c>
      <c r="AC305" s="899" t="s">
        <v>360</v>
      </c>
      <c r="AD305" s="729"/>
      <c r="AE305" s="1103"/>
      <c r="AF305" s="868"/>
      <c r="AG305" s="1011"/>
      <c r="AH305" s="869"/>
      <c r="AI305" s="1109"/>
      <c r="AJ305" s="869">
        <f t="shared" si="312"/>
        <v>0</v>
      </c>
      <c r="AK305" s="1014">
        <f t="shared" si="312"/>
        <v>0</v>
      </c>
      <c r="AL305" s="869">
        <f t="shared" si="312"/>
        <v>0</v>
      </c>
      <c r="AM305" s="833">
        <f t="shared" si="312"/>
        <v>0</v>
      </c>
      <c r="AN305" s="1075">
        <f t="shared" si="313"/>
        <v>0</v>
      </c>
      <c r="AO305" s="1086">
        <f t="shared" si="311"/>
        <v>0</v>
      </c>
      <c r="AR305" s="209"/>
      <c r="AX305" s="630"/>
      <c r="AY305" s="101"/>
      <c r="AZ305" s="100"/>
      <c r="BA305" s="143"/>
      <c r="BB305" s="11"/>
      <c r="BC305" s="11"/>
      <c r="BD305" s="11"/>
    </row>
    <row r="306" spans="2:56">
      <c r="B306" s="103"/>
      <c r="C306" s="3568" t="s">
        <v>462</v>
      </c>
      <c r="D306" s="102"/>
      <c r="E306" s="2566" t="s">
        <v>44</v>
      </c>
      <c r="F306" s="2180">
        <v>66.75</v>
      </c>
      <c r="G306" s="2951">
        <v>50</v>
      </c>
      <c r="H306" s="131" t="s">
        <v>524</v>
      </c>
      <c r="I306" s="3534">
        <v>86</v>
      </c>
      <c r="J306" s="3535">
        <v>80</v>
      </c>
      <c r="K306" s="2206" t="s">
        <v>388</v>
      </c>
      <c r="L306" s="2343">
        <v>39.24</v>
      </c>
      <c r="M306" s="2379">
        <v>39.24</v>
      </c>
      <c r="N306" s="91"/>
      <c r="O306" s="1377" t="s">
        <v>435</v>
      </c>
      <c r="P306" s="1378">
        <f t="shared" ref="P306:U306" si="316">AD323</f>
        <v>0</v>
      </c>
      <c r="Q306" s="2314">
        <f t="shared" si="316"/>
        <v>0</v>
      </c>
      <c r="R306" s="1378">
        <f t="shared" si="316"/>
        <v>115.7</v>
      </c>
      <c r="S306" s="887">
        <f t="shared" si="316"/>
        <v>81</v>
      </c>
      <c r="T306" s="1378">
        <f t="shared" si="316"/>
        <v>0</v>
      </c>
      <c r="U306" s="2315">
        <f t="shared" si="316"/>
        <v>0</v>
      </c>
      <c r="V306" s="846">
        <f t="shared" si="315"/>
        <v>115.7</v>
      </c>
      <c r="W306" s="887">
        <f t="shared" si="315"/>
        <v>81</v>
      </c>
      <c r="X306" s="846">
        <f t="shared" si="315"/>
        <v>115.7</v>
      </c>
      <c r="Y306" s="1026">
        <f t="shared" si="315"/>
        <v>81</v>
      </c>
      <c r="Z306" s="886">
        <f t="shared" si="303"/>
        <v>115.7</v>
      </c>
      <c r="AA306" s="887">
        <f t="shared" si="304"/>
        <v>81</v>
      </c>
      <c r="AC306" s="899" t="s">
        <v>61</v>
      </c>
      <c r="AD306" s="865"/>
      <c r="AE306" s="1100"/>
      <c r="AF306" s="867"/>
      <c r="AG306" s="1008"/>
      <c r="AH306" s="868"/>
      <c r="AI306" s="1027"/>
      <c r="AJ306" s="868">
        <f t="shared" si="312"/>
        <v>0</v>
      </c>
      <c r="AK306" s="1012">
        <f t="shared" si="312"/>
        <v>0</v>
      </c>
      <c r="AL306" s="868">
        <f t="shared" si="312"/>
        <v>0</v>
      </c>
      <c r="AM306" s="923">
        <f t="shared" si="312"/>
        <v>0</v>
      </c>
      <c r="AN306" s="1075">
        <f t="shared" si="313"/>
        <v>0</v>
      </c>
      <c r="AO306" s="1086">
        <f t="shared" si="311"/>
        <v>0</v>
      </c>
      <c r="AR306" s="209"/>
      <c r="AX306" s="630"/>
      <c r="AY306" s="84"/>
      <c r="AZ306" s="217"/>
      <c r="BA306" s="276"/>
      <c r="BB306" s="11"/>
      <c r="BC306" s="11"/>
      <c r="BD306" s="11"/>
    </row>
    <row r="307" spans="2:56">
      <c r="B307" s="3053" t="s">
        <v>881</v>
      </c>
      <c r="C307" s="3569" t="s">
        <v>702</v>
      </c>
      <c r="D307" s="169">
        <v>250</v>
      </c>
      <c r="E307" s="2175" t="s">
        <v>546</v>
      </c>
      <c r="F307" s="2164">
        <v>12.5</v>
      </c>
      <c r="G307" s="2165">
        <v>10</v>
      </c>
      <c r="H307" s="3522" t="s">
        <v>710</v>
      </c>
      <c r="I307" s="3536">
        <v>20</v>
      </c>
      <c r="J307" s="3537">
        <v>20</v>
      </c>
      <c r="K307" s="2330" t="s">
        <v>755</v>
      </c>
      <c r="L307" s="11"/>
      <c r="M307" s="72"/>
      <c r="N307" s="91"/>
      <c r="O307" s="880" t="s">
        <v>67</v>
      </c>
      <c r="P307" s="1111">
        <f t="shared" ref="P307:U307" si="317">AD331</f>
        <v>119.175</v>
      </c>
      <c r="Q307" s="1028">
        <f t="shared" si="317"/>
        <v>105</v>
      </c>
      <c r="R307" s="1111">
        <f t="shared" si="317"/>
        <v>0</v>
      </c>
      <c r="S307" s="1012">
        <f t="shared" si="317"/>
        <v>0</v>
      </c>
      <c r="T307" s="1111">
        <f t="shared" si="317"/>
        <v>155.75</v>
      </c>
      <c r="U307" s="1029">
        <f t="shared" si="317"/>
        <v>111.25</v>
      </c>
      <c r="V307" s="847">
        <f t="shared" si="315"/>
        <v>119.175</v>
      </c>
      <c r="W307" s="1012">
        <f t="shared" si="315"/>
        <v>105</v>
      </c>
      <c r="X307" s="847">
        <f t="shared" si="315"/>
        <v>155.75</v>
      </c>
      <c r="Y307" s="923">
        <f t="shared" si="315"/>
        <v>111.25</v>
      </c>
      <c r="Z307" s="881">
        <f t="shared" si="303"/>
        <v>274.92500000000001</v>
      </c>
      <c r="AA307" s="882">
        <f t="shared" si="304"/>
        <v>216.25</v>
      </c>
      <c r="AC307" s="1175" t="s">
        <v>374</v>
      </c>
      <c r="AD307" s="729"/>
      <c r="AE307" s="1101"/>
      <c r="AF307" s="868"/>
      <c r="AG307" s="1011"/>
      <c r="AH307" s="868"/>
      <c r="AI307" s="1027"/>
      <c r="AJ307" s="868">
        <f t="shared" ref="AJ307:AJ308" si="318">AD307+AF307</f>
        <v>0</v>
      </c>
      <c r="AK307" s="1012">
        <f t="shared" ref="AK307:AK308" si="319">AE307+AG307</f>
        <v>0</v>
      </c>
      <c r="AL307" s="868">
        <f t="shared" ref="AL307:AL308" si="320">AF307+AH307</f>
        <v>0</v>
      </c>
      <c r="AM307" s="923">
        <f t="shared" ref="AM307:AM308" si="321">AG307+AI307</f>
        <v>0</v>
      </c>
      <c r="AN307" s="1075">
        <f t="shared" si="313"/>
        <v>0</v>
      </c>
      <c r="AO307" s="1086">
        <f t="shared" si="311"/>
        <v>0</v>
      </c>
      <c r="AR307" s="104"/>
      <c r="AX307" s="649"/>
      <c r="AY307" s="84"/>
      <c r="AZ307" s="14"/>
      <c r="BA307" s="144"/>
      <c r="BB307" s="11"/>
      <c r="BC307" s="11"/>
      <c r="BD307" s="11"/>
    </row>
    <row r="308" spans="2:56">
      <c r="B308" s="3054" t="s">
        <v>706</v>
      </c>
      <c r="C308" s="3085" t="s">
        <v>707</v>
      </c>
      <c r="D308" s="231">
        <v>100</v>
      </c>
      <c r="E308" s="2175" t="s">
        <v>137</v>
      </c>
      <c r="F308" s="2164">
        <v>12</v>
      </c>
      <c r="G308" s="2165">
        <v>10</v>
      </c>
      <c r="H308" s="3538" t="s">
        <v>705</v>
      </c>
      <c r="I308" s="227" t="s">
        <v>921</v>
      </c>
      <c r="J308" s="3539">
        <v>5</v>
      </c>
      <c r="K308" s="2175" t="s">
        <v>133</v>
      </c>
      <c r="L308" s="2183">
        <v>9.5399999999999991</v>
      </c>
      <c r="M308" s="2173">
        <v>7.92</v>
      </c>
      <c r="N308" s="91"/>
      <c r="O308" s="888" t="s">
        <v>92</v>
      </c>
      <c r="P308" s="1111">
        <f t="shared" ref="P308:U308" si="322">AD335</f>
        <v>0</v>
      </c>
      <c r="Q308" s="1028">
        <f t="shared" si="322"/>
        <v>0</v>
      </c>
      <c r="R308" s="1111">
        <f t="shared" si="322"/>
        <v>0</v>
      </c>
      <c r="S308" s="1012">
        <f t="shared" si="322"/>
        <v>0</v>
      </c>
      <c r="T308" s="1111">
        <f t="shared" si="322"/>
        <v>0</v>
      </c>
      <c r="U308" s="1029">
        <f t="shared" si="322"/>
        <v>0</v>
      </c>
      <c r="V308" s="844">
        <f t="shared" ref="V308:V329" si="323">P308+R308</f>
        <v>0</v>
      </c>
      <c r="W308" s="1012">
        <f t="shared" ref="W308:W335" si="324">Q308+S308</f>
        <v>0</v>
      </c>
      <c r="X308" s="844">
        <f t="shared" ref="X308:X333" si="325">R308+T308</f>
        <v>0</v>
      </c>
      <c r="Y308" s="923">
        <f t="shared" ref="Y308:Y335" si="326">S308+U308</f>
        <v>0</v>
      </c>
      <c r="Z308" s="881">
        <f t="shared" si="303"/>
        <v>0</v>
      </c>
      <c r="AA308" s="882">
        <f t="shared" si="304"/>
        <v>0</v>
      </c>
      <c r="AC308" s="898" t="s">
        <v>375</v>
      </c>
      <c r="AD308" s="729"/>
      <c r="AE308" s="1102"/>
      <c r="AF308" s="868"/>
      <c r="AG308" s="1011"/>
      <c r="AH308" s="868"/>
      <c r="AI308" s="1027"/>
      <c r="AJ308" s="868">
        <f t="shared" si="318"/>
        <v>0</v>
      </c>
      <c r="AK308" s="1012">
        <f t="shared" si="319"/>
        <v>0</v>
      </c>
      <c r="AL308" s="868">
        <f t="shared" si="320"/>
        <v>0</v>
      </c>
      <c r="AM308" s="923">
        <f t="shared" si="321"/>
        <v>0</v>
      </c>
      <c r="AN308" s="1075">
        <f t="shared" si="313"/>
        <v>0</v>
      </c>
      <c r="AO308" s="1086">
        <f t="shared" si="311"/>
        <v>0</v>
      </c>
      <c r="AR308" s="111"/>
      <c r="AX308" s="338"/>
      <c r="AY308" s="11"/>
      <c r="AZ308" s="11"/>
      <c r="BA308" s="11"/>
      <c r="BB308" s="11"/>
      <c r="BC308" s="11"/>
      <c r="BD308" s="11"/>
    </row>
    <row r="309" spans="2:56">
      <c r="B309" s="3054" t="s">
        <v>708</v>
      </c>
      <c r="C309" s="3085" t="s">
        <v>709</v>
      </c>
      <c r="D309" s="1763">
        <v>180</v>
      </c>
      <c r="E309" s="2175" t="s">
        <v>78</v>
      </c>
      <c r="F309" s="2164">
        <v>5</v>
      </c>
      <c r="G309" s="2165">
        <v>5</v>
      </c>
      <c r="H309" s="3522" t="s">
        <v>373</v>
      </c>
      <c r="I309" s="3536">
        <v>0.3</v>
      </c>
      <c r="J309" s="3537">
        <v>0.3</v>
      </c>
      <c r="K309" s="2178" t="s">
        <v>229</v>
      </c>
      <c r="L309" s="2183">
        <v>55.8</v>
      </c>
      <c r="M309" s="2173">
        <v>36</v>
      </c>
      <c r="N309" s="91"/>
      <c r="O309" s="317" t="s">
        <v>713</v>
      </c>
      <c r="P309" s="1111"/>
      <c r="Q309" s="1028"/>
      <c r="R309" s="1111">
        <f>D310</f>
        <v>200</v>
      </c>
      <c r="S309" s="1012">
        <f>D310</f>
        <v>200</v>
      </c>
      <c r="T309" s="1111"/>
      <c r="U309" s="1029"/>
      <c r="V309" s="844">
        <f t="shared" si="323"/>
        <v>200</v>
      </c>
      <c r="W309" s="1012">
        <f t="shared" si="324"/>
        <v>200</v>
      </c>
      <c r="X309" s="844">
        <f t="shared" si="325"/>
        <v>200</v>
      </c>
      <c r="Y309" s="923">
        <f t="shared" si="326"/>
        <v>200</v>
      </c>
      <c r="Z309" s="881">
        <f t="shared" si="303"/>
        <v>200</v>
      </c>
      <c r="AA309" s="882">
        <f t="shared" si="304"/>
        <v>200</v>
      </c>
      <c r="AC309" s="899" t="s">
        <v>110</v>
      </c>
      <c r="AD309" s="729"/>
      <c r="AE309" s="1102"/>
      <c r="AF309" s="868"/>
      <c r="AG309" s="1011"/>
      <c r="AH309" s="868"/>
      <c r="AI309" s="1027"/>
      <c r="AJ309" s="868">
        <f t="shared" ref="AJ309:AM316" si="327">AD309+AF309</f>
        <v>0</v>
      </c>
      <c r="AK309" s="1012">
        <f t="shared" si="327"/>
        <v>0</v>
      </c>
      <c r="AL309" s="868">
        <f t="shared" si="327"/>
        <v>0</v>
      </c>
      <c r="AM309" s="923">
        <f t="shared" si="327"/>
        <v>0</v>
      </c>
      <c r="AN309" s="1075">
        <f t="shared" si="313"/>
        <v>0</v>
      </c>
      <c r="AO309" s="1086">
        <f t="shared" si="311"/>
        <v>0</v>
      </c>
      <c r="AR309" s="209"/>
      <c r="AX309" s="338"/>
      <c r="AY309" s="11"/>
      <c r="AZ309" s="11"/>
      <c r="BA309" s="11"/>
      <c r="BB309" s="11"/>
      <c r="BC309" s="11"/>
      <c r="BD309" s="11"/>
    </row>
    <row r="310" spans="2:56" ht="15.75" customHeight="1">
      <c r="B310" s="190" t="s">
        <v>370</v>
      </c>
      <c r="C310" s="241" t="s">
        <v>244</v>
      </c>
      <c r="D310" s="231">
        <v>200</v>
      </c>
      <c r="E310" s="2498" t="s">
        <v>372</v>
      </c>
      <c r="F310" s="2164">
        <v>212.5</v>
      </c>
      <c r="G310" s="2165"/>
      <c r="H310" s="2542" t="s">
        <v>48</v>
      </c>
      <c r="I310" s="2350">
        <v>4</v>
      </c>
      <c r="J310" s="2355">
        <v>4</v>
      </c>
      <c r="K310" s="2175" t="s">
        <v>521</v>
      </c>
      <c r="L310" s="2183">
        <v>22.5</v>
      </c>
      <c r="M310" s="2173">
        <v>18</v>
      </c>
      <c r="N310" s="91"/>
      <c r="O310" s="415" t="s">
        <v>317</v>
      </c>
      <c r="P310" s="1111">
        <f t="shared" ref="P310:U310" si="328">AD338</f>
        <v>0</v>
      </c>
      <c r="Q310" s="1028">
        <f t="shared" si="328"/>
        <v>0</v>
      </c>
      <c r="R310" s="1111">
        <f t="shared" si="328"/>
        <v>0</v>
      </c>
      <c r="S310" s="1012">
        <f t="shared" si="328"/>
        <v>0</v>
      </c>
      <c r="T310" s="1111">
        <f t="shared" si="328"/>
        <v>0</v>
      </c>
      <c r="U310" s="1029">
        <f t="shared" si="328"/>
        <v>0</v>
      </c>
      <c r="V310" s="844">
        <f t="shared" si="323"/>
        <v>0</v>
      </c>
      <c r="W310" s="1012">
        <f t="shared" si="324"/>
        <v>0</v>
      </c>
      <c r="X310" s="844">
        <f t="shared" si="325"/>
        <v>0</v>
      </c>
      <c r="Y310" s="923">
        <f t="shared" si="326"/>
        <v>0</v>
      </c>
      <c r="Z310" s="881">
        <f t="shared" si="303"/>
        <v>0</v>
      </c>
      <c r="AA310" s="882">
        <f t="shared" si="304"/>
        <v>0</v>
      </c>
      <c r="AC310" s="899" t="s">
        <v>80</v>
      </c>
      <c r="AD310" s="729"/>
      <c r="AE310" s="1104"/>
      <c r="AF310" s="868">
        <f>F308+I316+L308</f>
        <v>33.54</v>
      </c>
      <c r="AG310" s="1174">
        <f>G308+J316+M308</f>
        <v>27.92</v>
      </c>
      <c r="AH310" s="868"/>
      <c r="AI310" s="1027"/>
      <c r="AJ310" s="868">
        <f t="shared" si="327"/>
        <v>33.54</v>
      </c>
      <c r="AK310" s="1012">
        <f t="shared" si="327"/>
        <v>27.92</v>
      </c>
      <c r="AL310" s="868">
        <f t="shared" si="327"/>
        <v>33.54</v>
      </c>
      <c r="AM310" s="923">
        <f t="shared" si="327"/>
        <v>27.92</v>
      </c>
      <c r="AN310" s="1075">
        <f t="shared" si="313"/>
        <v>33.54</v>
      </c>
      <c r="AO310" s="1086">
        <f t="shared" si="311"/>
        <v>27.92</v>
      </c>
      <c r="AR310" s="209"/>
      <c r="AY310" s="11"/>
      <c r="AZ310" s="11"/>
      <c r="BA310" s="11"/>
      <c r="BB310" s="11"/>
      <c r="BC310" s="11"/>
      <c r="BD310" s="11"/>
    </row>
    <row r="311" spans="2:56" ht="15.75" thickBot="1">
      <c r="B311" s="3004" t="s">
        <v>9</v>
      </c>
      <c r="C311" s="2931" t="s">
        <v>10</v>
      </c>
      <c r="D311" s="231">
        <v>60</v>
      </c>
      <c r="E311" s="188" t="s">
        <v>373</v>
      </c>
      <c r="F311" s="2350">
        <v>0.6</v>
      </c>
      <c r="G311" s="2351">
        <v>0.6</v>
      </c>
      <c r="K311" s="2163" t="s">
        <v>711</v>
      </c>
      <c r="L311" s="2568">
        <v>10.62</v>
      </c>
      <c r="M311" s="2173">
        <v>7.92</v>
      </c>
      <c r="N311" s="91"/>
      <c r="O311" s="880" t="s">
        <v>318</v>
      </c>
      <c r="P311" s="1111">
        <f t="shared" ref="P311:U311" si="329">AD342</f>
        <v>0</v>
      </c>
      <c r="Q311" s="1028">
        <f t="shared" si="329"/>
        <v>0</v>
      </c>
      <c r="R311" s="1111">
        <f t="shared" si="329"/>
        <v>86</v>
      </c>
      <c r="S311" s="1012">
        <f t="shared" si="329"/>
        <v>80</v>
      </c>
      <c r="T311" s="1111">
        <f t="shared" si="329"/>
        <v>0</v>
      </c>
      <c r="U311" s="1029">
        <f t="shared" si="329"/>
        <v>0</v>
      </c>
      <c r="V311" s="844">
        <f t="shared" si="323"/>
        <v>86</v>
      </c>
      <c r="W311" s="1012">
        <f t="shared" si="324"/>
        <v>80</v>
      </c>
      <c r="X311" s="844">
        <f t="shared" si="325"/>
        <v>86</v>
      </c>
      <c r="Y311" s="923">
        <f t="shared" si="326"/>
        <v>80</v>
      </c>
      <c r="Z311" s="881">
        <f t="shared" si="303"/>
        <v>86</v>
      </c>
      <c r="AA311" s="882">
        <f t="shared" si="304"/>
        <v>80</v>
      </c>
      <c r="AC311" s="899" t="s">
        <v>65</v>
      </c>
      <c r="AD311" s="729"/>
      <c r="AE311" s="1104"/>
      <c r="AF311" s="868">
        <f>F307+L310</f>
        <v>35</v>
      </c>
      <c r="AG311" s="1011">
        <f>G307+M310</f>
        <v>28</v>
      </c>
      <c r="AH311" s="868"/>
      <c r="AI311" s="1027"/>
      <c r="AJ311" s="868">
        <f t="shared" si="327"/>
        <v>35</v>
      </c>
      <c r="AK311" s="1012">
        <f t="shared" si="327"/>
        <v>28</v>
      </c>
      <c r="AL311" s="868">
        <f t="shared" si="327"/>
        <v>35</v>
      </c>
      <c r="AM311" s="923">
        <f t="shared" si="327"/>
        <v>28</v>
      </c>
      <c r="AN311" s="1075">
        <f t="shared" si="313"/>
        <v>35</v>
      </c>
      <c r="AO311" s="1086">
        <f t="shared" si="311"/>
        <v>28</v>
      </c>
      <c r="AR311" s="209"/>
      <c r="AY311" s="11"/>
      <c r="AZ311" s="11"/>
      <c r="BA311" s="11"/>
      <c r="BB311" s="11"/>
      <c r="BC311" s="11"/>
      <c r="BD311" s="11"/>
    </row>
    <row r="312" spans="2:56">
      <c r="B312" s="3005" t="s">
        <v>9</v>
      </c>
      <c r="C312" s="2925" t="s">
        <v>319</v>
      </c>
      <c r="D312" s="231">
        <v>50</v>
      </c>
      <c r="E312" s="2484" t="s">
        <v>134</v>
      </c>
      <c r="F312" s="2402">
        <v>0.01</v>
      </c>
      <c r="G312" s="2485">
        <v>0.01</v>
      </c>
      <c r="H312" s="2469" t="s">
        <v>514</v>
      </c>
      <c r="I312" s="2569"/>
      <c r="J312" s="2569"/>
      <c r="K312" s="2175" t="s">
        <v>372</v>
      </c>
      <c r="L312" s="2164">
        <v>82.5</v>
      </c>
      <c r="M312" s="2165">
        <v>82.5</v>
      </c>
      <c r="N312" s="91"/>
      <c r="O312" s="880" t="s">
        <v>107</v>
      </c>
      <c r="P312" s="844"/>
      <c r="Q312" s="837"/>
      <c r="R312" s="847"/>
      <c r="S312" s="923"/>
      <c r="T312" s="844"/>
      <c r="U312" s="1025"/>
      <c r="V312" s="844">
        <f t="shared" si="323"/>
        <v>0</v>
      </c>
      <c r="W312" s="1012">
        <f t="shared" si="324"/>
        <v>0</v>
      </c>
      <c r="X312" s="844">
        <f t="shared" si="325"/>
        <v>0</v>
      </c>
      <c r="Y312" s="923">
        <f t="shared" si="326"/>
        <v>0</v>
      </c>
      <c r="Z312" s="881">
        <f t="shared" si="303"/>
        <v>0</v>
      </c>
      <c r="AA312" s="882">
        <f t="shared" si="304"/>
        <v>0</v>
      </c>
      <c r="AC312" s="899" t="s">
        <v>70</v>
      </c>
      <c r="AD312" s="729"/>
      <c r="AE312" s="1102"/>
      <c r="AF312" s="868"/>
      <c r="AG312" s="1011"/>
      <c r="AH312" s="868"/>
      <c r="AI312" s="1027"/>
      <c r="AJ312" s="868">
        <f t="shared" si="327"/>
        <v>0</v>
      </c>
      <c r="AK312" s="1012">
        <f t="shared" si="327"/>
        <v>0</v>
      </c>
      <c r="AL312" s="868">
        <f t="shared" si="327"/>
        <v>0</v>
      </c>
      <c r="AM312" s="923">
        <f t="shared" si="327"/>
        <v>0</v>
      </c>
      <c r="AN312" s="1075">
        <f t="shared" si="313"/>
        <v>0</v>
      </c>
      <c r="AO312" s="1086">
        <f t="shared" si="311"/>
        <v>0</v>
      </c>
      <c r="AR312" s="209"/>
      <c r="AY312" s="11"/>
      <c r="AZ312" s="11"/>
      <c r="BA312" s="11"/>
      <c r="BB312" s="11"/>
      <c r="BC312" s="11"/>
      <c r="BD312" s="11"/>
    </row>
    <row r="313" spans="2:56" ht="15.75" thickBot="1">
      <c r="B313" s="103"/>
      <c r="C313" s="1202"/>
      <c r="D313" s="102"/>
      <c r="E313" s="2574" t="s">
        <v>753</v>
      </c>
      <c r="F313" s="2575" t="s">
        <v>754</v>
      </c>
      <c r="G313" s="2186"/>
      <c r="H313" s="1098" t="s">
        <v>462</v>
      </c>
      <c r="I313" s="2440"/>
      <c r="J313" s="2440"/>
      <c r="K313" s="188" t="s">
        <v>78</v>
      </c>
      <c r="L313" s="2164">
        <v>14.4</v>
      </c>
      <c r="M313" s="2165">
        <v>14.4</v>
      </c>
      <c r="N313" s="91"/>
      <c r="O313" s="880" t="s">
        <v>63</v>
      </c>
      <c r="P313" s="844"/>
      <c r="Q313" s="837"/>
      <c r="R313" s="844"/>
      <c r="S313" s="923"/>
      <c r="T313" s="844"/>
      <c r="U313" s="1025"/>
      <c r="V313" s="844">
        <f t="shared" si="323"/>
        <v>0</v>
      </c>
      <c r="W313" s="1012">
        <f t="shared" si="324"/>
        <v>0</v>
      </c>
      <c r="X313" s="844">
        <f t="shared" si="325"/>
        <v>0</v>
      </c>
      <c r="Y313" s="923">
        <f t="shared" si="326"/>
        <v>0</v>
      </c>
      <c r="Z313" s="881">
        <f t="shared" si="303"/>
        <v>0</v>
      </c>
      <c r="AA313" s="882">
        <f t="shared" si="304"/>
        <v>0</v>
      </c>
      <c r="AC313" s="899" t="s">
        <v>114</v>
      </c>
      <c r="AD313" s="729"/>
      <c r="AE313" s="1105"/>
      <c r="AF313" s="868"/>
      <c r="AG313" s="1011"/>
      <c r="AH313" s="868"/>
      <c r="AI313" s="1027"/>
      <c r="AJ313" s="868">
        <f t="shared" si="327"/>
        <v>0</v>
      </c>
      <c r="AK313" s="1012">
        <f t="shared" si="327"/>
        <v>0</v>
      </c>
      <c r="AL313" s="868">
        <f t="shared" si="327"/>
        <v>0</v>
      </c>
      <c r="AM313" s="923">
        <f t="shared" si="327"/>
        <v>0</v>
      </c>
      <c r="AN313" s="1075">
        <f t="shared" si="313"/>
        <v>0</v>
      </c>
      <c r="AO313" s="1086">
        <f t="shared" si="311"/>
        <v>0</v>
      </c>
      <c r="AR313" s="209"/>
      <c r="AY313" s="11"/>
      <c r="AZ313" s="11"/>
      <c r="BA313" s="11"/>
      <c r="BB313" s="11"/>
      <c r="BC313" s="11"/>
      <c r="BD313" s="11"/>
    </row>
    <row r="314" spans="2:56" ht="12.75" customHeight="1" thickBot="1">
      <c r="B314" s="103"/>
      <c r="C314" s="3055"/>
      <c r="D314" s="102"/>
      <c r="E314" s="2175" t="s">
        <v>359</v>
      </c>
      <c r="F314" s="2183">
        <v>22.52</v>
      </c>
      <c r="G314" s="2173">
        <v>22.52</v>
      </c>
      <c r="H314" s="2184" t="s">
        <v>88</v>
      </c>
      <c r="I314" s="2168" t="s">
        <v>89</v>
      </c>
      <c r="J314" s="2950" t="s">
        <v>90</v>
      </c>
      <c r="K314" s="2175" t="s">
        <v>373</v>
      </c>
      <c r="L314" s="2164">
        <v>1.08</v>
      </c>
      <c r="M314" s="2165">
        <v>1.08</v>
      </c>
      <c r="N314" s="91"/>
      <c r="O314" s="880" t="s">
        <v>58</v>
      </c>
      <c r="P314" s="1144">
        <f>F298+L299</f>
        <v>253.5</v>
      </c>
      <c r="Q314" s="1030">
        <f>G298+M299</f>
        <v>253.5</v>
      </c>
      <c r="R314" s="847">
        <f>F317</f>
        <v>37.527999999999999</v>
      </c>
      <c r="S314" s="1195">
        <f>G317</f>
        <v>37.527999999999999</v>
      </c>
      <c r="T314" s="844"/>
      <c r="U314" s="1032"/>
      <c r="V314" s="844">
        <f t="shared" si="323"/>
        <v>291.02800000000002</v>
      </c>
      <c r="W314" s="1012">
        <f t="shared" si="324"/>
        <v>291.02800000000002</v>
      </c>
      <c r="X314" s="844">
        <f t="shared" si="325"/>
        <v>37.527999999999999</v>
      </c>
      <c r="Y314" s="923">
        <f t="shared" si="326"/>
        <v>37.527999999999999</v>
      </c>
      <c r="Z314" s="881">
        <f t="shared" si="303"/>
        <v>291.02800000000002</v>
      </c>
      <c r="AA314" s="882">
        <f t="shared" si="304"/>
        <v>291.02800000000002</v>
      </c>
      <c r="AC314" s="899" t="s">
        <v>112</v>
      </c>
      <c r="AD314" s="729"/>
      <c r="AE314" s="1106"/>
      <c r="AF314" s="868"/>
      <c r="AG314" s="1011"/>
      <c r="AH314" s="868"/>
      <c r="AI314" s="1027"/>
      <c r="AJ314" s="868">
        <f t="shared" si="327"/>
        <v>0</v>
      </c>
      <c r="AK314" s="1012">
        <f t="shared" si="327"/>
        <v>0</v>
      </c>
      <c r="AL314" s="868">
        <f t="shared" si="327"/>
        <v>0</v>
      </c>
      <c r="AM314" s="923">
        <f t="shared" si="327"/>
        <v>0</v>
      </c>
      <c r="AN314" s="1075">
        <f t="shared" si="313"/>
        <v>0</v>
      </c>
      <c r="AO314" s="1086">
        <f t="shared" si="311"/>
        <v>0</v>
      </c>
      <c r="AR314" s="209"/>
      <c r="AY314" s="11"/>
      <c r="AZ314" s="11"/>
      <c r="BA314" s="11"/>
      <c r="BB314" s="11"/>
      <c r="BC314" s="11"/>
      <c r="BD314" s="11"/>
    </row>
    <row r="315" spans="2:56" ht="15.75" thickBot="1">
      <c r="B315" s="103"/>
      <c r="C315" s="1202"/>
      <c r="D315" s="102"/>
      <c r="E315" s="2175" t="s">
        <v>78</v>
      </c>
      <c r="F315" s="2164">
        <v>2.56</v>
      </c>
      <c r="G315" s="2165">
        <v>2.56</v>
      </c>
      <c r="H315" s="2177" t="s">
        <v>113</v>
      </c>
      <c r="I315" s="2570">
        <v>115.7</v>
      </c>
      <c r="J315" s="2636">
        <v>81</v>
      </c>
      <c r="K315" s="62"/>
      <c r="L315" s="11"/>
      <c r="M315" s="72"/>
      <c r="N315" s="91"/>
      <c r="O315" s="880" t="s">
        <v>122</v>
      </c>
      <c r="P315" s="844"/>
      <c r="Q315" s="837"/>
      <c r="R315" s="844"/>
      <c r="S315" s="923"/>
      <c r="T315" s="844"/>
      <c r="U315" s="1025"/>
      <c r="V315" s="844">
        <f t="shared" si="323"/>
        <v>0</v>
      </c>
      <c r="W315" s="1012">
        <f t="shared" si="324"/>
        <v>0</v>
      </c>
      <c r="X315" s="844">
        <f t="shared" si="325"/>
        <v>0</v>
      </c>
      <c r="Y315" s="923">
        <f t="shared" si="326"/>
        <v>0</v>
      </c>
      <c r="Z315" s="881">
        <f t="shared" si="303"/>
        <v>0</v>
      </c>
      <c r="AA315" s="889">
        <f t="shared" si="304"/>
        <v>0</v>
      </c>
      <c r="AC315" s="2271" t="s">
        <v>525</v>
      </c>
      <c r="AD315" s="866"/>
      <c r="AE315" s="1107"/>
      <c r="AF315" s="1338">
        <f>L311</f>
        <v>10.62</v>
      </c>
      <c r="AG315" s="1013">
        <f>M311</f>
        <v>7.92</v>
      </c>
      <c r="AH315" s="869"/>
      <c r="AI315" s="1109"/>
      <c r="AJ315" s="869">
        <f t="shared" si="327"/>
        <v>10.62</v>
      </c>
      <c r="AK315" s="1014">
        <f t="shared" si="327"/>
        <v>7.92</v>
      </c>
      <c r="AL315" s="869">
        <f t="shared" si="327"/>
        <v>10.62</v>
      </c>
      <c r="AM315" s="833">
        <f t="shared" si="327"/>
        <v>7.92</v>
      </c>
      <c r="AN315" s="1352">
        <f t="shared" si="313"/>
        <v>10.62</v>
      </c>
      <c r="AO315" s="1341">
        <f t="shared" si="311"/>
        <v>7.92</v>
      </c>
      <c r="AR315" s="1403"/>
      <c r="AX315" s="11"/>
      <c r="AY315" s="11"/>
      <c r="AZ315" s="11"/>
      <c r="BA315" s="11"/>
      <c r="BB315" s="11"/>
      <c r="BC315" s="11"/>
      <c r="BD315" s="11"/>
    </row>
    <row r="316" spans="2:56" ht="14.25" customHeight="1" thickBot="1">
      <c r="B316" s="103"/>
      <c r="C316" s="1202"/>
      <c r="D316" s="102"/>
      <c r="E316" s="729" t="s">
        <v>135</v>
      </c>
      <c r="F316" s="2183" t="s">
        <v>712</v>
      </c>
      <c r="G316" s="2392">
        <v>4.2240000000000002</v>
      </c>
      <c r="H316" s="2175" t="s">
        <v>133</v>
      </c>
      <c r="I316" s="2183">
        <v>12</v>
      </c>
      <c r="J316" s="2556">
        <v>10</v>
      </c>
      <c r="K316" s="3201"/>
      <c r="L316" s="1190"/>
      <c r="M316" s="72"/>
      <c r="N316" s="91"/>
      <c r="O316" s="880" t="s">
        <v>62</v>
      </c>
      <c r="P316" s="844"/>
      <c r="Q316" s="837"/>
      <c r="R316" s="844"/>
      <c r="S316" s="923"/>
      <c r="T316" s="844"/>
      <c r="U316" s="1025"/>
      <c r="V316" s="844">
        <f t="shared" si="323"/>
        <v>0</v>
      </c>
      <c r="W316" s="1012">
        <f t="shared" si="324"/>
        <v>0</v>
      </c>
      <c r="X316" s="844">
        <f t="shared" si="325"/>
        <v>0</v>
      </c>
      <c r="Y316" s="923">
        <f t="shared" si="326"/>
        <v>0</v>
      </c>
      <c r="Z316" s="881">
        <f t="shared" si="303"/>
        <v>0</v>
      </c>
      <c r="AA316" s="889">
        <f t="shared" si="304"/>
        <v>0</v>
      </c>
      <c r="AC316" s="1336" t="s">
        <v>429</v>
      </c>
      <c r="AD316" s="1357">
        <f t="shared" ref="AD316:AH316" si="330">SUM(AD303:AD315)</f>
        <v>140.726</v>
      </c>
      <c r="AE316" s="1358">
        <f t="shared" si="330"/>
        <v>91.15</v>
      </c>
      <c r="AF316" s="1359">
        <f t="shared" si="330"/>
        <v>134.96</v>
      </c>
      <c r="AG316" s="1360">
        <f t="shared" si="330"/>
        <v>99.84</v>
      </c>
      <c r="AH316" s="1361">
        <f t="shared" si="330"/>
        <v>0</v>
      </c>
      <c r="AI316" s="1339">
        <f>SUM(AI303:AI315)</f>
        <v>0</v>
      </c>
      <c r="AJ316" s="1351">
        <f t="shared" si="327"/>
        <v>275.68600000000004</v>
      </c>
      <c r="AK316" s="2272">
        <f t="shared" si="327"/>
        <v>190.99</v>
      </c>
      <c r="AL316" s="1351">
        <f t="shared" si="327"/>
        <v>134.96</v>
      </c>
      <c r="AM316" s="2273">
        <f t="shared" si="327"/>
        <v>99.84</v>
      </c>
      <c r="AN316" s="1364">
        <f t="shared" si="313"/>
        <v>275.68600000000004</v>
      </c>
      <c r="AO316" s="1087">
        <f t="shared" si="311"/>
        <v>190.99</v>
      </c>
      <c r="AR316" s="202"/>
    </row>
    <row r="317" spans="2:56" ht="14.25" customHeight="1">
      <c r="B317" s="103"/>
      <c r="C317" s="1202"/>
      <c r="D317" s="102"/>
      <c r="E317" s="2572" t="s">
        <v>76</v>
      </c>
      <c r="F317" s="2183">
        <v>37.527999999999999</v>
      </c>
      <c r="G317" s="2173">
        <v>37.527999999999999</v>
      </c>
      <c r="H317" s="2178" t="s">
        <v>377</v>
      </c>
      <c r="I317" s="2183">
        <v>5</v>
      </c>
      <c r="J317" s="2556">
        <v>5</v>
      </c>
      <c r="K317" s="3200"/>
      <c r="L317" s="14"/>
      <c r="M317" s="2500"/>
      <c r="N317" s="91"/>
      <c r="O317" s="880" t="s">
        <v>336</v>
      </c>
      <c r="P317" s="844"/>
      <c r="Q317" s="837"/>
      <c r="R317" s="844"/>
      <c r="S317" s="923"/>
      <c r="T317" s="844">
        <f>F322</f>
        <v>15.6</v>
      </c>
      <c r="U317" s="1025">
        <f>G322</f>
        <v>15</v>
      </c>
      <c r="V317" s="844">
        <f t="shared" si="323"/>
        <v>0</v>
      </c>
      <c r="W317" s="1012">
        <f t="shared" si="324"/>
        <v>0</v>
      </c>
      <c r="X317" s="844">
        <f t="shared" si="325"/>
        <v>15.6</v>
      </c>
      <c r="Y317" s="923">
        <f t="shared" si="326"/>
        <v>15</v>
      </c>
      <c r="Z317" s="881">
        <f t="shared" si="303"/>
        <v>15.6</v>
      </c>
      <c r="AA317" s="889">
        <f t="shared" si="304"/>
        <v>15</v>
      </c>
      <c r="AC317" s="1316" t="s">
        <v>458</v>
      </c>
      <c r="AD317" s="1313"/>
      <c r="AE317" s="1317"/>
      <c r="AF317" s="1318"/>
      <c r="AG317" s="1319"/>
      <c r="AH317" s="1318"/>
      <c r="AI317" s="1320"/>
      <c r="AR317" s="106"/>
    </row>
    <row r="318" spans="2:56">
      <c r="B318" s="103"/>
      <c r="C318" s="1202"/>
      <c r="D318" s="102"/>
      <c r="E318" s="2175" t="s">
        <v>373</v>
      </c>
      <c r="F318" s="2183">
        <v>0.66</v>
      </c>
      <c r="G318" s="2173">
        <v>0.66</v>
      </c>
      <c r="H318" s="2178" t="s">
        <v>81</v>
      </c>
      <c r="I318" s="2180">
        <v>5</v>
      </c>
      <c r="J318" s="2948">
        <v>5</v>
      </c>
      <c r="K318" s="62"/>
      <c r="L318" s="11"/>
      <c r="M318" s="72"/>
      <c r="N318" s="91"/>
      <c r="O318" s="880" t="s">
        <v>64</v>
      </c>
      <c r="P318" s="844"/>
      <c r="Q318" s="837"/>
      <c r="R318" s="844"/>
      <c r="S318" s="923"/>
      <c r="T318" s="844"/>
      <c r="U318" s="1025"/>
      <c r="V318" s="844">
        <f t="shared" si="323"/>
        <v>0</v>
      </c>
      <c r="W318" s="1012">
        <f t="shared" si="324"/>
        <v>0</v>
      </c>
      <c r="X318" s="844">
        <f t="shared" si="325"/>
        <v>0</v>
      </c>
      <c r="Y318" s="923">
        <f t="shared" si="326"/>
        <v>0</v>
      </c>
      <c r="Z318" s="881">
        <f t="shared" si="303"/>
        <v>0</v>
      </c>
      <c r="AA318" s="889">
        <f t="shared" si="304"/>
        <v>0</v>
      </c>
      <c r="AC318" s="899" t="s">
        <v>115</v>
      </c>
      <c r="AD318" s="729"/>
      <c r="AE318" s="1102"/>
      <c r="AF318" s="868"/>
      <c r="AG318" s="1011"/>
      <c r="AH318" s="868"/>
      <c r="AI318" s="1027"/>
      <c r="AJ318" s="868">
        <f t="shared" ref="AJ318:AM323" si="331">AD318+AF318</f>
        <v>0</v>
      </c>
      <c r="AK318" s="1012">
        <f t="shared" si="331"/>
        <v>0</v>
      </c>
      <c r="AL318" s="868">
        <f t="shared" si="331"/>
        <v>0</v>
      </c>
      <c r="AM318" s="923">
        <f t="shared" si="331"/>
        <v>0</v>
      </c>
      <c r="AN318" s="1075">
        <f t="shared" ref="AN318:AO326" si="332">AD318+AF318+AH318</f>
        <v>0</v>
      </c>
      <c r="AO318" s="1086">
        <f t="shared" si="332"/>
        <v>0</v>
      </c>
      <c r="AR318" s="209"/>
    </row>
    <row r="319" spans="2:56" ht="15" customHeight="1" thickBot="1">
      <c r="B319" s="1212" t="s">
        <v>294</v>
      </c>
      <c r="C319" s="3020"/>
      <c r="D319" s="1761">
        <f>SUM(D305:D316)</f>
        <v>940</v>
      </c>
      <c r="E319" s="2573" t="s">
        <v>752</v>
      </c>
      <c r="F319" s="2427"/>
      <c r="G319" s="2428"/>
      <c r="H319" s="2554"/>
      <c r="I319" s="2554"/>
      <c r="J319" s="2554"/>
      <c r="K319" s="60"/>
      <c r="L319" s="37"/>
      <c r="M319" s="74"/>
      <c r="N319" s="1055"/>
      <c r="O319" s="880" t="s">
        <v>78</v>
      </c>
      <c r="P319" s="1111">
        <f>I298+F301+F303</f>
        <v>11.9</v>
      </c>
      <c r="Q319" s="1028">
        <f>J298+G301+G303</f>
        <v>11.9</v>
      </c>
      <c r="R319" s="844">
        <f>F309+F315+L313</f>
        <v>21.96</v>
      </c>
      <c r="S319" s="1012">
        <f>G309+G315+M313</f>
        <v>21.96</v>
      </c>
      <c r="T319" s="844"/>
      <c r="U319" s="1029"/>
      <c r="V319" s="844">
        <f t="shared" si="323"/>
        <v>33.86</v>
      </c>
      <c r="W319" s="1012">
        <f t="shared" si="324"/>
        <v>33.86</v>
      </c>
      <c r="X319" s="844">
        <f t="shared" si="325"/>
        <v>21.96</v>
      </c>
      <c r="Y319" s="923">
        <f t="shared" si="326"/>
        <v>21.96</v>
      </c>
      <c r="Z319" s="881">
        <f t="shared" si="303"/>
        <v>33.86</v>
      </c>
      <c r="AA319" s="889">
        <f t="shared" si="304"/>
        <v>33.86</v>
      </c>
      <c r="AC319" s="899" t="s">
        <v>113</v>
      </c>
      <c r="AD319" s="729"/>
      <c r="AE319" s="1102"/>
      <c r="AF319" s="868">
        <f>I315</f>
        <v>115.7</v>
      </c>
      <c r="AG319" s="1011">
        <f>J315</f>
        <v>81</v>
      </c>
      <c r="AH319" s="868"/>
      <c r="AI319" s="1027"/>
      <c r="AJ319" s="868">
        <f t="shared" si="331"/>
        <v>115.7</v>
      </c>
      <c r="AK319" s="1012">
        <f t="shared" si="331"/>
        <v>81</v>
      </c>
      <c r="AL319" s="868">
        <f t="shared" si="331"/>
        <v>115.7</v>
      </c>
      <c r="AM319" s="923">
        <f t="shared" si="331"/>
        <v>81</v>
      </c>
      <c r="AN319" s="1075">
        <f t="shared" si="332"/>
        <v>115.7</v>
      </c>
      <c r="AO319" s="1086">
        <f t="shared" si="332"/>
        <v>81</v>
      </c>
      <c r="AR319" s="209"/>
    </row>
    <row r="320" spans="2:56" ht="15.75" thickBot="1">
      <c r="B320" s="585"/>
      <c r="C320" s="334" t="s">
        <v>199</v>
      </c>
      <c r="D320" s="653"/>
      <c r="E320" s="2653" t="s">
        <v>212</v>
      </c>
      <c r="F320" s="69"/>
      <c r="G320" s="58"/>
      <c r="H320" s="2654" t="s">
        <v>794</v>
      </c>
      <c r="I320" s="2588"/>
      <c r="J320" s="2589"/>
      <c r="K320" s="2949" t="s">
        <v>627</v>
      </c>
      <c r="L320" s="37"/>
      <c r="M320" s="74"/>
      <c r="N320" s="91"/>
      <c r="O320" s="880" t="s">
        <v>81</v>
      </c>
      <c r="P320" s="1111"/>
      <c r="Q320" s="837"/>
      <c r="R320" s="1111">
        <f>I310+I318</f>
        <v>9</v>
      </c>
      <c r="S320" s="1012">
        <f>J310+J318</f>
        <v>9</v>
      </c>
      <c r="T320" s="844"/>
      <c r="U320" s="1025"/>
      <c r="V320" s="844">
        <f t="shared" si="323"/>
        <v>9</v>
      </c>
      <c r="W320" s="1012">
        <f t="shared" si="324"/>
        <v>9</v>
      </c>
      <c r="X320" s="844">
        <f t="shared" si="325"/>
        <v>9</v>
      </c>
      <c r="Y320" s="923">
        <f t="shared" si="326"/>
        <v>9</v>
      </c>
      <c r="Z320" s="881">
        <f t="shared" si="303"/>
        <v>9</v>
      </c>
      <c r="AA320" s="889">
        <f t="shared" si="304"/>
        <v>9</v>
      </c>
      <c r="AC320" s="899" t="s">
        <v>111</v>
      </c>
      <c r="AD320" s="729"/>
      <c r="AE320" s="1105"/>
      <c r="AF320" s="868"/>
      <c r="AG320" s="1011"/>
      <c r="AH320" s="868"/>
      <c r="AI320" s="1027"/>
      <c r="AJ320" s="868">
        <f t="shared" si="331"/>
        <v>0</v>
      </c>
      <c r="AK320" s="1012">
        <f t="shared" si="331"/>
        <v>0</v>
      </c>
      <c r="AL320" s="868">
        <f t="shared" si="331"/>
        <v>0</v>
      </c>
      <c r="AM320" s="923">
        <f t="shared" si="331"/>
        <v>0</v>
      </c>
      <c r="AN320" s="1075">
        <f t="shared" si="332"/>
        <v>0</v>
      </c>
      <c r="AO320" s="1086">
        <f t="shared" si="332"/>
        <v>0</v>
      </c>
      <c r="AR320" s="209"/>
    </row>
    <row r="321" spans="2:49" ht="15.75" thickBot="1">
      <c r="B321" s="1638" t="s">
        <v>629</v>
      </c>
      <c r="C321" s="259" t="s">
        <v>627</v>
      </c>
      <c r="D321" s="169">
        <v>200</v>
      </c>
      <c r="E321" s="2188" t="s">
        <v>88</v>
      </c>
      <c r="F321" s="2155" t="s">
        <v>89</v>
      </c>
      <c r="G321" s="2156" t="s">
        <v>90</v>
      </c>
      <c r="H321" s="2184" t="s">
        <v>88</v>
      </c>
      <c r="I321" s="2155" t="s">
        <v>89</v>
      </c>
      <c r="J321" s="2342" t="s">
        <v>90</v>
      </c>
      <c r="K321" s="2184" t="s">
        <v>88</v>
      </c>
      <c r="L321" s="2190" t="s">
        <v>89</v>
      </c>
      <c r="M321" s="2191" t="s">
        <v>90</v>
      </c>
      <c r="N321" s="91"/>
      <c r="O321" s="592" t="s">
        <v>126</v>
      </c>
      <c r="P321" s="1216">
        <f>Q321/1000/0.04</f>
        <v>2.2624999999999997</v>
      </c>
      <c r="Q321" s="1028">
        <f>G297</f>
        <v>90.5</v>
      </c>
      <c r="R321" s="1216">
        <f>S321/1000/0.04</f>
        <v>0.23059999999999997</v>
      </c>
      <c r="S321" s="1195">
        <f>G316+J308</f>
        <v>9.2240000000000002</v>
      </c>
      <c r="T321" s="1216">
        <f>U321/1000/0.04</f>
        <v>0</v>
      </c>
      <c r="U321" s="1029"/>
      <c r="V321" s="844">
        <f t="shared" si="323"/>
        <v>2.4930999999999996</v>
      </c>
      <c r="W321" s="1012">
        <f t="shared" si="324"/>
        <v>99.724000000000004</v>
      </c>
      <c r="X321" s="844">
        <f t="shared" si="325"/>
        <v>0.23059999999999997</v>
      </c>
      <c r="Y321" s="923">
        <f t="shared" si="326"/>
        <v>9.2240000000000002</v>
      </c>
      <c r="Z321" s="881">
        <f t="shared" si="303"/>
        <v>2.4930999999999996</v>
      </c>
      <c r="AA321" s="889">
        <f t="shared" si="304"/>
        <v>99.724000000000004</v>
      </c>
      <c r="AC321" s="899" t="s">
        <v>324</v>
      </c>
      <c r="AD321" s="729"/>
      <c r="AE321" s="1106"/>
      <c r="AF321" s="868"/>
      <c r="AG321" s="1011"/>
      <c r="AH321" s="868"/>
      <c r="AI321" s="1027"/>
      <c r="AJ321" s="868">
        <f t="shared" si="331"/>
        <v>0</v>
      </c>
      <c r="AK321" s="1012">
        <f t="shared" si="331"/>
        <v>0</v>
      </c>
      <c r="AL321" s="868">
        <f t="shared" si="331"/>
        <v>0</v>
      </c>
      <c r="AM321" s="923">
        <f t="shared" si="331"/>
        <v>0</v>
      </c>
      <c r="AN321" s="1075">
        <f t="shared" si="332"/>
        <v>0</v>
      </c>
      <c r="AO321" s="1086">
        <f t="shared" si="332"/>
        <v>0</v>
      </c>
      <c r="AR321" s="209"/>
    </row>
    <row r="322" spans="2:49" ht="15.75" thickBot="1">
      <c r="B322" s="3056" t="s">
        <v>391</v>
      </c>
      <c r="C322" s="259" t="s">
        <v>795</v>
      </c>
      <c r="D322" s="169">
        <v>15</v>
      </c>
      <c r="E322" s="2655" t="s">
        <v>796</v>
      </c>
      <c r="F322" s="2360">
        <v>15.6</v>
      </c>
      <c r="G322" s="2346">
        <v>15</v>
      </c>
      <c r="H322" s="2656" t="s">
        <v>797</v>
      </c>
      <c r="I322" s="2157">
        <v>143</v>
      </c>
      <c r="J322" s="2924">
        <v>100</v>
      </c>
      <c r="K322" s="3076" t="s">
        <v>51</v>
      </c>
      <c r="L322" s="2193">
        <v>2</v>
      </c>
      <c r="M322" s="2198">
        <v>2</v>
      </c>
      <c r="N322" s="91"/>
      <c r="O322" s="880" t="s">
        <v>49</v>
      </c>
      <c r="P322" s="844">
        <f>L298</f>
        <v>7</v>
      </c>
      <c r="Q322" s="1030">
        <f>M298</f>
        <v>7</v>
      </c>
      <c r="R322" s="844">
        <f>I317</f>
        <v>5</v>
      </c>
      <c r="S322" s="1195">
        <f>J317</f>
        <v>5</v>
      </c>
      <c r="T322" s="844">
        <f>L326</f>
        <v>7</v>
      </c>
      <c r="U322" s="1029">
        <f>M326</f>
        <v>7</v>
      </c>
      <c r="V322" s="844">
        <f t="shared" si="323"/>
        <v>12</v>
      </c>
      <c r="W322" s="1012">
        <f t="shared" si="324"/>
        <v>12</v>
      </c>
      <c r="X322" s="844">
        <f t="shared" si="325"/>
        <v>12</v>
      </c>
      <c r="Y322" s="923">
        <f t="shared" si="326"/>
        <v>12</v>
      </c>
      <c r="Z322" s="881">
        <f t="shared" si="303"/>
        <v>19</v>
      </c>
      <c r="AA322" s="889">
        <f t="shared" si="304"/>
        <v>19</v>
      </c>
      <c r="AC322" s="2271" t="s">
        <v>85</v>
      </c>
      <c r="AD322" s="866"/>
      <c r="AE322" s="1337"/>
      <c r="AF322" s="1338"/>
      <c r="AG322" s="1013"/>
      <c r="AH322" s="869"/>
      <c r="AI322" s="1109"/>
      <c r="AJ322" s="869">
        <f t="shared" si="331"/>
        <v>0</v>
      </c>
      <c r="AK322" s="1014">
        <f t="shared" si="331"/>
        <v>0</v>
      </c>
      <c r="AL322" s="869">
        <f t="shared" si="331"/>
        <v>0</v>
      </c>
      <c r="AM322" s="833">
        <f t="shared" si="331"/>
        <v>0</v>
      </c>
      <c r="AN322" s="1352">
        <f t="shared" si="332"/>
        <v>0</v>
      </c>
      <c r="AO322" s="1341">
        <f t="shared" si="332"/>
        <v>0</v>
      </c>
      <c r="AR322" s="111"/>
    </row>
    <row r="323" spans="2:49" ht="15.75" thickBot="1">
      <c r="B323" s="3014"/>
      <c r="C323" s="3581" t="s">
        <v>798</v>
      </c>
      <c r="D323" s="1875">
        <v>25</v>
      </c>
      <c r="E323" s="2160" t="s">
        <v>10</v>
      </c>
      <c r="F323" s="2657">
        <v>25</v>
      </c>
      <c r="G323" s="2429">
        <v>25</v>
      </c>
      <c r="H323" s="386"/>
      <c r="I323" s="187"/>
      <c r="J323" s="187"/>
      <c r="K323" s="2175" t="s">
        <v>372</v>
      </c>
      <c r="L323" s="2164">
        <v>66</v>
      </c>
      <c r="M323" s="2165"/>
      <c r="N323" s="91"/>
      <c r="O323" s="880" t="s">
        <v>123</v>
      </c>
      <c r="P323" s="844"/>
      <c r="Q323" s="837"/>
      <c r="R323" s="844"/>
      <c r="S323" s="923"/>
      <c r="T323" s="844">
        <f>D324</f>
        <v>15</v>
      </c>
      <c r="U323" s="1025">
        <f>D324</f>
        <v>15</v>
      </c>
      <c r="V323" s="844">
        <f t="shared" si="323"/>
        <v>0</v>
      </c>
      <c r="W323" s="1012">
        <f t="shared" si="324"/>
        <v>0</v>
      </c>
      <c r="X323" s="844">
        <f t="shared" si="325"/>
        <v>15</v>
      </c>
      <c r="Y323" s="923">
        <f t="shared" si="326"/>
        <v>15</v>
      </c>
      <c r="Z323" s="881">
        <f t="shared" si="303"/>
        <v>15</v>
      </c>
      <c r="AA323" s="889">
        <f t="shared" si="304"/>
        <v>15</v>
      </c>
      <c r="AC323" s="1336" t="s">
        <v>430</v>
      </c>
      <c r="AD323" s="2283">
        <f t="shared" ref="AD323:AI323" si="333">SUM(AD318:AD322)</f>
        <v>0</v>
      </c>
      <c r="AE323" s="1339">
        <f t="shared" si="333"/>
        <v>0</v>
      </c>
      <c r="AF323" s="1357">
        <f t="shared" si="333"/>
        <v>115.7</v>
      </c>
      <c r="AG323" s="1339">
        <f t="shared" si="333"/>
        <v>81</v>
      </c>
      <c r="AH323" s="1357">
        <f t="shared" si="333"/>
        <v>0</v>
      </c>
      <c r="AI323" s="1339">
        <f t="shared" si="333"/>
        <v>0</v>
      </c>
      <c r="AJ323" s="1351">
        <f t="shared" si="331"/>
        <v>115.7</v>
      </c>
      <c r="AK323" s="2272">
        <f t="shared" si="331"/>
        <v>81</v>
      </c>
      <c r="AL323" s="1351">
        <f t="shared" si="331"/>
        <v>115.7</v>
      </c>
      <c r="AM323" s="2273">
        <f t="shared" si="331"/>
        <v>81</v>
      </c>
      <c r="AN323" s="1364">
        <f t="shared" si="332"/>
        <v>115.7</v>
      </c>
      <c r="AO323" s="1087">
        <f t="shared" si="332"/>
        <v>81</v>
      </c>
      <c r="AR323" s="202"/>
    </row>
    <row r="324" spans="2:49" ht="15.75" thickBot="1">
      <c r="B324" s="3057" t="s">
        <v>9</v>
      </c>
      <c r="C324" s="3582" t="s">
        <v>533</v>
      </c>
      <c r="D324" s="1551">
        <v>15</v>
      </c>
      <c r="H324" s="2357" t="s">
        <v>533</v>
      </c>
      <c r="I324" s="44"/>
      <c r="J324" s="44"/>
      <c r="K324" s="2330" t="s">
        <v>459</v>
      </c>
      <c r="L324" s="2185"/>
      <c r="M324" s="2186"/>
      <c r="N324" s="91"/>
      <c r="O324" s="880" t="s">
        <v>333</v>
      </c>
      <c r="P324" s="844"/>
      <c r="Q324" s="837"/>
      <c r="R324" s="844"/>
      <c r="S324" s="923"/>
      <c r="T324" s="844">
        <f>L322</f>
        <v>2</v>
      </c>
      <c r="U324" s="1025">
        <f>M322</f>
        <v>2</v>
      </c>
      <c r="V324" s="844">
        <f t="shared" si="323"/>
        <v>0</v>
      </c>
      <c r="W324" s="1012">
        <f t="shared" si="324"/>
        <v>0</v>
      </c>
      <c r="X324" s="844">
        <f t="shared" si="325"/>
        <v>2</v>
      </c>
      <c r="Y324" s="923">
        <f t="shared" si="326"/>
        <v>2</v>
      </c>
      <c r="Z324" s="881">
        <f t="shared" si="303"/>
        <v>2</v>
      </c>
      <c r="AA324" s="889">
        <f t="shared" si="304"/>
        <v>2</v>
      </c>
      <c r="AC324" s="2276" t="s">
        <v>431</v>
      </c>
      <c r="AD324" s="2277">
        <f t="shared" ref="AD324:AI324" si="334">AD316+AD323</f>
        <v>140.726</v>
      </c>
      <c r="AE324" s="2284">
        <f t="shared" si="334"/>
        <v>91.15</v>
      </c>
      <c r="AF324" s="2288">
        <f t="shared" si="334"/>
        <v>250.66000000000003</v>
      </c>
      <c r="AG324" s="2287">
        <f t="shared" si="334"/>
        <v>180.84</v>
      </c>
      <c r="AH324" s="2277">
        <f t="shared" si="334"/>
        <v>0</v>
      </c>
      <c r="AI324" s="2285">
        <f t="shared" si="334"/>
        <v>0</v>
      </c>
      <c r="AJ324" s="2289">
        <f>AD324+AF324</f>
        <v>391.38600000000002</v>
      </c>
      <c r="AK324" s="2280">
        <f>AE324+AG324</f>
        <v>271.99</v>
      </c>
      <c r="AL324" s="2279">
        <f t="shared" ref="AL324:AL326" si="335">AF324+AH324</f>
        <v>250.66000000000003</v>
      </c>
      <c r="AM324" s="2281">
        <f t="shared" ref="AM324:AM326" si="336">AG324+AI324</f>
        <v>180.84</v>
      </c>
      <c r="AN324" s="2289">
        <f t="shared" si="332"/>
        <v>391.38600000000002</v>
      </c>
      <c r="AO324" s="2306">
        <f t="shared" si="332"/>
        <v>271.99</v>
      </c>
      <c r="AR324" s="126"/>
    </row>
    <row r="325" spans="2:49" ht="15.75" thickBot="1">
      <c r="B325" s="3027"/>
      <c r="C325" s="3576" t="s">
        <v>1036</v>
      </c>
      <c r="D325" s="3015"/>
      <c r="G325" s="72"/>
      <c r="H325" s="2184" t="s">
        <v>88</v>
      </c>
      <c r="I325" s="2155" t="s">
        <v>89</v>
      </c>
      <c r="J325" s="2156" t="s">
        <v>90</v>
      </c>
      <c r="K325" s="2163" t="s">
        <v>402</v>
      </c>
      <c r="L325" s="2164">
        <v>12.75</v>
      </c>
      <c r="M325" s="2165">
        <v>11.25</v>
      </c>
      <c r="N325" s="91"/>
      <c r="O325" s="880" t="s">
        <v>121</v>
      </c>
      <c r="P325" s="844"/>
      <c r="Q325" s="837"/>
      <c r="R325" s="844"/>
      <c r="S325" s="923"/>
      <c r="T325" s="844"/>
      <c r="U325" s="1025"/>
      <c r="V325" s="844">
        <f t="shared" si="323"/>
        <v>0</v>
      </c>
      <c r="W325" s="1012">
        <f t="shared" si="324"/>
        <v>0</v>
      </c>
      <c r="X325" s="844">
        <f t="shared" si="325"/>
        <v>0</v>
      </c>
      <c r="Y325" s="923">
        <f t="shared" si="326"/>
        <v>0</v>
      </c>
      <c r="Z325" s="881">
        <f t="shared" si="303"/>
        <v>0</v>
      </c>
      <c r="AA325" s="889">
        <f t="shared" si="304"/>
        <v>0</v>
      </c>
      <c r="AC325" s="2296" t="s">
        <v>366</v>
      </c>
      <c r="AD325" s="2154"/>
      <c r="AE325" s="2297"/>
      <c r="AF325" s="2298"/>
      <c r="AG325" s="2299"/>
      <c r="AH325" s="2298"/>
      <c r="AI325" s="2300"/>
      <c r="AJ325" s="2301">
        <f t="shared" ref="AJ325:AJ326" si="337">AD325+AF325</f>
        <v>0</v>
      </c>
      <c r="AK325" s="2302">
        <f t="shared" ref="AK325:AK326" si="338">AE325+AG325</f>
        <v>0</v>
      </c>
      <c r="AL325" s="2301">
        <f t="shared" si="335"/>
        <v>0</v>
      </c>
      <c r="AM325" s="2303">
        <f t="shared" si="336"/>
        <v>0</v>
      </c>
      <c r="AN325" s="2304">
        <f t="shared" si="332"/>
        <v>0</v>
      </c>
      <c r="AO325" s="2305">
        <f t="shared" si="332"/>
        <v>0</v>
      </c>
      <c r="AR325" s="98"/>
    </row>
    <row r="326" spans="2:49">
      <c r="B326" s="1645" t="s">
        <v>356</v>
      </c>
      <c r="C326" s="241" t="s">
        <v>1031</v>
      </c>
      <c r="D326" s="231">
        <v>100</v>
      </c>
      <c r="G326" s="72"/>
      <c r="H326" s="2370" t="s">
        <v>799</v>
      </c>
      <c r="I326" s="2360">
        <v>15</v>
      </c>
      <c r="J326" s="2346">
        <v>15</v>
      </c>
      <c r="K326" s="2335" t="s">
        <v>377</v>
      </c>
      <c r="L326" s="2180">
        <v>7</v>
      </c>
      <c r="M326" s="2199">
        <v>7</v>
      </c>
      <c r="N326" s="91"/>
      <c r="O326" s="880" t="s">
        <v>120</v>
      </c>
      <c r="P326" s="844">
        <f>L297</f>
        <v>5</v>
      </c>
      <c r="Q326" s="837">
        <f>M297</f>
        <v>5</v>
      </c>
      <c r="R326" s="844"/>
      <c r="S326" s="923"/>
      <c r="T326" s="844"/>
      <c r="U326" s="1025"/>
      <c r="V326" s="844">
        <f t="shared" si="323"/>
        <v>5</v>
      </c>
      <c r="W326" s="1012">
        <f t="shared" si="324"/>
        <v>5</v>
      </c>
      <c r="X326" s="844">
        <f t="shared" si="325"/>
        <v>0</v>
      </c>
      <c r="Y326" s="923">
        <f t="shared" si="326"/>
        <v>0</v>
      </c>
      <c r="Z326" s="881">
        <f t="shared" si="303"/>
        <v>5</v>
      </c>
      <c r="AA326" s="889">
        <f t="shared" si="304"/>
        <v>5</v>
      </c>
      <c r="AC326" s="1312" t="s">
        <v>306</v>
      </c>
      <c r="AD326" s="2290"/>
      <c r="AE326" s="2291"/>
      <c r="AF326" s="865"/>
      <c r="AG326" s="907"/>
      <c r="AH326" s="865"/>
      <c r="AI326" s="2292"/>
      <c r="AJ326" s="867">
        <f t="shared" si="337"/>
        <v>0</v>
      </c>
      <c r="AK326" s="2293">
        <f t="shared" si="338"/>
        <v>0</v>
      </c>
      <c r="AL326" s="867">
        <f t="shared" si="335"/>
        <v>0</v>
      </c>
      <c r="AM326" s="2294">
        <f t="shared" si="336"/>
        <v>0</v>
      </c>
      <c r="AN326" s="2295">
        <f t="shared" si="332"/>
        <v>0</v>
      </c>
      <c r="AO326" s="907">
        <f t="shared" si="332"/>
        <v>0</v>
      </c>
      <c r="AR326" s="100"/>
    </row>
    <row r="327" spans="2:49" ht="15.75" thickBot="1">
      <c r="B327" s="1212" t="s">
        <v>295</v>
      </c>
      <c r="C327" s="1213"/>
      <c r="D327" s="1761">
        <f>SUM(D321:D326)</f>
        <v>355</v>
      </c>
      <c r="E327" s="37"/>
      <c r="F327" s="37"/>
      <c r="G327" s="74"/>
      <c r="H327" s="60"/>
      <c r="I327" s="37"/>
      <c r="J327" s="37"/>
      <c r="K327" s="2382" t="s">
        <v>372</v>
      </c>
      <c r="L327" s="2394">
        <v>150</v>
      </c>
      <c r="M327" s="2395">
        <v>150</v>
      </c>
      <c r="N327" s="91"/>
      <c r="O327" s="880" t="s">
        <v>73</v>
      </c>
      <c r="P327" s="844"/>
      <c r="Q327" s="837"/>
      <c r="R327" s="844"/>
      <c r="S327" s="923"/>
      <c r="T327" s="844"/>
      <c r="U327" s="1025"/>
      <c r="V327" s="844">
        <f t="shared" si="323"/>
        <v>0</v>
      </c>
      <c r="W327" s="1012">
        <f t="shared" si="324"/>
        <v>0</v>
      </c>
      <c r="X327" s="844">
        <f t="shared" si="325"/>
        <v>0</v>
      </c>
      <c r="Y327" s="923">
        <f t="shared" si="326"/>
        <v>0</v>
      </c>
      <c r="Z327" s="881">
        <f t="shared" si="303"/>
        <v>0</v>
      </c>
      <c r="AA327" s="889">
        <f t="shared" si="304"/>
        <v>0</v>
      </c>
      <c r="AC327" s="924" t="s">
        <v>307</v>
      </c>
      <c r="AD327" s="925">
        <f>I303</f>
        <v>119.175</v>
      </c>
      <c r="AE327" s="926">
        <f>J303</f>
        <v>105</v>
      </c>
      <c r="AF327" s="729"/>
      <c r="AG327" s="927"/>
      <c r="AH327" s="868">
        <f>L325</f>
        <v>12.75</v>
      </c>
      <c r="AI327" s="928">
        <f>M325</f>
        <v>11.25</v>
      </c>
      <c r="AJ327" s="868">
        <f t="shared" ref="AJ327:AM330" si="339">AD327+AF327</f>
        <v>119.175</v>
      </c>
      <c r="AK327" s="929">
        <f t="shared" si="339"/>
        <v>105</v>
      </c>
      <c r="AL327" s="868">
        <f t="shared" si="339"/>
        <v>12.75</v>
      </c>
      <c r="AM327" s="930">
        <f t="shared" si="339"/>
        <v>11.25</v>
      </c>
      <c r="AN327" s="901">
        <f t="shared" ref="AN327:AN342" si="340">AD327+AF327+AH327</f>
        <v>131.92500000000001</v>
      </c>
      <c r="AO327" s="902">
        <f t="shared" ref="AO327:AO342" si="341">AE327+AG327+AI327</f>
        <v>116.25</v>
      </c>
      <c r="AR327" s="104"/>
    </row>
    <row r="328" spans="2:49">
      <c r="B328" s="115"/>
      <c r="C328" s="469"/>
      <c r="D328" s="96"/>
      <c r="E328" s="101"/>
      <c r="F328" s="100"/>
      <c r="G328" s="137"/>
      <c r="H328" s="101"/>
      <c r="I328" s="100"/>
      <c r="J328" s="143"/>
      <c r="K328" s="101"/>
      <c r="L328" s="100"/>
      <c r="M328" s="137"/>
      <c r="N328" s="91"/>
      <c r="O328" s="415" t="s">
        <v>334</v>
      </c>
      <c r="P328" s="844">
        <f>F299</f>
        <v>0.67</v>
      </c>
      <c r="Q328" s="837">
        <f>G299</f>
        <v>0.67</v>
      </c>
      <c r="R328" s="1111">
        <f>F311+F318+I309+L314</f>
        <v>2.64</v>
      </c>
      <c r="S328" s="1012">
        <f>G311+G318+J309+M314</f>
        <v>2.64</v>
      </c>
      <c r="T328" s="844"/>
      <c r="U328" s="1025"/>
      <c r="V328" s="844">
        <f t="shared" si="323"/>
        <v>3.31</v>
      </c>
      <c r="W328" s="1012">
        <f t="shared" si="324"/>
        <v>3.31</v>
      </c>
      <c r="X328" s="844">
        <f t="shared" si="325"/>
        <v>2.64</v>
      </c>
      <c r="Y328" s="923">
        <f t="shared" si="326"/>
        <v>2.64</v>
      </c>
      <c r="Z328" s="881">
        <f t="shared" si="303"/>
        <v>3.31</v>
      </c>
      <c r="AA328" s="889">
        <f t="shared" si="304"/>
        <v>3.31</v>
      </c>
      <c r="AC328" s="931" t="s">
        <v>308</v>
      </c>
      <c r="AD328" s="932"/>
      <c r="AE328" s="933"/>
      <c r="AF328" s="729"/>
      <c r="AG328" s="934"/>
      <c r="AH328" s="935">
        <f>I322</f>
        <v>143</v>
      </c>
      <c r="AI328" s="936">
        <f>J322</f>
        <v>100</v>
      </c>
      <c r="AJ328" s="868">
        <f t="shared" si="339"/>
        <v>0</v>
      </c>
      <c r="AK328" s="929">
        <f t="shared" si="339"/>
        <v>0</v>
      </c>
      <c r="AL328" s="868">
        <f t="shared" si="339"/>
        <v>143</v>
      </c>
      <c r="AM328" s="930">
        <f t="shared" si="339"/>
        <v>100</v>
      </c>
      <c r="AN328" s="881">
        <f t="shared" si="340"/>
        <v>143</v>
      </c>
      <c r="AO328" s="902">
        <f t="shared" si="341"/>
        <v>100</v>
      </c>
      <c r="AR328" s="104"/>
    </row>
    <row r="329" spans="2:49">
      <c r="B329" s="99"/>
      <c r="C329" s="91"/>
      <c r="D329" s="98"/>
      <c r="E329" s="1674"/>
      <c r="F329" s="106"/>
      <c r="G329" s="106"/>
      <c r="K329" s="101"/>
      <c r="L329" s="100"/>
      <c r="M329" s="137"/>
      <c r="N329" s="91"/>
      <c r="O329" s="880" t="s">
        <v>335</v>
      </c>
      <c r="P329" s="844"/>
      <c r="Q329" s="837"/>
      <c r="R329" s="844"/>
      <c r="S329" s="923"/>
      <c r="T329" s="844"/>
      <c r="U329" s="1025"/>
      <c r="V329" s="844">
        <f t="shared" si="323"/>
        <v>0</v>
      </c>
      <c r="W329" s="1012">
        <f t="shared" si="324"/>
        <v>0</v>
      </c>
      <c r="X329" s="844">
        <f t="shared" si="325"/>
        <v>0</v>
      </c>
      <c r="Y329" s="923">
        <f t="shared" si="326"/>
        <v>0</v>
      </c>
      <c r="Z329" s="881">
        <f t="shared" si="303"/>
        <v>0</v>
      </c>
      <c r="AA329" s="889">
        <f t="shared" si="304"/>
        <v>0</v>
      </c>
      <c r="AC329" s="937" t="s">
        <v>309</v>
      </c>
      <c r="AD329" s="932"/>
      <c r="AE329" s="933"/>
      <c r="AF329" s="729"/>
      <c r="AG329" s="934"/>
      <c r="AH329" s="868"/>
      <c r="AI329" s="936"/>
      <c r="AJ329" s="868">
        <f t="shared" si="339"/>
        <v>0</v>
      </c>
      <c r="AK329" s="929">
        <f t="shared" si="339"/>
        <v>0</v>
      </c>
      <c r="AL329" s="868">
        <f t="shared" si="339"/>
        <v>0</v>
      </c>
      <c r="AM329" s="930">
        <f t="shared" si="339"/>
        <v>0</v>
      </c>
      <c r="AN329" s="881">
        <f t="shared" si="340"/>
        <v>0</v>
      </c>
      <c r="AO329" s="902">
        <f t="shared" si="341"/>
        <v>0</v>
      </c>
      <c r="AR329" s="104"/>
    </row>
    <row r="330" spans="2:49" ht="15.75" thickBot="1">
      <c r="B330" s="741"/>
      <c r="C330" s="1488"/>
      <c r="D330" s="106"/>
      <c r="E330" s="107"/>
      <c r="F330" s="115"/>
      <c r="G330" s="143"/>
      <c r="K330" s="101"/>
      <c r="L330" s="100"/>
      <c r="M330" s="137"/>
      <c r="N330" s="91"/>
      <c r="O330" s="853" t="s">
        <v>136</v>
      </c>
      <c r="P330" s="848">
        <f t="shared" ref="P330:U330" si="342">P331+P332+P333+P334</f>
        <v>0</v>
      </c>
      <c r="Q330" s="1034">
        <f>Q331+Q332+Q333+Q334</f>
        <v>0</v>
      </c>
      <c r="R330" s="848">
        <f t="shared" si="342"/>
        <v>0.01</v>
      </c>
      <c r="S330" s="1035">
        <f t="shared" si="342"/>
        <v>0.01</v>
      </c>
      <c r="T330" s="858">
        <f t="shared" si="342"/>
        <v>0</v>
      </c>
      <c r="U330" s="1036">
        <f t="shared" si="342"/>
        <v>0</v>
      </c>
      <c r="V330" s="1115">
        <f t="shared" ref="V330:V335" si="343">P330+R330</f>
        <v>0.01</v>
      </c>
      <c r="W330" s="1012">
        <f t="shared" si="324"/>
        <v>0.01</v>
      </c>
      <c r="X330" s="844">
        <f t="shared" si="325"/>
        <v>0.01</v>
      </c>
      <c r="Y330" s="923">
        <f t="shared" si="326"/>
        <v>0.01</v>
      </c>
      <c r="Z330" s="881">
        <f t="shared" si="303"/>
        <v>0.01</v>
      </c>
      <c r="AA330" s="889">
        <f t="shared" si="304"/>
        <v>0.01</v>
      </c>
      <c r="AC330" s="938" t="s">
        <v>310</v>
      </c>
      <c r="AD330" s="939"/>
      <c r="AE330" s="940"/>
      <c r="AF330" s="866"/>
      <c r="AG330" s="941"/>
      <c r="AH330" s="869"/>
      <c r="AI330" s="942"/>
      <c r="AJ330" s="869">
        <f>AD330+AF330</f>
        <v>0</v>
      </c>
      <c r="AK330" s="929">
        <f t="shared" si="339"/>
        <v>0</v>
      </c>
      <c r="AL330" s="869">
        <f t="shared" ref="AL330:AL342" si="344">AF330+AH330</f>
        <v>0</v>
      </c>
      <c r="AM330" s="930">
        <f t="shared" si="339"/>
        <v>0</v>
      </c>
      <c r="AN330" s="890">
        <f t="shared" si="340"/>
        <v>0</v>
      </c>
      <c r="AO330" s="903">
        <f t="shared" si="341"/>
        <v>0</v>
      </c>
      <c r="AR330" s="106"/>
    </row>
    <row r="331" spans="2:49" ht="14.25" customHeight="1" thickBot="1">
      <c r="B331" s="1"/>
      <c r="C331" s="1488"/>
      <c r="D331" s="106"/>
      <c r="E331" s="1674"/>
      <c r="F331" s="106"/>
      <c r="G331" s="106"/>
      <c r="K331" s="101"/>
      <c r="L331" s="100"/>
      <c r="M331" s="137"/>
      <c r="N331" s="91"/>
      <c r="O331" s="854" t="s">
        <v>134</v>
      </c>
      <c r="P331" s="849"/>
      <c r="Q331" s="1037"/>
      <c r="R331" s="849">
        <f>F312</f>
        <v>0.01</v>
      </c>
      <c r="S331" s="1038">
        <f>G312</f>
        <v>0.01</v>
      </c>
      <c r="T331" s="859"/>
      <c r="U331" s="1037"/>
      <c r="V331" s="863">
        <f t="shared" si="343"/>
        <v>0.01</v>
      </c>
      <c r="W331" s="1038">
        <f t="shared" si="324"/>
        <v>0.01</v>
      </c>
      <c r="X331" s="845">
        <f t="shared" si="325"/>
        <v>0.01</v>
      </c>
      <c r="Y331" s="1038">
        <f t="shared" si="326"/>
        <v>0.01</v>
      </c>
      <c r="Z331" s="881">
        <f t="shared" si="303"/>
        <v>0.01</v>
      </c>
      <c r="AA331" s="889">
        <f t="shared" si="304"/>
        <v>0.01</v>
      </c>
      <c r="AC331" s="945" t="s">
        <v>311</v>
      </c>
      <c r="AD331" s="946">
        <f t="shared" ref="AD331:AI331" si="345">SUM(AD326:AD330)</f>
        <v>119.175</v>
      </c>
      <c r="AE331" s="947">
        <f t="shared" si="345"/>
        <v>105</v>
      </c>
      <c r="AF331" s="948">
        <f t="shared" si="345"/>
        <v>0</v>
      </c>
      <c r="AG331" s="949">
        <f t="shared" si="345"/>
        <v>0</v>
      </c>
      <c r="AH331" s="950">
        <f t="shared" si="345"/>
        <v>155.75</v>
      </c>
      <c r="AI331" s="951">
        <f t="shared" si="345"/>
        <v>111.25</v>
      </c>
      <c r="AJ331" s="950">
        <f>AD331+AF331</f>
        <v>119.175</v>
      </c>
      <c r="AK331" s="952">
        <f>AE331+AG331</f>
        <v>105</v>
      </c>
      <c r="AL331" s="950">
        <f t="shared" si="344"/>
        <v>155.75</v>
      </c>
      <c r="AM331" s="953">
        <f>AG331+AI331</f>
        <v>111.25</v>
      </c>
      <c r="AN331" s="904">
        <f t="shared" si="340"/>
        <v>274.92500000000001</v>
      </c>
      <c r="AO331" s="905">
        <f t="shared" si="341"/>
        <v>216.25</v>
      </c>
      <c r="AR331" s="195"/>
      <c r="AV331" s="11"/>
      <c r="AW331" s="11"/>
    </row>
    <row r="332" spans="2:49" ht="12.75" customHeight="1">
      <c r="B332" s="1"/>
      <c r="C332" s="1488"/>
      <c r="D332" s="106"/>
      <c r="E332" s="107"/>
      <c r="F332" s="100"/>
      <c r="G332" s="143"/>
      <c r="K332" s="11"/>
      <c r="L332" s="11"/>
      <c r="M332" s="11"/>
      <c r="N332" s="91"/>
      <c r="O332" s="855" t="s">
        <v>301</v>
      </c>
      <c r="P332" s="850"/>
      <c r="Q332" s="1039"/>
      <c r="R332" s="850"/>
      <c r="S332" s="1040"/>
      <c r="T332" s="860"/>
      <c r="U332" s="1039"/>
      <c r="V332" s="863">
        <f t="shared" si="343"/>
        <v>0</v>
      </c>
      <c r="W332" s="1038">
        <f t="shared" si="324"/>
        <v>0</v>
      </c>
      <c r="X332" s="845">
        <f t="shared" si="325"/>
        <v>0</v>
      </c>
      <c r="Y332" s="1038">
        <f t="shared" si="326"/>
        <v>0</v>
      </c>
      <c r="Z332" s="881">
        <f t="shared" si="303"/>
        <v>0</v>
      </c>
      <c r="AA332" s="889">
        <f t="shared" si="304"/>
        <v>0</v>
      </c>
      <c r="AC332" s="1069" t="s">
        <v>320</v>
      </c>
      <c r="AD332" s="968"/>
      <c r="AE332" s="1060"/>
      <c r="AF332" s="970"/>
      <c r="AG332" s="1063"/>
      <c r="AH332" s="968"/>
      <c r="AI332" s="1060"/>
      <c r="AJ332" s="868">
        <f t="shared" ref="AJ332" si="346">AD332+AF332</f>
        <v>0</v>
      </c>
      <c r="AK332" s="1066">
        <f t="shared" ref="AK332" si="347">AE332+AG332</f>
        <v>0</v>
      </c>
      <c r="AL332" s="868">
        <f t="shared" si="344"/>
        <v>0</v>
      </c>
      <c r="AM332" s="1024">
        <f t="shared" ref="AM332" si="348">AG332+AI332</f>
        <v>0</v>
      </c>
      <c r="AN332" s="900">
        <f t="shared" si="340"/>
        <v>0</v>
      </c>
      <c r="AO332" s="907">
        <f t="shared" si="341"/>
        <v>0</v>
      </c>
      <c r="AR332" s="1750"/>
      <c r="AV332" s="11"/>
      <c r="AW332" s="11"/>
    </row>
    <row r="333" spans="2:49" ht="13.5" customHeight="1">
      <c r="B333" s="1619"/>
      <c r="C333" s="114"/>
      <c r="D333" s="216"/>
      <c r="E333" s="1674"/>
      <c r="F333" s="106"/>
      <c r="G333" s="106"/>
      <c r="H333" s="107"/>
      <c r="I333" s="100"/>
      <c r="J333" s="137"/>
      <c r="K333" s="11"/>
      <c r="L333" s="11"/>
      <c r="M333" s="11"/>
      <c r="N333" s="91"/>
      <c r="O333" s="856" t="s">
        <v>119</v>
      </c>
      <c r="P333" s="851"/>
      <c r="Q333" s="1041"/>
      <c r="R333" s="851"/>
      <c r="S333" s="1042"/>
      <c r="T333" s="861"/>
      <c r="U333" s="1041"/>
      <c r="V333" s="863">
        <f t="shared" si="343"/>
        <v>0</v>
      </c>
      <c r="W333" s="1038">
        <f t="shared" si="324"/>
        <v>0</v>
      </c>
      <c r="X333" s="845">
        <f t="shared" si="325"/>
        <v>0</v>
      </c>
      <c r="Y333" s="1038">
        <f t="shared" si="326"/>
        <v>0</v>
      </c>
      <c r="Z333" s="890">
        <f t="shared" si="303"/>
        <v>0</v>
      </c>
      <c r="AA333" s="891">
        <f t="shared" si="304"/>
        <v>0</v>
      </c>
      <c r="AC333" s="1056" t="s">
        <v>321</v>
      </c>
      <c r="AD333" s="972"/>
      <c r="AE333" s="1061"/>
      <c r="AF333" s="974"/>
      <c r="AG333" s="1064"/>
      <c r="AH333" s="972"/>
      <c r="AI333" s="1061"/>
      <c r="AJ333" s="868">
        <f t="shared" ref="AJ333:AK335" si="349">AD333+AF333</f>
        <v>0</v>
      </c>
      <c r="AK333" s="1066">
        <f t="shared" si="349"/>
        <v>0</v>
      </c>
      <c r="AL333" s="868">
        <f t="shared" si="344"/>
        <v>0</v>
      </c>
      <c r="AM333" s="1024">
        <f t="shared" ref="AM333:AM338" si="350">AG333+AI333</f>
        <v>0</v>
      </c>
      <c r="AN333" s="881">
        <f t="shared" si="340"/>
        <v>0</v>
      </c>
      <c r="AO333" s="902">
        <f t="shared" si="341"/>
        <v>0</v>
      </c>
      <c r="AR333" s="104"/>
      <c r="AV333" s="11"/>
      <c r="AW333" s="11"/>
    </row>
    <row r="334" spans="2:49" ht="12" customHeight="1" thickBot="1">
      <c r="B334" s="106"/>
      <c r="C334" s="1488"/>
      <c r="J334" s="11"/>
      <c r="K334" s="11"/>
      <c r="L334" s="11"/>
      <c r="M334" s="11"/>
      <c r="N334" s="91"/>
      <c r="O334" s="856" t="s">
        <v>343</v>
      </c>
      <c r="P334" s="851"/>
      <c r="Q334" s="1041"/>
      <c r="R334" s="851"/>
      <c r="S334" s="1042"/>
      <c r="T334" s="861"/>
      <c r="U334" s="1041"/>
      <c r="V334" s="863">
        <f t="shared" si="343"/>
        <v>0</v>
      </c>
      <c r="W334" s="1038">
        <f t="shared" si="324"/>
        <v>0</v>
      </c>
      <c r="X334" s="845">
        <f>R334+T334</f>
        <v>0</v>
      </c>
      <c r="Y334" s="1038">
        <f t="shared" si="326"/>
        <v>0</v>
      </c>
      <c r="Z334" s="890">
        <f t="shared" si="303"/>
        <v>0</v>
      </c>
      <c r="AA334" s="891">
        <f t="shared" si="304"/>
        <v>0</v>
      </c>
      <c r="AC334" s="1057" t="s">
        <v>361</v>
      </c>
      <c r="AD334" s="978"/>
      <c r="AE334" s="1062"/>
      <c r="AF334" s="980"/>
      <c r="AG334" s="1065"/>
      <c r="AH334" s="978"/>
      <c r="AI334" s="1062"/>
      <c r="AJ334" s="869">
        <f t="shared" si="349"/>
        <v>0</v>
      </c>
      <c r="AK334" s="1067">
        <f t="shared" si="349"/>
        <v>0</v>
      </c>
      <c r="AL334" s="869">
        <f t="shared" si="344"/>
        <v>0</v>
      </c>
      <c r="AM334" s="1068">
        <f t="shared" si="350"/>
        <v>0</v>
      </c>
      <c r="AN334" s="890">
        <f t="shared" si="340"/>
        <v>0</v>
      </c>
      <c r="AO334" s="903">
        <f t="shared" si="341"/>
        <v>0</v>
      </c>
      <c r="AR334" s="104"/>
      <c r="AU334" s="590"/>
      <c r="AV334" s="11"/>
      <c r="AW334" s="11"/>
    </row>
    <row r="335" spans="2:49" ht="15.75" thickBot="1">
      <c r="B335" s="91"/>
      <c r="C335" s="1488"/>
      <c r="N335" s="91"/>
      <c r="O335" s="419" t="s">
        <v>87</v>
      </c>
      <c r="P335" s="852"/>
      <c r="Q335" s="1043"/>
      <c r="R335" s="852">
        <f>I307</f>
        <v>20</v>
      </c>
      <c r="S335" s="1044">
        <f>J307</f>
        <v>20</v>
      </c>
      <c r="T335" s="862"/>
      <c r="U335" s="1045"/>
      <c r="V335" s="864">
        <f t="shared" si="343"/>
        <v>20</v>
      </c>
      <c r="W335" s="1046">
        <f t="shared" si="324"/>
        <v>20</v>
      </c>
      <c r="X335" s="864">
        <f>R335+T335</f>
        <v>20</v>
      </c>
      <c r="Y335" s="1046">
        <f t="shared" si="326"/>
        <v>20</v>
      </c>
      <c r="Z335" s="892">
        <f t="shared" si="303"/>
        <v>20</v>
      </c>
      <c r="AA335" s="893">
        <f t="shared" si="304"/>
        <v>20</v>
      </c>
      <c r="AC335" s="1058" t="s">
        <v>322</v>
      </c>
      <c r="AD335" s="1072">
        <f t="shared" ref="AD335:AI335" si="351">SUM(AD332:AD334)</f>
        <v>0</v>
      </c>
      <c r="AE335" s="1007">
        <f t="shared" si="351"/>
        <v>0</v>
      </c>
      <c r="AF335" s="1059">
        <f t="shared" si="351"/>
        <v>0</v>
      </c>
      <c r="AG335" s="1005">
        <f t="shared" si="351"/>
        <v>0</v>
      </c>
      <c r="AH335" s="1072">
        <f t="shared" si="351"/>
        <v>0</v>
      </c>
      <c r="AI335" s="1007">
        <f t="shared" si="351"/>
        <v>0</v>
      </c>
      <c r="AJ335" s="920">
        <f t="shared" si="349"/>
        <v>0</v>
      </c>
      <c r="AK335" s="1006">
        <f t="shared" si="349"/>
        <v>0</v>
      </c>
      <c r="AL335" s="920">
        <f t="shared" si="344"/>
        <v>0</v>
      </c>
      <c r="AM335" s="1007">
        <f t="shared" si="350"/>
        <v>0</v>
      </c>
      <c r="AN335" s="920">
        <f t="shared" si="340"/>
        <v>0</v>
      </c>
      <c r="AO335" s="921">
        <f t="shared" si="341"/>
        <v>0</v>
      </c>
      <c r="AR335" s="195"/>
      <c r="AU335" s="590"/>
      <c r="AV335" s="11"/>
      <c r="AW335" s="11"/>
    </row>
    <row r="336" spans="2:49" ht="13.5" customHeight="1">
      <c r="B336" s="91"/>
      <c r="C336" s="1488"/>
      <c r="N336" s="91"/>
      <c r="AC336" s="906" t="s">
        <v>315</v>
      </c>
      <c r="AD336" s="954"/>
      <c r="AE336" s="955"/>
      <c r="AF336" s="867"/>
      <c r="AG336" s="956"/>
      <c r="AH336" s="954"/>
      <c r="AI336" s="955"/>
      <c r="AJ336" s="869">
        <f t="shared" ref="AJ336:AK338" si="352">AD336+AF336</f>
        <v>0</v>
      </c>
      <c r="AK336" s="957">
        <f t="shared" si="352"/>
        <v>0</v>
      </c>
      <c r="AL336" s="867">
        <f t="shared" si="344"/>
        <v>0</v>
      </c>
      <c r="AM336" s="958">
        <f t="shared" si="350"/>
        <v>0</v>
      </c>
      <c r="AN336" s="900">
        <f t="shared" si="340"/>
        <v>0</v>
      </c>
      <c r="AO336" s="907">
        <f t="shared" si="341"/>
        <v>0</v>
      </c>
      <c r="AR336" s="104"/>
      <c r="AU336" s="590"/>
      <c r="AV336" s="11"/>
      <c r="AW336" s="11"/>
    </row>
    <row r="337" spans="2:49" ht="15.75" thickBot="1">
      <c r="B337" s="91"/>
      <c r="C337" s="1488"/>
      <c r="N337" s="91"/>
      <c r="S337" s="210"/>
      <c r="T337" s="210"/>
      <c r="U337" s="106"/>
      <c r="V337" s="1752"/>
      <c r="W337" s="106"/>
      <c r="AC337" s="908" t="s">
        <v>316</v>
      </c>
      <c r="AD337" s="939"/>
      <c r="AE337" s="959"/>
      <c r="AF337" s="869"/>
      <c r="AG337" s="1185"/>
      <c r="AH337" s="939"/>
      <c r="AI337" s="959"/>
      <c r="AJ337" s="869">
        <f t="shared" si="352"/>
        <v>0</v>
      </c>
      <c r="AK337" s="961">
        <f t="shared" si="352"/>
        <v>0</v>
      </c>
      <c r="AL337" s="869">
        <f t="shared" si="344"/>
        <v>0</v>
      </c>
      <c r="AM337" s="962">
        <f t="shared" si="350"/>
        <v>0</v>
      </c>
      <c r="AN337" s="890">
        <f t="shared" si="340"/>
        <v>0</v>
      </c>
      <c r="AO337" s="903">
        <f t="shared" si="341"/>
        <v>0</v>
      </c>
      <c r="AR337" s="104"/>
      <c r="AU337" s="106"/>
      <c r="AV337" s="11"/>
      <c r="AW337" s="11"/>
    </row>
    <row r="338" spans="2:49" ht="13.5" customHeight="1" thickBot="1">
      <c r="B338" s="91"/>
      <c r="C338" s="1488"/>
      <c r="N338" s="91"/>
      <c r="S338" s="159"/>
      <c r="T338" s="363"/>
      <c r="U338" s="159"/>
      <c r="V338" s="210"/>
      <c r="W338" s="106"/>
      <c r="Y338" s="834"/>
      <c r="AC338" s="909" t="s">
        <v>312</v>
      </c>
      <c r="AD338" s="963">
        <f t="shared" ref="AD338:AI338" si="353">SUM(AD336:AD337)</f>
        <v>0</v>
      </c>
      <c r="AE338" s="964">
        <f t="shared" si="353"/>
        <v>0</v>
      </c>
      <c r="AF338" s="965">
        <f t="shared" si="353"/>
        <v>0</v>
      </c>
      <c r="AG338" s="911">
        <f t="shared" si="353"/>
        <v>0</v>
      </c>
      <c r="AH338" s="963">
        <f>SUM(AH336:AH337)</f>
        <v>0</v>
      </c>
      <c r="AI338" s="964">
        <f t="shared" si="353"/>
        <v>0</v>
      </c>
      <c r="AJ338" s="910">
        <f t="shared" si="352"/>
        <v>0</v>
      </c>
      <c r="AK338" s="966">
        <f t="shared" si="352"/>
        <v>0</v>
      </c>
      <c r="AL338" s="910">
        <f t="shared" si="344"/>
        <v>0</v>
      </c>
      <c r="AM338" s="967">
        <f t="shared" si="350"/>
        <v>0</v>
      </c>
      <c r="AN338" s="910">
        <f t="shared" si="340"/>
        <v>0</v>
      </c>
      <c r="AO338" s="911">
        <f t="shared" si="341"/>
        <v>0</v>
      </c>
      <c r="AR338" s="195"/>
      <c r="AU338" s="106"/>
      <c r="AV338" s="11"/>
      <c r="AW338" s="11"/>
    </row>
    <row r="339" spans="2:49">
      <c r="B339" s="91"/>
      <c r="C339" s="1488"/>
      <c r="N339" s="91"/>
      <c r="S339" s="106"/>
      <c r="T339" s="106"/>
      <c r="U339" s="210"/>
      <c r="V339" s="106"/>
      <c r="W339" s="106"/>
      <c r="Y339" s="834"/>
      <c r="AC339" s="912" t="s">
        <v>214</v>
      </c>
      <c r="AD339" s="968"/>
      <c r="AE339" s="969"/>
      <c r="AF339" s="970"/>
      <c r="AG339" s="971"/>
      <c r="AH339" s="968"/>
      <c r="AI339" s="969"/>
      <c r="AJ339" s="868">
        <f t="shared" ref="AJ339" si="354">AD339+AF339</f>
        <v>0</v>
      </c>
      <c r="AK339" s="976">
        <f t="shared" ref="AK339" si="355">AE339+AG339</f>
        <v>0</v>
      </c>
      <c r="AL339" s="868">
        <f t="shared" si="344"/>
        <v>0</v>
      </c>
      <c r="AM339" s="977">
        <f>AG339+AI339</f>
        <v>0</v>
      </c>
      <c r="AN339" s="900">
        <f t="shared" si="340"/>
        <v>0</v>
      </c>
      <c r="AO339" s="907">
        <f t="shared" si="341"/>
        <v>0</v>
      </c>
      <c r="AR339" s="98"/>
      <c r="AU339" s="106"/>
      <c r="AV339" s="11"/>
      <c r="AW339" s="11"/>
    </row>
    <row r="340" spans="2:49">
      <c r="B340" s="91"/>
      <c r="C340" s="1488"/>
      <c r="N340" s="91"/>
      <c r="S340" s="106"/>
      <c r="T340" s="106"/>
      <c r="U340" s="210"/>
      <c r="V340" s="106"/>
      <c r="W340" s="106"/>
      <c r="Y340" s="270"/>
      <c r="AC340" s="913" t="s">
        <v>91</v>
      </c>
      <c r="AD340" s="972"/>
      <c r="AE340" s="973"/>
      <c r="AF340" s="974">
        <f>I306</f>
        <v>86</v>
      </c>
      <c r="AG340" s="975">
        <f>J306</f>
        <v>80</v>
      </c>
      <c r="AH340" s="972"/>
      <c r="AI340" s="973"/>
      <c r="AJ340" s="868">
        <f t="shared" ref="AJ340:AK342" si="356">AD340+AF340</f>
        <v>86</v>
      </c>
      <c r="AK340" s="976">
        <f t="shared" si="356"/>
        <v>80</v>
      </c>
      <c r="AL340" s="868">
        <f t="shared" si="344"/>
        <v>86</v>
      </c>
      <c r="AM340" s="977">
        <f>AG340+AI340</f>
        <v>80</v>
      </c>
      <c r="AN340" s="881">
        <f t="shared" si="340"/>
        <v>86</v>
      </c>
      <c r="AO340" s="902">
        <f t="shared" si="341"/>
        <v>80</v>
      </c>
      <c r="AR340" s="104"/>
      <c r="AU340" s="106"/>
      <c r="AV340" s="11"/>
      <c r="AW340" s="11"/>
    </row>
    <row r="341" spans="2:49" ht="15.75" thickBot="1">
      <c r="B341" s="91"/>
      <c r="C341" s="1488"/>
      <c r="N341" s="91"/>
      <c r="S341" s="106"/>
      <c r="T341" s="106"/>
      <c r="U341" s="106"/>
      <c r="V341" s="106"/>
      <c r="W341" s="106"/>
      <c r="Y341" s="829"/>
      <c r="AC341" s="914" t="s">
        <v>215</v>
      </c>
      <c r="AD341" s="978"/>
      <c r="AE341" s="979"/>
      <c r="AF341" s="980"/>
      <c r="AG341" s="981"/>
      <c r="AH341" s="978"/>
      <c r="AI341" s="979"/>
      <c r="AJ341" s="869">
        <f t="shared" si="356"/>
        <v>0</v>
      </c>
      <c r="AK341" s="982">
        <f t="shared" si="356"/>
        <v>0</v>
      </c>
      <c r="AL341" s="869">
        <f t="shared" si="344"/>
        <v>0</v>
      </c>
      <c r="AM341" s="983">
        <f>AG341+AI341</f>
        <v>0</v>
      </c>
      <c r="AN341" s="890">
        <f t="shared" si="340"/>
        <v>0</v>
      </c>
      <c r="AO341" s="903">
        <f t="shared" si="341"/>
        <v>0</v>
      </c>
      <c r="AR341" s="104"/>
      <c r="AU341" s="106"/>
      <c r="AV341" s="11"/>
      <c r="AW341" s="11"/>
    </row>
    <row r="342" spans="2:49" ht="15.75" thickBot="1">
      <c r="B342" s="101"/>
      <c r="C342" s="100"/>
      <c r="D342" s="137"/>
      <c r="H342" s="101"/>
      <c r="I342" s="100"/>
      <c r="J342" s="143"/>
      <c r="K342" s="106"/>
      <c r="L342" s="106"/>
      <c r="M342" s="106"/>
      <c r="N342" s="91"/>
      <c r="S342" s="106"/>
      <c r="T342" s="106"/>
      <c r="U342" s="104"/>
      <c r="V342" s="100"/>
      <c r="W342" s="143"/>
      <c r="Y342" s="829"/>
      <c r="AC342" s="1070" t="s">
        <v>313</v>
      </c>
      <c r="AD342" s="1071">
        <f t="shared" ref="AD342:AI342" si="357">SUM(AD339:AD341)</f>
        <v>0</v>
      </c>
      <c r="AE342" s="951">
        <f t="shared" si="357"/>
        <v>0</v>
      </c>
      <c r="AF342" s="1071">
        <f t="shared" si="357"/>
        <v>86</v>
      </c>
      <c r="AG342" s="951">
        <f t="shared" si="357"/>
        <v>80</v>
      </c>
      <c r="AH342" s="1071">
        <f t="shared" si="357"/>
        <v>0</v>
      </c>
      <c r="AI342" s="951">
        <f t="shared" si="357"/>
        <v>0</v>
      </c>
      <c r="AJ342" s="950">
        <f t="shared" si="356"/>
        <v>86</v>
      </c>
      <c r="AK342" s="952">
        <f t="shared" si="356"/>
        <v>80</v>
      </c>
      <c r="AL342" s="950">
        <f t="shared" si="344"/>
        <v>86</v>
      </c>
      <c r="AM342" s="953">
        <f>AG342+AI342</f>
        <v>80</v>
      </c>
      <c r="AN342" s="915">
        <f t="shared" si="340"/>
        <v>86</v>
      </c>
      <c r="AO342" s="916">
        <f t="shared" si="341"/>
        <v>80</v>
      </c>
      <c r="AR342" s="195"/>
      <c r="AU342" s="106"/>
      <c r="AV342" s="11"/>
      <c r="AW342" s="11"/>
    </row>
    <row r="343" spans="2:49">
      <c r="B343" s="91"/>
      <c r="C343" s="1623" t="s">
        <v>196</v>
      </c>
      <c r="D343" s="91"/>
      <c r="E343" s="91"/>
      <c r="F343" s="91"/>
      <c r="G343" s="1624"/>
      <c r="H343" s="1624"/>
      <c r="I343" s="1624"/>
      <c r="J343" s="91"/>
      <c r="K343" s="91"/>
      <c r="L343" s="1624"/>
      <c r="M343" s="91"/>
      <c r="N343" s="91"/>
      <c r="S343" s="106"/>
      <c r="T343" s="106"/>
      <c r="U343" s="106"/>
      <c r="V343" s="106"/>
      <c r="W343" s="106"/>
      <c r="Y343" s="835"/>
      <c r="Z343" s="894"/>
      <c r="AA343" s="285"/>
      <c r="AC343" s="1623" t="s">
        <v>471</v>
      </c>
      <c r="AE343" s="830"/>
      <c r="AG343" s="832"/>
      <c r="AI343" s="14"/>
      <c r="AK343" s="338"/>
      <c r="AM343" s="839"/>
      <c r="AN343" s="11"/>
      <c r="AR343" s="106"/>
      <c r="AU343" s="11"/>
    </row>
    <row r="344" spans="2:49" ht="15.75">
      <c r="B344" s="91"/>
      <c r="C344" s="1488"/>
      <c r="D344" s="1489" t="s">
        <v>371</v>
      </c>
      <c r="E344" s="91"/>
      <c r="F344" s="91"/>
      <c r="G344" s="91"/>
      <c r="H344" s="91"/>
      <c r="I344" s="91"/>
      <c r="J344" s="91"/>
      <c r="K344" s="91"/>
      <c r="L344" s="1671" t="s">
        <v>105</v>
      </c>
      <c r="M344" s="91"/>
      <c r="N344" s="91"/>
      <c r="O344" s="101"/>
      <c r="P344" s="100"/>
      <c r="Q344" s="137"/>
      <c r="Z344" s="894"/>
      <c r="AA344" s="1015"/>
      <c r="AC344" t="s">
        <v>296</v>
      </c>
      <c r="AN344" s="106"/>
      <c r="AO344" s="11"/>
      <c r="AR344" s="137"/>
    </row>
    <row r="345" spans="2:49" ht="15.75" thickBot="1">
      <c r="B345" s="1624" t="s">
        <v>442</v>
      </c>
      <c r="C345" s="1624"/>
      <c r="D345" s="1628"/>
      <c r="E345" s="91"/>
      <c r="F345" s="1629" t="s">
        <v>124</v>
      </c>
      <c r="G345" s="91"/>
      <c r="H345" s="91"/>
      <c r="I345" s="1630"/>
      <c r="J345" s="2257" t="s">
        <v>542</v>
      </c>
      <c r="K345" s="1631"/>
      <c r="L345" s="91"/>
      <c r="M345" s="91"/>
      <c r="N345" s="91"/>
      <c r="O345" s="1623" t="s">
        <v>471</v>
      </c>
      <c r="Z345" s="1016"/>
      <c r="AA345" s="78"/>
      <c r="AC345" s="99" t="str">
        <f>O347</f>
        <v>7- й   день</v>
      </c>
      <c r="AD345" s="2" t="s">
        <v>442</v>
      </c>
      <c r="AI345" s="133" t="str">
        <f>F345</f>
        <v>2 - я   неделя</v>
      </c>
      <c r="AK345" s="296" t="str">
        <f>J345</f>
        <v>О С Е Н Ь     2024  -   __  г.г.</v>
      </c>
      <c r="AL345" s="65"/>
      <c r="AR345" s="106"/>
      <c r="AV345" s="51"/>
      <c r="AW345" s="580"/>
    </row>
    <row r="346" spans="2:49" ht="15.75" thickBot="1">
      <c r="B346" s="1632" t="s">
        <v>2</v>
      </c>
      <c r="C346" s="1633" t="s">
        <v>3</v>
      </c>
      <c r="D346" s="1634" t="s">
        <v>4</v>
      </c>
      <c r="E346" s="234" t="s">
        <v>59</v>
      </c>
      <c r="F346" s="112"/>
      <c r="G346" s="112"/>
      <c r="H346" s="112"/>
      <c r="I346" s="112"/>
      <c r="J346" s="112"/>
      <c r="K346" s="112"/>
      <c r="L346" s="112"/>
      <c r="M346" s="226"/>
      <c r="N346" s="91"/>
      <c r="O346" t="s">
        <v>296</v>
      </c>
      <c r="AC346" s="823" t="s">
        <v>243</v>
      </c>
      <c r="AD346" s="824" t="s">
        <v>297</v>
      </c>
      <c r="AE346" s="825"/>
      <c r="AF346" s="824" t="s">
        <v>298</v>
      </c>
      <c r="AG346" s="825"/>
      <c r="AH346" s="824" t="s">
        <v>299</v>
      </c>
      <c r="AI346" s="825"/>
      <c r="AJ346" s="824" t="s">
        <v>302</v>
      </c>
      <c r="AK346" s="825"/>
      <c r="AL346" s="871" t="s">
        <v>303</v>
      </c>
      <c r="AM346" s="825"/>
      <c r="AN346" s="895" t="s">
        <v>304</v>
      </c>
      <c r="AO346" s="896"/>
      <c r="AR346" s="1748"/>
      <c r="AV346" s="322"/>
      <c r="AW346" s="322"/>
    </row>
    <row r="347" spans="2:49" ht="15.75" thickBot="1">
      <c r="B347" s="1636" t="s">
        <v>5</v>
      </c>
      <c r="C347" s="91"/>
      <c r="D347" s="1637" t="s">
        <v>60</v>
      </c>
      <c r="E347" s="103"/>
      <c r="F347" s="106"/>
      <c r="G347" s="106"/>
      <c r="H347" s="106"/>
      <c r="I347" s="106"/>
      <c r="J347" s="106"/>
      <c r="K347" s="91"/>
      <c r="L347" s="91"/>
      <c r="M347" s="102"/>
      <c r="N347" s="91"/>
      <c r="O347" s="99" t="str">
        <f>B348</f>
        <v>7- й   день</v>
      </c>
      <c r="P347" s="2" t="s">
        <v>442</v>
      </c>
      <c r="U347" s="133" t="str">
        <f>F345</f>
        <v>2 - я   неделя</v>
      </c>
      <c r="W347" s="296" t="str">
        <f>J345</f>
        <v>О С Е Н Ь     2024  -   __  г.г.</v>
      </c>
      <c r="X347" s="65"/>
      <c r="Y347" s="1017"/>
      <c r="AC347" s="1073" t="s">
        <v>327</v>
      </c>
      <c r="AD347" s="826" t="s">
        <v>89</v>
      </c>
      <c r="AE347" s="828" t="s">
        <v>90</v>
      </c>
      <c r="AF347" s="872" t="s">
        <v>89</v>
      </c>
      <c r="AG347" s="873" t="s">
        <v>90</v>
      </c>
      <c r="AH347" s="872" t="s">
        <v>89</v>
      </c>
      <c r="AI347" s="873" t="s">
        <v>90</v>
      </c>
      <c r="AJ347" s="826" t="s">
        <v>89</v>
      </c>
      <c r="AK347" s="827" t="s">
        <v>90</v>
      </c>
      <c r="AL347" s="874" t="s">
        <v>89</v>
      </c>
      <c r="AM347" s="827" t="s">
        <v>90</v>
      </c>
      <c r="AN347" s="1076" t="s">
        <v>89</v>
      </c>
      <c r="AO347" s="1077" t="s">
        <v>90</v>
      </c>
      <c r="AR347" s="106"/>
      <c r="AV347" s="322"/>
      <c r="AW347" s="322"/>
    </row>
    <row r="348" spans="2:49" ht="16.5" thickBot="1">
      <c r="B348" s="1656" t="s">
        <v>577</v>
      </c>
      <c r="C348" s="1676"/>
      <c r="D348" s="1545"/>
      <c r="E348" s="2397" t="s">
        <v>492</v>
      </c>
      <c r="F348" s="2187"/>
      <c r="G348" s="2188"/>
      <c r="H348" s="44"/>
      <c r="I348" s="44"/>
      <c r="J348" s="54"/>
      <c r="K348" s="2341" t="s">
        <v>579</v>
      </c>
      <c r="L348" s="2434"/>
      <c r="M348" s="54"/>
      <c r="N348" s="91"/>
      <c r="AC348" s="917" t="s">
        <v>66</v>
      </c>
      <c r="AD348" s="954"/>
      <c r="AE348" s="984"/>
      <c r="AF348" s="954"/>
      <c r="AG348" s="985"/>
      <c r="AH348" s="954"/>
      <c r="AI348" s="986"/>
      <c r="AJ348" s="867">
        <f t="shared" ref="AJ348:AJ377" si="358">AD348+AF348</f>
        <v>0</v>
      </c>
      <c r="AK348" s="987">
        <f t="shared" ref="AK348:AK377" si="359">AE348+AG348</f>
        <v>0</v>
      </c>
      <c r="AL348" s="867">
        <f t="shared" ref="AL348:AL377" si="360">AF348+AH348</f>
        <v>0</v>
      </c>
      <c r="AM348" s="988">
        <f t="shared" ref="AM348:AM377" si="361">AG348+AI348</f>
        <v>0</v>
      </c>
      <c r="AN348" s="900">
        <f t="shared" ref="AN348:AN356" si="362">AD348+AF348+AH348</f>
        <v>0</v>
      </c>
      <c r="AO348" s="907">
        <f t="shared" ref="AO348:AO356" si="363">AE348+AG348+AI348</f>
        <v>0</v>
      </c>
      <c r="AR348" s="101"/>
      <c r="AV348" s="14"/>
      <c r="AW348" s="14"/>
    </row>
    <row r="349" spans="2:49" ht="15.75" thickBot="1">
      <c r="B349" s="234"/>
      <c r="C349" s="334" t="s">
        <v>131</v>
      </c>
      <c r="D349" s="226"/>
      <c r="E349" s="2154" t="s">
        <v>88</v>
      </c>
      <c r="F349" s="2155" t="s">
        <v>89</v>
      </c>
      <c r="G349" s="2342" t="s">
        <v>90</v>
      </c>
      <c r="H349" s="2154" t="s">
        <v>88</v>
      </c>
      <c r="I349" s="2155" t="s">
        <v>89</v>
      </c>
      <c r="J349" s="2342" t="s">
        <v>90</v>
      </c>
      <c r="K349" s="2154" t="s">
        <v>88</v>
      </c>
      <c r="L349" s="2155" t="s">
        <v>89</v>
      </c>
      <c r="M349" s="2342" t="s">
        <v>90</v>
      </c>
      <c r="N349" s="91"/>
      <c r="O349" s="1088" t="s">
        <v>330</v>
      </c>
      <c r="P349" s="187"/>
      <c r="Q349" s="187"/>
      <c r="R349" s="187"/>
      <c r="S349" s="187"/>
      <c r="T349" s="187"/>
      <c r="U349" s="187"/>
      <c r="V349" s="187"/>
      <c r="W349" s="187"/>
      <c r="X349" s="187"/>
      <c r="Y349" s="821"/>
      <c r="AC349" s="917" t="s">
        <v>474</v>
      </c>
      <c r="AD349" s="932"/>
      <c r="AE349" s="989"/>
      <c r="AF349" s="932"/>
      <c r="AG349" s="990"/>
      <c r="AH349" s="932"/>
      <c r="AI349" s="991"/>
      <c r="AJ349" s="868">
        <f t="shared" si="358"/>
        <v>0</v>
      </c>
      <c r="AK349" s="992">
        <f t="shared" si="359"/>
        <v>0</v>
      </c>
      <c r="AL349" s="868">
        <f t="shared" si="360"/>
        <v>0</v>
      </c>
      <c r="AM349" s="923">
        <f t="shared" si="361"/>
        <v>0</v>
      </c>
      <c r="AN349" s="881">
        <f t="shared" si="362"/>
        <v>0</v>
      </c>
      <c r="AO349" s="902">
        <f t="shared" si="363"/>
        <v>0</v>
      </c>
      <c r="AR349" s="101"/>
      <c r="AV349" s="14"/>
      <c r="AW349" s="14"/>
    </row>
    <row r="350" spans="2:49">
      <c r="B350" s="381" t="s">
        <v>896</v>
      </c>
      <c r="C350" s="1424" t="s">
        <v>922</v>
      </c>
      <c r="D350" s="344">
        <v>100</v>
      </c>
      <c r="E350" s="2177" t="s">
        <v>107</v>
      </c>
      <c r="F350" s="2919">
        <v>147.9853</v>
      </c>
      <c r="G350" s="2468">
        <v>106.785</v>
      </c>
      <c r="H350" s="232" t="s">
        <v>81</v>
      </c>
      <c r="I350" s="2414">
        <v>1.23</v>
      </c>
      <c r="J350" s="2176">
        <v>1.23</v>
      </c>
      <c r="K350" s="2177" t="s">
        <v>44</v>
      </c>
      <c r="L350" s="2193">
        <v>205.2</v>
      </c>
      <c r="M350" s="2198">
        <v>153.9</v>
      </c>
      <c r="N350" s="91"/>
      <c r="O350" s="655"/>
      <c r="P350" s="17" t="s">
        <v>331</v>
      </c>
      <c r="Q350" s="17"/>
      <c r="R350" s="17"/>
      <c r="S350" s="17"/>
      <c r="T350" s="17"/>
      <c r="U350" s="17"/>
      <c r="V350" s="17"/>
      <c r="W350" s="17"/>
      <c r="X350" s="17"/>
      <c r="Y350" s="822"/>
      <c r="AC350" s="917" t="s">
        <v>68</v>
      </c>
      <c r="AD350" s="993"/>
      <c r="AE350" s="1047"/>
      <c r="AF350" s="993"/>
      <c r="AG350" s="995"/>
      <c r="AH350" s="993"/>
      <c r="AI350" s="996"/>
      <c r="AJ350" s="868">
        <f t="shared" si="358"/>
        <v>0</v>
      </c>
      <c r="AK350" s="992">
        <f t="shared" si="359"/>
        <v>0</v>
      </c>
      <c r="AL350" s="868">
        <f t="shared" si="360"/>
        <v>0</v>
      </c>
      <c r="AM350" s="923">
        <f t="shared" si="361"/>
        <v>0</v>
      </c>
      <c r="AN350" s="881">
        <f t="shared" si="362"/>
        <v>0</v>
      </c>
      <c r="AO350" s="902">
        <f t="shared" si="363"/>
        <v>0</v>
      </c>
      <c r="AR350" s="101"/>
      <c r="AV350" s="11"/>
      <c r="AW350" s="11"/>
    </row>
    <row r="351" spans="2:49">
      <c r="B351" s="1638" t="s">
        <v>493</v>
      </c>
      <c r="C351" s="259" t="s">
        <v>494</v>
      </c>
      <c r="D351" s="169">
        <v>120</v>
      </c>
      <c r="E351" s="2412" t="s">
        <v>614</v>
      </c>
      <c r="F351" s="11"/>
      <c r="G351" s="11"/>
      <c r="H351" s="259" t="s">
        <v>373</v>
      </c>
      <c r="I351" s="2441">
        <v>0.9</v>
      </c>
      <c r="J351" s="2413">
        <v>0.9</v>
      </c>
      <c r="K351" s="2438" t="s">
        <v>76</v>
      </c>
      <c r="L351" s="2183">
        <v>28.44</v>
      </c>
      <c r="M351" s="2173">
        <v>27</v>
      </c>
      <c r="N351" s="91"/>
      <c r="Z351" s="11"/>
      <c r="AA351" s="11"/>
      <c r="AC351" s="917" t="s">
        <v>69</v>
      </c>
      <c r="AD351" s="932"/>
      <c r="AE351" s="994"/>
      <c r="AF351" s="932"/>
      <c r="AG351" s="995"/>
      <c r="AH351" s="932"/>
      <c r="AI351" s="996"/>
      <c r="AJ351" s="868">
        <f t="shared" si="358"/>
        <v>0</v>
      </c>
      <c r="AK351" s="992">
        <f t="shared" si="359"/>
        <v>0</v>
      </c>
      <c r="AL351" s="868">
        <f t="shared" si="360"/>
        <v>0</v>
      </c>
      <c r="AM351" s="923">
        <f t="shared" si="361"/>
        <v>0</v>
      </c>
      <c r="AN351" s="881">
        <f t="shared" si="362"/>
        <v>0</v>
      </c>
      <c r="AO351" s="902">
        <f t="shared" si="363"/>
        <v>0</v>
      </c>
      <c r="AR351" s="101"/>
      <c r="AV351" s="11"/>
      <c r="AW351" s="11"/>
    </row>
    <row r="352" spans="2:49" ht="15.75" thickBot="1">
      <c r="B352" s="3014"/>
      <c r="C352" s="170" t="s">
        <v>495</v>
      </c>
      <c r="D352" s="3015"/>
      <c r="E352" s="2175" t="s">
        <v>372</v>
      </c>
      <c r="F352" s="2164">
        <v>15.32</v>
      </c>
      <c r="G352" s="2429">
        <v>15.32</v>
      </c>
      <c r="H352" s="2442" t="s">
        <v>581</v>
      </c>
      <c r="I352" s="1208"/>
      <c r="J352" s="2443"/>
      <c r="K352" s="2163" t="s">
        <v>78</v>
      </c>
      <c r="L352" s="2183">
        <v>6.3</v>
      </c>
      <c r="M352" s="2173">
        <v>6.3</v>
      </c>
      <c r="N352" s="548"/>
      <c r="AA352" s="37"/>
      <c r="AC352" s="917" t="s">
        <v>71</v>
      </c>
      <c r="AD352" s="932"/>
      <c r="AE352" s="989"/>
      <c r="AF352" s="932"/>
      <c r="AG352" s="990"/>
      <c r="AH352" s="932"/>
      <c r="AI352" s="991"/>
      <c r="AJ352" s="868">
        <f t="shared" si="358"/>
        <v>0</v>
      </c>
      <c r="AK352" s="992">
        <f t="shared" si="359"/>
        <v>0</v>
      </c>
      <c r="AL352" s="868">
        <f t="shared" si="360"/>
        <v>0</v>
      </c>
      <c r="AM352" s="923">
        <f t="shared" si="361"/>
        <v>0</v>
      </c>
      <c r="AN352" s="881">
        <f t="shared" si="362"/>
        <v>0</v>
      </c>
      <c r="AO352" s="902">
        <f t="shared" si="363"/>
        <v>0</v>
      </c>
      <c r="AR352" s="101"/>
      <c r="AV352" s="11"/>
      <c r="AW352" s="11"/>
    </row>
    <row r="353" spans="2:49" ht="15.75" thickBot="1">
      <c r="B353" s="163" t="s">
        <v>580</v>
      </c>
      <c r="C353" s="259" t="s">
        <v>579</v>
      </c>
      <c r="D353" s="652">
        <v>180</v>
      </c>
      <c r="E353" s="2175" t="s">
        <v>546</v>
      </c>
      <c r="F353" s="2164">
        <v>20.835000000000001</v>
      </c>
      <c r="G353" s="2363">
        <v>16.667999999999999</v>
      </c>
      <c r="H353" s="2444" t="s">
        <v>617</v>
      </c>
      <c r="I353" s="17"/>
      <c r="J353" s="822"/>
      <c r="K353" s="238" t="s">
        <v>373</v>
      </c>
      <c r="L353" s="2441">
        <v>0.4</v>
      </c>
      <c r="M353" s="2413">
        <v>0.4</v>
      </c>
      <c r="N353" s="91"/>
      <c r="O353" s="823" t="s">
        <v>243</v>
      </c>
      <c r="P353" s="824" t="s">
        <v>297</v>
      </c>
      <c r="Q353" s="825"/>
      <c r="R353" s="824" t="s">
        <v>298</v>
      </c>
      <c r="S353" s="825"/>
      <c r="T353" s="824" t="s">
        <v>299</v>
      </c>
      <c r="U353" s="825"/>
      <c r="V353" s="824" t="s">
        <v>300</v>
      </c>
      <c r="W353" s="825"/>
      <c r="X353" s="824" t="s">
        <v>303</v>
      </c>
      <c r="Y353" s="825"/>
      <c r="Z353" s="1751" t="s">
        <v>304</v>
      </c>
      <c r="AA353" s="875"/>
      <c r="AC353" s="917" t="s">
        <v>72</v>
      </c>
      <c r="AD353" s="932"/>
      <c r="AE353" s="997"/>
      <c r="AF353" s="932"/>
      <c r="AG353" s="990"/>
      <c r="AH353" s="932"/>
      <c r="AI353" s="991"/>
      <c r="AJ353" s="868">
        <f t="shared" si="358"/>
        <v>0</v>
      </c>
      <c r="AK353" s="992">
        <f t="shared" si="359"/>
        <v>0</v>
      </c>
      <c r="AL353" s="868">
        <f t="shared" si="360"/>
        <v>0</v>
      </c>
      <c r="AM353" s="923">
        <f t="shared" si="361"/>
        <v>0</v>
      </c>
      <c r="AN353" s="881">
        <f t="shared" si="362"/>
        <v>0</v>
      </c>
      <c r="AO353" s="902">
        <f t="shared" si="363"/>
        <v>0</v>
      </c>
      <c r="AR353" s="101"/>
      <c r="AV353" s="11"/>
      <c r="AW353" s="11"/>
    </row>
    <row r="354" spans="2:49" ht="15.75" thickBot="1">
      <c r="B354" s="163" t="s">
        <v>631</v>
      </c>
      <c r="C354" s="259" t="s">
        <v>630</v>
      </c>
      <c r="D354" s="2214">
        <v>200</v>
      </c>
      <c r="E354" s="2412" t="s">
        <v>616</v>
      </c>
      <c r="F354" s="2185"/>
      <c r="G354" s="2207"/>
      <c r="H354" s="3475" t="s">
        <v>897</v>
      </c>
      <c r="I354" s="1192"/>
      <c r="J354" s="2387"/>
      <c r="K354" s="2475" t="s">
        <v>630</v>
      </c>
      <c r="L354" s="2474"/>
      <c r="M354" s="1218"/>
      <c r="N354" s="91"/>
      <c r="O354" s="663"/>
      <c r="P354" s="826" t="s">
        <v>89</v>
      </c>
      <c r="Q354" s="827" t="s">
        <v>90</v>
      </c>
      <c r="R354" s="826" t="s">
        <v>89</v>
      </c>
      <c r="S354" s="827" t="s">
        <v>90</v>
      </c>
      <c r="T354" s="826" t="s">
        <v>89</v>
      </c>
      <c r="U354" s="827" t="s">
        <v>90</v>
      </c>
      <c r="V354" s="826" t="s">
        <v>89</v>
      </c>
      <c r="W354" s="827" t="s">
        <v>90</v>
      </c>
      <c r="X354" s="826" t="s">
        <v>89</v>
      </c>
      <c r="Y354" s="828" t="s">
        <v>90</v>
      </c>
      <c r="Z354" s="876" t="s">
        <v>89</v>
      </c>
      <c r="AA354" s="877" t="s">
        <v>90</v>
      </c>
      <c r="AC354" s="918" t="s">
        <v>329</v>
      </c>
      <c r="AD354" s="932"/>
      <c r="AE354" s="989"/>
      <c r="AF354" s="1099"/>
      <c r="AG354" s="1186"/>
      <c r="AH354" s="932"/>
      <c r="AI354" s="991"/>
      <c r="AJ354" s="868">
        <f t="shared" si="358"/>
        <v>0</v>
      </c>
      <c r="AK354" s="992">
        <f t="shared" si="359"/>
        <v>0</v>
      </c>
      <c r="AL354" s="868">
        <f t="shared" si="360"/>
        <v>0</v>
      </c>
      <c r="AM354" s="923">
        <f t="shared" si="361"/>
        <v>0</v>
      </c>
      <c r="AN354" s="881">
        <f t="shared" si="362"/>
        <v>0</v>
      </c>
      <c r="AO354" s="902">
        <f t="shared" si="363"/>
        <v>0</v>
      </c>
      <c r="AR354" s="101"/>
    </row>
    <row r="355" spans="2:49" ht="15.75" thickBot="1">
      <c r="B355" s="3004" t="s">
        <v>9</v>
      </c>
      <c r="C355" s="241" t="s">
        <v>10</v>
      </c>
      <c r="D355" s="231">
        <v>60</v>
      </c>
      <c r="E355" s="2178" t="s">
        <v>578</v>
      </c>
      <c r="F355" s="2180">
        <v>11.76</v>
      </c>
      <c r="G355" s="2410">
        <v>9.8000000000000007</v>
      </c>
      <c r="H355" s="3426" t="s">
        <v>88</v>
      </c>
      <c r="I355" s="3427" t="s">
        <v>89</v>
      </c>
      <c r="J355" s="3428" t="s">
        <v>90</v>
      </c>
      <c r="K355" s="2122" t="s">
        <v>632</v>
      </c>
      <c r="L355" s="2404">
        <v>15</v>
      </c>
      <c r="M355" s="1639">
        <v>15</v>
      </c>
      <c r="N355" s="91"/>
      <c r="O355" s="1089" t="s">
        <v>118</v>
      </c>
      <c r="P355" s="843">
        <f>D356</f>
        <v>40</v>
      </c>
      <c r="Q355" s="1018">
        <f>D356</f>
        <v>40</v>
      </c>
      <c r="R355" s="857">
        <f>D369</f>
        <v>40</v>
      </c>
      <c r="S355" s="1010">
        <f>D369</f>
        <v>40</v>
      </c>
      <c r="T355" s="857">
        <f>D383</f>
        <v>30</v>
      </c>
      <c r="U355" s="1019">
        <f>D383</f>
        <v>30</v>
      </c>
      <c r="V355" s="857">
        <f>P355+R355</f>
        <v>80</v>
      </c>
      <c r="W355" s="1009">
        <f>Q355+S355</f>
        <v>80</v>
      </c>
      <c r="X355" s="857">
        <f>R355+T355</f>
        <v>70</v>
      </c>
      <c r="Y355" s="1010">
        <f>S355+U355</f>
        <v>70</v>
      </c>
      <c r="Z355" s="878">
        <f t="shared" ref="Z355:Z391" si="364">P355+R355+T355</f>
        <v>110</v>
      </c>
      <c r="AA355" s="879">
        <f t="shared" ref="AA355:AA391" si="365">Q355+S355+U355</f>
        <v>110</v>
      </c>
      <c r="AC355" s="1074" t="s">
        <v>328</v>
      </c>
      <c r="AD355" s="939"/>
      <c r="AE355" s="998"/>
      <c r="AF355" s="939"/>
      <c r="AG355" s="999"/>
      <c r="AH355" s="939"/>
      <c r="AI355" s="1000"/>
      <c r="AJ355" s="869">
        <f t="shared" si="358"/>
        <v>0</v>
      </c>
      <c r="AK355" s="1001">
        <f t="shared" si="359"/>
        <v>0</v>
      </c>
      <c r="AL355" s="869">
        <f t="shared" si="360"/>
        <v>0</v>
      </c>
      <c r="AM355" s="833">
        <f t="shared" si="361"/>
        <v>0</v>
      </c>
      <c r="AN355" s="890">
        <f t="shared" si="362"/>
        <v>0</v>
      </c>
      <c r="AO355" s="903">
        <f t="shared" si="363"/>
        <v>0</v>
      </c>
      <c r="AR355" s="101"/>
    </row>
    <row r="356" spans="2:49" ht="15.75" thickBot="1">
      <c r="B356" s="3005" t="s">
        <v>9</v>
      </c>
      <c r="C356" s="241" t="s">
        <v>319</v>
      </c>
      <c r="D356" s="231">
        <v>40</v>
      </c>
      <c r="E356" s="2175" t="s">
        <v>396</v>
      </c>
      <c r="F356" s="2164">
        <v>6</v>
      </c>
      <c r="G356" s="2176">
        <v>6</v>
      </c>
      <c r="H356" s="3001" t="s">
        <v>526</v>
      </c>
      <c r="I356" s="3476">
        <v>73.8</v>
      </c>
      <c r="J356" s="3477">
        <v>59</v>
      </c>
      <c r="K356" s="188" t="s">
        <v>377</v>
      </c>
      <c r="L356" s="2164">
        <v>6.9</v>
      </c>
      <c r="M356" s="2165">
        <v>6.9</v>
      </c>
      <c r="N356" s="91"/>
      <c r="O356" s="880" t="s">
        <v>117</v>
      </c>
      <c r="P356" s="844">
        <f>D355</f>
        <v>60</v>
      </c>
      <c r="Q356" s="1020">
        <f>D355</f>
        <v>60</v>
      </c>
      <c r="R356" s="844">
        <f>D368+L363</f>
        <v>69.2</v>
      </c>
      <c r="S356" s="1021">
        <f>D368+M363</f>
        <v>69.2</v>
      </c>
      <c r="T356" s="844">
        <f>F382</f>
        <v>20.8</v>
      </c>
      <c r="U356" s="1020">
        <f>G382</f>
        <v>20.8</v>
      </c>
      <c r="V356" s="844">
        <f t="shared" ref="V356:V360" si="366">P356+R356</f>
        <v>129.19999999999999</v>
      </c>
      <c r="W356" s="1012">
        <f t="shared" ref="W356:W360" si="367">Q356+S356</f>
        <v>129.19999999999999</v>
      </c>
      <c r="X356" s="844">
        <f t="shared" ref="X356:X360" si="368">R356+T356</f>
        <v>90</v>
      </c>
      <c r="Y356" s="923">
        <f t="shared" ref="Y356:Y360" si="369">S356+U356</f>
        <v>90</v>
      </c>
      <c r="Z356" s="881">
        <f t="shared" si="364"/>
        <v>150</v>
      </c>
      <c r="AA356" s="882">
        <f t="shared" si="365"/>
        <v>150</v>
      </c>
      <c r="AC356" s="919" t="s">
        <v>314</v>
      </c>
      <c r="AD356" s="1002">
        <f t="shared" ref="AD356:AH356" si="370">SUM(AD348:AD355)</f>
        <v>0</v>
      </c>
      <c r="AE356" s="1003">
        <f t="shared" si="370"/>
        <v>0</v>
      </c>
      <c r="AF356" s="1004">
        <f t="shared" si="370"/>
        <v>0</v>
      </c>
      <c r="AG356" s="921">
        <f t="shared" si="370"/>
        <v>0</v>
      </c>
      <c r="AH356" s="1002">
        <f t="shared" si="370"/>
        <v>0</v>
      </c>
      <c r="AI356" s="1005">
        <f>SUM(AI348:AI355)</f>
        <v>0</v>
      </c>
      <c r="AJ356" s="920">
        <f t="shared" si="358"/>
        <v>0</v>
      </c>
      <c r="AK356" s="1006">
        <f t="shared" si="359"/>
        <v>0</v>
      </c>
      <c r="AL356" s="920">
        <f t="shared" si="360"/>
        <v>0</v>
      </c>
      <c r="AM356" s="1007">
        <f t="shared" si="361"/>
        <v>0</v>
      </c>
      <c r="AN356" s="920">
        <f t="shared" si="362"/>
        <v>0</v>
      </c>
      <c r="AO356" s="921">
        <f t="shared" si="363"/>
        <v>0</v>
      </c>
      <c r="AR356" s="127"/>
    </row>
    <row r="357" spans="2:49">
      <c r="B357" s="103"/>
      <c r="C357" s="1202"/>
      <c r="D357" s="102"/>
      <c r="E357" s="2445" t="s">
        <v>615</v>
      </c>
      <c r="F357" s="2185"/>
      <c r="G357" s="2186"/>
      <c r="H357" s="2953" t="s">
        <v>509</v>
      </c>
      <c r="I357" s="3478">
        <v>40.43</v>
      </c>
      <c r="J357" s="3479">
        <v>38.299999999999997</v>
      </c>
      <c r="K357" s="238" t="s">
        <v>633</v>
      </c>
      <c r="L357" s="1653">
        <v>100</v>
      </c>
      <c r="M357" s="1484">
        <v>100</v>
      </c>
      <c r="N357" s="1050"/>
      <c r="O357" s="880" t="s">
        <v>75</v>
      </c>
      <c r="P357" s="844"/>
      <c r="Q357" s="1113"/>
      <c r="R357" s="844">
        <f>F370</f>
        <v>2.5</v>
      </c>
      <c r="S357" s="1012">
        <f>G370</f>
        <v>2.5</v>
      </c>
      <c r="T357" s="844">
        <f>I383</f>
        <v>2.4</v>
      </c>
      <c r="U357" s="1023">
        <f>J383</f>
        <v>2.4</v>
      </c>
      <c r="V357" s="844">
        <f t="shared" si="366"/>
        <v>2.5</v>
      </c>
      <c r="W357" s="1012">
        <f t="shared" si="367"/>
        <v>2.5</v>
      </c>
      <c r="X357" s="844">
        <f t="shared" si="368"/>
        <v>4.9000000000000004</v>
      </c>
      <c r="Y357" s="923">
        <f t="shared" si="369"/>
        <v>4.9000000000000004</v>
      </c>
      <c r="Z357" s="881">
        <f t="shared" si="364"/>
        <v>4.9000000000000004</v>
      </c>
      <c r="AA357" s="882">
        <f t="shared" si="365"/>
        <v>4.9000000000000004</v>
      </c>
      <c r="AC357" s="1316" t="s">
        <v>428</v>
      </c>
      <c r="AD357" s="865"/>
      <c r="AE357" s="1100"/>
      <c r="AF357" s="867"/>
      <c r="AG357" s="1008"/>
      <c r="AH357" s="870"/>
      <c r="AI357" s="1078"/>
      <c r="AJ357" s="870">
        <f t="shared" si="358"/>
        <v>0</v>
      </c>
      <c r="AK357" s="1009">
        <f t="shared" si="359"/>
        <v>0</v>
      </c>
      <c r="AL357" s="870">
        <f t="shared" si="360"/>
        <v>0</v>
      </c>
      <c r="AM357" s="1010">
        <f t="shared" si="361"/>
        <v>0</v>
      </c>
      <c r="AN357" s="1075"/>
      <c r="AO357" s="1086">
        <f t="shared" ref="AO357:AO380" si="371">AE357+AG357+AI357</f>
        <v>0</v>
      </c>
      <c r="AR357" s="106"/>
    </row>
    <row r="358" spans="2:49">
      <c r="B358" s="103"/>
      <c r="C358" s="1202"/>
      <c r="D358" s="102"/>
      <c r="E358" s="2446" t="s">
        <v>377</v>
      </c>
      <c r="F358" s="2414">
        <v>2.4500000000000002</v>
      </c>
      <c r="G358" s="2176">
        <v>2.4500000000000002</v>
      </c>
      <c r="H358" s="238" t="s">
        <v>81</v>
      </c>
      <c r="I358" s="1653">
        <v>2.7</v>
      </c>
      <c r="J358" s="3480">
        <v>2.7</v>
      </c>
      <c r="K358" s="188" t="s">
        <v>127</v>
      </c>
      <c r="L358" s="227">
        <v>10</v>
      </c>
      <c r="M358" s="1211">
        <v>10</v>
      </c>
      <c r="N358" s="91"/>
      <c r="O358" s="883" t="s">
        <v>305</v>
      </c>
      <c r="P358" s="2316">
        <f t="shared" ref="P358:U358" si="372">AD356</f>
        <v>0</v>
      </c>
      <c r="Q358" s="1048">
        <f t="shared" si="372"/>
        <v>0</v>
      </c>
      <c r="R358" s="2316">
        <f t="shared" si="372"/>
        <v>0</v>
      </c>
      <c r="S358" s="885">
        <f>AG356</f>
        <v>0</v>
      </c>
      <c r="T358" s="2316">
        <f t="shared" si="372"/>
        <v>0</v>
      </c>
      <c r="U358" s="2317">
        <f t="shared" si="372"/>
        <v>0</v>
      </c>
      <c r="V358" s="845">
        <f t="shared" si="366"/>
        <v>0</v>
      </c>
      <c r="W358" s="885">
        <f t="shared" si="367"/>
        <v>0</v>
      </c>
      <c r="X358" s="845">
        <f t="shared" si="368"/>
        <v>0</v>
      </c>
      <c r="Y358" s="1024">
        <f t="shared" si="369"/>
        <v>0</v>
      </c>
      <c r="Z358" s="884">
        <f t="shared" si="364"/>
        <v>0</v>
      </c>
      <c r="AA358" s="885">
        <f t="shared" si="365"/>
        <v>0</v>
      </c>
      <c r="AC358" s="898" t="s">
        <v>326</v>
      </c>
      <c r="AD358" s="729"/>
      <c r="AE358" s="1101"/>
      <c r="AF358" s="868"/>
      <c r="AG358" s="1011"/>
      <c r="AH358" s="868"/>
      <c r="AI358" s="1079"/>
      <c r="AJ358" s="868">
        <f t="shared" si="358"/>
        <v>0</v>
      </c>
      <c r="AK358" s="1012">
        <f t="shared" si="359"/>
        <v>0</v>
      </c>
      <c r="AL358" s="868">
        <f t="shared" si="360"/>
        <v>0</v>
      </c>
      <c r="AM358" s="923">
        <f t="shared" si="361"/>
        <v>0</v>
      </c>
      <c r="AN358" s="1075">
        <f t="shared" ref="AN358:AN380" si="373">AD358+AF358+AH358</f>
        <v>0</v>
      </c>
      <c r="AO358" s="1086">
        <f t="shared" si="371"/>
        <v>0</v>
      </c>
      <c r="AR358" s="111"/>
    </row>
    <row r="359" spans="2:49" ht="15.75" thickBot="1">
      <c r="B359" s="1212" t="s">
        <v>293</v>
      </c>
      <c r="C359" s="1213"/>
      <c r="D359" s="3022">
        <f>SUM(D350:D358)</f>
        <v>700</v>
      </c>
      <c r="E359" s="232" t="s">
        <v>81</v>
      </c>
      <c r="F359" s="2414">
        <v>1.23</v>
      </c>
      <c r="G359" s="2176">
        <v>1.23</v>
      </c>
      <c r="H359" s="238" t="s">
        <v>373</v>
      </c>
      <c r="I359" s="239">
        <v>0.3</v>
      </c>
      <c r="J359" s="3477">
        <v>0.3</v>
      </c>
      <c r="K359" s="1214" t="s">
        <v>372</v>
      </c>
      <c r="L359" s="1207">
        <v>128</v>
      </c>
      <c r="M359" s="1646">
        <v>128</v>
      </c>
      <c r="N359" s="91"/>
      <c r="O359" s="880" t="s">
        <v>93</v>
      </c>
      <c r="P359" s="844"/>
      <c r="Q359" s="837"/>
      <c r="R359" s="844">
        <f>I362</f>
        <v>55</v>
      </c>
      <c r="S359" s="923">
        <f>J362</f>
        <v>55</v>
      </c>
      <c r="T359" s="844"/>
      <c r="U359" s="1025"/>
      <c r="V359" s="844">
        <f t="shared" si="366"/>
        <v>55</v>
      </c>
      <c r="W359" s="1012">
        <f t="shared" si="367"/>
        <v>55</v>
      </c>
      <c r="X359" s="844">
        <f t="shared" si="368"/>
        <v>55</v>
      </c>
      <c r="Y359" s="923">
        <f t="shared" si="369"/>
        <v>55</v>
      </c>
      <c r="Z359" s="881">
        <f t="shared" si="364"/>
        <v>55</v>
      </c>
      <c r="AA359" s="882">
        <f t="shared" si="365"/>
        <v>55</v>
      </c>
      <c r="AC359" s="897" t="s">
        <v>229</v>
      </c>
      <c r="AD359" s="729"/>
      <c r="AE359" s="1102"/>
      <c r="AF359" s="868"/>
      <c r="AG359" s="1011"/>
      <c r="AH359" s="868"/>
      <c r="AI359" s="1079"/>
      <c r="AJ359" s="868">
        <f t="shared" si="358"/>
        <v>0</v>
      </c>
      <c r="AK359" s="1012">
        <f t="shared" si="359"/>
        <v>0</v>
      </c>
      <c r="AL359" s="868">
        <f t="shared" si="360"/>
        <v>0</v>
      </c>
      <c r="AM359" s="923">
        <f t="shared" si="361"/>
        <v>0</v>
      </c>
      <c r="AN359" s="1075">
        <f t="shared" si="373"/>
        <v>0</v>
      </c>
      <c r="AO359" s="1086">
        <f t="shared" si="371"/>
        <v>0</v>
      </c>
      <c r="AR359" s="111"/>
    </row>
    <row r="360" spans="2:49" ht="15.75" thickBot="1">
      <c r="B360" s="585"/>
      <c r="C360" s="334" t="s">
        <v>109</v>
      </c>
      <c r="D360" s="226"/>
      <c r="E360" s="3422" t="s">
        <v>984</v>
      </c>
      <c r="F360" s="44"/>
      <c r="G360" s="44"/>
      <c r="H360" s="3138" t="s">
        <v>923</v>
      </c>
      <c r="I360" s="2588"/>
      <c r="J360" s="2589"/>
      <c r="K360" s="3515" t="s">
        <v>924</v>
      </c>
      <c r="L360" s="44"/>
      <c r="M360" s="54"/>
      <c r="N360" s="91"/>
      <c r="O360" s="415" t="s">
        <v>44</v>
      </c>
      <c r="P360" s="1111">
        <f>L350</f>
        <v>205.2</v>
      </c>
      <c r="Q360" s="1030">
        <f>M350</f>
        <v>153.9</v>
      </c>
      <c r="R360" s="844"/>
      <c r="S360" s="923"/>
      <c r="T360" s="844"/>
      <c r="U360" s="1025"/>
      <c r="V360" s="844">
        <f t="shared" si="366"/>
        <v>205.2</v>
      </c>
      <c r="W360" s="1012">
        <f t="shared" si="367"/>
        <v>153.9</v>
      </c>
      <c r="X360" s="844">
        <f t="shared" si="368"/>
        <v>0</v>
      </c>
      <c r="Y360" s="923">
        <f t="shared" si="369"/>
        <v>0</v>
      </c>
      <c r="Z360" s="881">
        <f t="shared" si="364"/>
        <v>205.2</v>
      </c>
      <c r="AA360" s="882">
        <f t="shared" si="365"/>
        <v>153.9</v>
      </c>
      <c r="AC360" s="899" t="s">
        <v>360</v>
      </c>
      <c r="AD360" s="729"/>
      <c r="AE360" s="1103"/>
      <c r="AF360" s="868"/>
      <c r="AG360" s="1011"/>
      <c r="AH360" s="869"/>
      <c r="AI360" s="1080"/>
      <c r="AJ360" s="869">
        <f t="shared" si="358"/>
        <v>0</v>
      </c>
      <c r="AK360" s="1014">
        <f t="shared" si="359"/>
        <v>0</v>
      </c>
      <c r="AL360" s="869">
        <f t="shared" si="360"/>
        <v>0</v>
      </c>
      <c r="AM360" s="833">
        <f t="shared" si="361"/>
        <v>0</v>
      </c>
      <c r="AN360" s="1075">
        <f t="shared" si="373"/>
        <v>0</v>
      </c>
      <c r="AO360" s="1086">
        <f t="shared" si="371"/>
        <v>0</v>
      </c>
      <c r="AR360" s="209"/>
    </row>
    <row r="361" spans="2:49" ht="15.75" thickBot="1">
      <c r="B361" s="381" t="s">
        <v>516</v>
      </c>
      <c r="C361" s="1424" t="s">
        <v>1038</v>
      </c>
      <c r="D361" s="652">
        <v>100</v>
      </c>
      <c r="E361" s="2184" t="s">
        <v>88</v>
      </c>
      <c r="F361" s="2155" t="s">
        <v>89</v>
      </c>
      <c r="G361" s="2156" t="s">
        <v>90</v>
      </c>
      <c r="H361" s="2184" t="s">
        <v>88</v>
      </c>
      <c r="I361" s="2155" t="s">
        <v>89</v>
      </c>
      <c r="J361" s="2156" t="s">
        <v>90</v>
      </c>
      <c r="K361" s="2184" t="s">
        <v>88</v>
      </c>
      <c r="L361" s="2155" t="s">
        <v>89</v>
      </c>
      <c r="M361" s="2342" t="s">
        <v>90</v>
      </c>
      <c r="N361" s="91"/>
      <c r="O361" s="1376" t="s">
        <v>434</v>
      </c>
      <c r="P361" s="2318">
        <f t="shared" ref="P361:U361" si="374">AD371</f>
        <v>146.82500000000002</v>
      </c>
      <c r="Q361" s="2319">
        <f t="shared" si="374"/>
        <v>123.76799999999999</v>
      </c>
      <c r="R361" s="2318">
        <f t="shared" si="374"/>
        <v>252.82999999999998</v>
      </c>
      <c r="S361" s="1487">
        <f t="shared" si="374"/>
        <v>212.61700000000002</v>
      </c>
      <c r="T361" s="2318">
        <f t="shared" si="374"/>
        <v>0</v>
      </c>
      <c r="U361" s="2320">
        <f t="shared" si="374"/>
        <v>0</v>
      </c>
      <c r="V361" s="1378">
        <f t="shared" ref="V361:Y363" si="375">P361+R361</f>
        <v>399.65499999999997</v>
      </c>
      <c r="W361" s="887">
        <f t="shared" si="375"/>
        <v>336.38499999999999</v>
      </c>
      <c r="X361" s="1378">
        <f t="shared" si="375"/>
        <v>252.82999999999998</v>
      </c>
      <c r="Y361" s="1379">
        <f t="shared" si="375"/>
        <v>212.61700000000002</v>
      </c>
      <c r="Z361" s="1380">
        <f t="shared" si="364"/>
        <v>399.65499999999997</v>
      </c>
      <c r="AA361" s="887">
        <f t="shared" si="365"/>
        <v>336.38499999999999</v>
      </c>
      <c r="AC361" s="899" t="s">
        <v>61</v>
      </c>
      <c r="AD361" s="865"/>
      <c r="AE361" s="1100"/>
      <c r="AF361" s="867"/>
      <c r="AG361" s="1008"/>
      <c r="AH361" s="868"/>
      <c r="AI361" s="1079"/>
      <c r="AJ361" s="868">
        <f t="shared" si="358"/>
        <v>0</v>
      </c>
      <c r="AK361" s="1012">
        <f t="shared" si="359"/>
        <v>0</v>
      </c>
      <c r="AL361" s="868">
        <f t="shared" si="360"/>
        <v>0</v>
      </c>
      <c r="AM361" s="923">
        <f t="shared" si="361"/>
        <v>0</v>
      </c>
      <c r="AN361" s="1075">
        <f t="shared" si="373"/>
        <v>0</v>
      </c>
      <c r="AO361" s="1086">
        <f t="shared" si="371"/>
        <v>0</v>
      </c>
      <c r="AR361" s="209"/>
    </row>
    <row r="362" spans="2:49">
      <c r="B362" s="3004" t="s">
        <v>407</v>
      </c>
      <c r="C362" s="259" t="s">
        <v>385</v>
      </c>
      <c r="D362" s="652">
        <v>250</v>
      </c>
      <c r="E362" s="2170" t="s">
        <v>561</v>
      </c>
      <c r="F362" s="2360">
        <v>87.5</v>
      </c>
      <c r="G362" s="2362">
        <v>70</v>
      </c>
      <c r="H362" s="2160" t="s">
        <v>93</v>
      </c>
      <c r="I362" s="2164">
        <v>55</v>
      </c>
      <c r="J362" s="2173">
        <v>55</v>
      </c>
      <c r="K362" s="2177" t="s">
        <v>63</v>
      </c>
      <c r="L362" s="2343">
        <v>144</v>
      </c>
      <c r="M362" s="2198">
        <v>120</v>
      </c>
      <c r="N362" s="91"/>
      <c r="O362" s="1377" t="s">
        <v>435</v>
      </c>
      <c r="P362" s="2318">
        <f t="shared" ref="P362:U362" si="376">AD377</f>
        <v>6</v>
      </c>
      <c r="Q362" s="2319">
        <f t="shared" si="376"/>
        <v>6</v>
      </c>
      <c r="R362" s="2318">
        <f t="shared" si="376"/>
        <v>8.9</v>
      </c>
      <c r="S362" s="1487">
        <f t="shared" si="376"/>
        <v>8.9</v>
      </c>
      <c r="T362" s="2318">
        <f t="shared" si="376"/>
        <v>0</v>
      </c>
      <c r="U362" s="2320">
        <f t="shared" si="376"/>
        <v>0</v>
      </c>
      <c r="V362" s="846">
        <f t="shared" si="375"/>
        <v>14.9</v>
      </c>
      <c r="W362" s="887">
        <f t="shared" si="375"/>
        <v>14.9</v>
      </c>
      <c r="X362" s="846">
        <f t="shared" si="375"/>
        <v>8.9</v>
      </c>
      <c r="Y362" s="1026">
        <f t="shared" si="375"/>
        <v>8.9</v>
      </c>
      <c r="Z362" s="1380">
        <f t="shared" si="364"/>
        <v>14.9</v>
      </c>
      <c r="AA362" s="887">
        <f t="shared" si="365"/>
        <v>14.9</v>
      </c>
      <c r="AC362" s="1175" t="s">
        <v>374</v>
      </c>
      <c r="AD362" s="729"/>
      <c r="AE362" s="1101"/>
      <c r="AF362" s="868">
        <f>F368</f>
        <v>3.25</v>
      </c>
      <c r="AG362" s="1011">
        <f>G368</f>
        <v>2.5</v>
      </c>
      <c r="AH362" s="868"/>
      <c r="AI362" s="1079"/>
      <c r="AJ362" s="868">
        <f t="shared" si="358"/>
        <v>3.25</v>
      </c>
      <c r="AK362" s="1012">
        <f t="shared" si="359"/>
        <v>2.5</v>
      </c>
      <c r="AL362" s="868">
        <f t="shared" si="360"/>
        <v>3.25</v>
      </c>
      <c r="AM362" s="923">
        <f t="shared" si="361"/>
        <v>2.5</v>
      </c>
      <c r="AN362" s="1075">
        <f t="shared" si="373"/>
        <v>3.25</v>
      </c>
      <c r="AO362" s="1086">
        <f t="shared" si="371"/>
        <v>2.5</v>
      </c>
      <c r="AR362" s="104"/>
    </row>
    <row r="363" spans="2:49">
      <c r="B363" s="103"/>
      <c r="C363" s="3091" t="s">
        <v>670</v>
      </c>
      <c r="D363" s="1876"/>
      <c r="E363" s="2175" t="s">
        <v>546</v>
      </c>
      <c r="F363" s="2164">
        <v>12.5</v>
      </c>
      <c r="G363" s="2165">
        <v>10</v>
      </c>
      <c r="H363" s="2160" t="s">
        <v>77</v>
      </c>
      <c r="I363" s="2180">
        <v>330</v>
      </c>
      <c r="J363" s="2347">
        <v>330</v>
      </c>
      <c r="K363" s="2175" t="s">
        <v>819</v>
      </c>
      <c r="L363" s="2164">
        <v>19.2</v>
      </c>
      <c r="M363" s="2165">
        <v>19.2</v>
      </c>
      <c r="N363" s="91"/>
      <c r="O363" s="880" t="s">
        <v>67</v>
      </c>
      <c r="P363" s="847">
        <f t="shared" ref="P363:U363" si="377">AD385</f>
        <v>0</v>
      </c>
      <c r="Q363" s="1145">
        <f t="shared" si="377"/>
        <v>0</v>
      </c>
      <c r="R363" s="847">
        <f t="shared" si="377"/>
        <v>119.175</v>
      </c>
      <c r="S363" s="1195">
        <f t="shared" si="377"/>
        <v>105</v>
      </c>
      <c r="T363" s="847">
        <f t="shared" si="377"/>
        <v>0</v>
      </c>
      <c r="U363" s="2204">
        <f t="shared" si="377"/>
        <v>0</v>
      </c>
      <c r="V363" s="847">
        <f t="shared" si="375"/>
        <v>119.175</v>
      </c>
      <c r="W363" s="1012">
        <f t="shared" si="375"/>
        <v>105</v>
      </c>
      <c r="X363" s="847">
        <f t="shared" si="375"/>
        <v>119.175</v>
      </c>
      <c r="Y363" s="923">
        <f t="shared" si="375"/>
        <v>105</v>
      </c>
      <c r="Z363" s="901">
        <f t="shared" si="364"/>
        <v>119.175</v>
      </c>
      <c r="AA363" s="882">
        <f t="shared" si="365"/>
        <v>105</v>
      </c>
      <c r="AC363" s="898" t="s">
        <v>480</v>
      </c>
      <c r="AD363" s="729"/>
      <c r="AE363" s="1102"/>
      <c r="AF363" s="868"/>
      <c r="AG363" s="1011"/>
      <c r="AH363" s="868"/>
      <c r="AI363" s="1079"/>
      <c r="AJ363" s="868">
        <f t="shared" si="358"/>
        <v>0</v>
      </c>
      <c r="AK363" s="1012">
        <f t="shared" si="359"/>
        <v>0</v>
      </c>
      <c r="AL363" s="868">
        <f t="shared" si="360"/>
        <v>0</v>
      </c>
      <c r="AM363" s="923">
        <f t="shared" si="361"/>
        <v>0</v>
      </c>
      <c r="AN363" s="1075">
        <f t="shared" si="373"/>
        <v>0</v>
      </c>
      <c r="AO363" s="1086">
        <f t="shared" si="371"/>
        <v>0</v>
      </c>
      <c r="AR363" s="111"/>
    </row>
    <row r="364" spans="2:49">
      <c r="B364" s="381" t="s">
        <v>926</v>
      </c>
      <c r="C364" s="259" t="s">
        <v>923</v>
      </c>
      <c r="D364" s="249">
        <v>180</v>
      </c>
      <c r="E364" s="2497" t="s">
        <v>678</v>
      </c>
      <c r="F364" s="11"/>
      <c r="G364" s="72"/>
      <c r="H364" s="3246" t="s">
        <v>941</v>
      </c>
      <c r="I364" s="2164"/>
      <c r="J364" s="2173"/>
      <c r="K364" s="2178" t="s">
        <v>78</v>
      </c>
      <c r="L364" s="2164">
        <v>4.8</v>
      </c>
      <c r="M364" s="2176">
        <v>4.8</v>
      </c>
      <c r="N364" s="91"/>
      <c r="O364" s="888" t="s">
        <v>92</v>
      </c>
      <c r="P364" s="847">
        <f t="shared" ref="P364:U364" si="378">AD389</f>
        <v>15</v>
      </c>
      <c r="Q364" s="1145">
        <f t="shared" si="378"/>
        <v>15</v>
      </c>
      <c r="R364" s="847">
        <f t="shared" si="378"/>
        <v>0</v>
      </c>
      <c r="S364" s="1195">
        <f t="shared" si="378"/>
        <v>0</v>
      </c>
      <c r="T364" s="847">
        <f t="shared" si="378"/>
        <v>20</v>
      </c>
      <c r="U364" s="2204">
        <f t="shared" si="378"/>
        <v>20</v>
      </c>
      <c r="V364" s="844">
        <f t="shared" ref="V364:V386" si="379">P364+R364</f>
        <v>15</v>
      </c>
      <c r="W364" s="1012">
        <f t="shared" ref="W364:W391" si="380">Q364+S364</f>
        <v>15</v>
      </c>
      <c r="X364" s="844">
        <f t="shared" ref="X364:X389" si="381">R364+T364</f>
        <v>20</v>
      </c>
      <c r="Y364" s="923">
        <f t="shared" ref="Y364:Y391" si="382">S364+U364</f>
        <v>20</v>
      </c>
      <c r="Z364" s="881">
        <f t="shared" si="364"/>
        <v>35</v>
      </c>
      <c r="AA364" s="882">
        <f t="shared" si="365"/>
        <v>35</v>
      </c>
      <c r="AC364" s="899" t="s">
        <v>110</v>
      </c>
      <c r="AD364" s="1110">
        <f>I356</f>
        <v>73.8</v>
      </c>
      <c r="AE364" s="1102">
        <f>J356</f>
        <v>59</v>
      </c>
      <c r="AF364" s="868">
        <f>F362</f>
        <v>87.5</v>
      </c>
      <c r="AG364" s="1011">
        <f>G362</f>
        <v>70</v>
      </c>
      <c r="AH364" s="868"/>
      <c r="AI364" s="1079"/>
      <c r="AJ364" s="868">
        <f t="shared" si="358"/>
        <v>161.30000000000001</v>
      </c>
      <c r="AK364" s="1012">
        <f t="shared" si="359"/>
        <v>129</v>
      </c>
      <c r="AL364" s="868">
        <f t="shared" si="360"/>
        <v>87.5</v>
      </c>
      <c r="AM364" s="923">
        <f t="shared" si="361"/>
        <v>70</v>
      </c>
      <c r="AN364" s="1075">
        <f t="shared" si="373"/>
        <v>161.30000000000001</v>
      </c>
      <c r="AO364" s="1086">
        <f t="shared" si="371"/>
        <v>129</v>
      </c>
      <c r="AR364" s="209"/>
    </row>
    <row r="365" spans="2:49">
      <c r="B365" s="381" t="s">
        <v>927</v>
      </c>
      <c r="C365" s="251" t="s">
        <v>924</v>
      </c>
      <c r="D365" s="2251">
        <v>120</v>
      </c>
      <c r="E365" s="2175" t="s">
        <v>560</v>
      </c>
      <c r="F365" s="2164">
        <v>12</v>
      </c>
      <c r="G365" s="2165">
        <v>10</v>
      </c>
      <c r="H365" s="2540" t="s">
        <v>545</v>
      </c>
      <c r="I365" s="2396">
        <v>13.72</v>
      </c>
      <c r="J365" s="2973">
        <v>10.973000000000001</v>
      </c>
      <c r="K365" s="2175" t="s">
        <v>373</v>
      </c>
      <c r="L365" s="2350">
        <v>0.75</v>
      </c>
      <c r="M365" s="2351">
        <v>0.75</v>
      </c>
      <c r="N365" s="91"/>
      <c r="O365" s="880" t="s">
        <v>638</v>
      </c>
      <c r="P365" s="1144">
        <f>L357</f>
        <v>100</v>
      </c>
      <c r="Q365" s="1030">
        <f>M357</f>
        <v>100</v>
      </c>
      <c r="R365" s="1144"/>
      <c r="S365" s="1033"/>
      <c r="T365" s="1144"/>
      <c r="U365" s="1023"/>
      <c r="V365" s="844">
        <f t="shared" si="379"/>
        <v>100</v>
      </c>
      <c r="W365" s="1012">
        <f t="shared" si="380"/>
        <v>100</v>
      </c>
      <c r="X365" s="844">
        <f t="shared" si="381"/>
        <v>0</v>
      </c>
      <c r="Y365" s="923">
        <f t="shared" si="382"/>
        <v>0</v>
      </c>
      <c r="Z365" s="881">
        <f t="shared" si="364"/>
        <v>100</v>
      </c>
      <c r="AA365" s="882">
        <f t="shared" si="365"/>
        <v>100</v>
      </c>
      <c r="AC365" s="899" t="s">
        <v>80</v>
      </c>
      <c r="AD365" s="729">
        <f>F355</f>
        <v>11.76</v>
      </c>
      <c r="AE365" s="1104">
        <f>G355</f>
        <v>9.8000000000000007</v>
      </c>
      <c r="AF365" s="868">
        <f>F365+I366</f>
        <v>22.86</v>
      </c>
      <c r="AG365" s="1011">
        <f>G365+J366</f>
        <v>19.143999999999998</v>
      </c>
      <c r="AH365" s="868"/>
      <c r="AI365" s="2970"/>
      <c r="AJ365" s="868">
        <f t="shared" si="358"/>
        <v>34.619999999999997</v>
      </c>
      <c r="AK365" s="1012">
        <f t="shared" si="359"/>
        <v>28.943999999999999</v>
      </c>
      <c r="AL365" s="868">
        <f t="shared" si="360"/>
        <v>22.86</v>
      </c>
      <c r="AM365" s="923">
        <f t="shared" si="361"/>
        <v>19.143999999999998</v>
      </c>
      <c r="AN365" s="1075">
        <f t="shared" si="373"/>
        <v>34.619999999999997</v>
      </c>
      <c r="AO365" s="1086">
        <f t="shared" si="371"/>
        <v>28.943999999999999</v>
      </c>
      <c r="AR365" s="209"/>
    </row>
    <row r="366" spans="2:49">
      <c r="B366" s="3009" t="s">
        <v>376</v>
      </c>
      <c r="C366" s="259" t="s">
        <v>95</v>
      </c>
      <c r="D366" s="169">
        <v>200</v>
      </c>
      <c r="E366" s="2497" t="s">
        <v>665</v>
      </c>
      <c r="F366" s="11"/>
      <c r="G366" s="72"/>
      <c r="H366" s="2160" t="s">
        <v>137</v>
      </c>
      <c r="I366" s="2164">
        <v>10.86</v>
      </c>
      <c r="J366" s="2165">
        <v>9.1440000000000001</v>
      </c>
      <c r="K366" s="3202" t="s">
        <v>958</v>
      </c>
      <c r="L366" s="2164"/>
      <c r="M366" s="2173"/>
      <c r="N366" s="91"/>
      <c r="O366" s="415" t="s">
        <v>317</v>
      </c>
      <c r="P366" s="847">
        <f t="shared" ref="P366:U366" si="383">AD392</f>
        <v>0</v>
      </c>
      <c r="Q366" s="1145">
        <f t="shared" si="383"/>
        <v>0</v>
      </c>
      <c r="R366" s="847">
        <f t="shared" si="383"/>
        <v>0</v>
      </c>
      <c r="S366" s="1195">
        <f t="shared" si="383"/>
        <v>0</v>
      </c>
      <c r="T366" s="847">
        <f t="shared" si="383"/>
        <v>0</v>
      </c>
      <c r="U366" s="2204">
        <f t="shared" si="383"/>
        <v>0</v>
      </c>
      <c r="V366" s="844">
        <f t="shared" si="379"/>
        <v>0</v>
      </c>
      <c r="W366" s="1012">
        <f t="shared" si="380"/>
        <v>0</v>
      </c>
      <c r="X366" s="844">
        <f t="shared" si="381"/>
        <v>0</v>
      </c>
      <c r="Y366" s="923">
        <f t="shared" si="382"/>
        <v>0</v>
      </c>
      <c r="Z366" s="881">
        <f t="shared" si="364"/>
        <v>0</v>
      </c>
      <c r="AA366" s="882">
        <f t="shared" si="365"/>
        <v>0</v>
      </c>
      <c r="AC366" s="899" t="s">
        <v>65</v>
      </c>
      <c r="AD366" s="729">
        <f>F353</f>
        <v>20.835000000000001</v>
      </c>
      <c r="AE366" s="1114">
        <f>G353</f>
        <v>16.667999999999999</v>
      </c>
      <c r="AF366" s="868">
        <f>F363+I365</f>
        <v>26.22</v>
      </c>
      <c r="AG366" s="1011">
        <f>G363+J365</f>
        <v>20.972999999999999</v>
      </c>
      <c r="AH366" s="868"/>
      <c r="AI366" s="2970"/>
      <c r="AJ366" s="868">
        <f t="shared" si="358"/>
        <v>47.055</v>
      </c>
      <c r="AK366" s="1012">
        <f t="shared" si="359"/>
        <v>37.640999999999998</v>
      </c>
      <c r="AL366" s="868">
        <f t="shared" si="360"/>
        <v>26.22</v>
      </c>
      <c r="AM366" s="923">
        <f t="shared" si="361"/>
        <v>20.972999999999999</v>
      </c>
      <c r="AN366" s="1075">
        <f t="shared" si="373"/>
        <v>47.055</v>
      </c>
      <c r="AO366" s="1086">
        <f t="shared" si="371"/>
        <v>37.640999999999998</v>
      </c>
      <c r="AR366" s="209"/>
    </row>
    <row r="367" spans="2:49">
      <c r="B367" s="3014"/>
      <c r="C367" s="170" t="s">
        <v>202</v>
      </c>
      <c r="D367" s="3015"/>
      <c r="E367" s="2175" t="s">
        <v>81</v>
      </c>
      <c r="F367" s="2164">
        <v>5</v>
      </c>
      <c r="G367" s="2165">
        <v>5</v>
      </c>
      <c r="H367" s="2515" t="s">
        <v>715</v>
      </c>
      <c r="I367" s="2350">
        <v>6.4</v>
      </c>
      <c r="J367" s="2355">
        <v>6.4</v>
      </c>
      <c r="K367" s="2163" t="s">
        <v>81</v>
      </c>
      <c r="L367" s="2350">
        <v>3.85</v>
      </c>
      <c r="M367" s="2351">
        <v>3.85</v>
      </c>
      <c r="N367" s="548"/>
      <c r="O367" s="880" t="s">
        <v>318</v>
      </c>
      <c r="P367" s="847">
        <f t="shared" ref="P367:U367" si="384">AD396</f>
        <v>0</v>
      </c>
      <c r="Q367" s="1145">
        <f t="shared" si="384"/>
        <v>0</v>
      </c>
      <c r="R367" s="847">
        <f t="shared" si="384"/>
        <v>0</v>
      </c>
      <c r="S367" s="1195">
        <f t="shared" si="384"/>
        <v>0</v>
      </c>
      <c r="T367" s="847">
        <f t="shared" si="384"/>
        <v>59.491999999999997</v>
      </c>
      <c r="U367" s="2204">
        <f t="shared" si="384"/>
        <v>53</v>
      </c>
      <c r="V367" s="844">
        <f t="shared" si="379"/>
        <v>0</v>
      </c>
      <c r="W367" s="1012">
        <f t="shared" si="380"/>
        <v>0</v>
      </c>
      <c r="X367" s="844">
        <f t="shared" si="381"/>
        <v>59.491999999999997</v>
      </c>
      <c r="Y367" s="923">
        <f t="shared" si="382"/>
        <v>53</v>
      </c>
      <c r="Z367" s="881">
        <f t="shared" si="364"/>
        <v>59.491999999999997</v>
      </c>
      <c r="AA367" s="882">
        <f t="shared" si="365"/>
        <v>53</v>
      </c>
      <c r="AC367" s="899" t="s">
        <v>70</v>
      </c>
      <c r="AD367" s="729"/>
      <c r="AE367" s="1102"/>
      <c r="AF367" s="868"/>
      <c r="AG367" s="1011"/>
      <c r="AH367" s="868"/>
      <c r="AI367" s="2970"/>
      <c r="AJ367" s="868">
        <f t="shared" si="358"/>
        <v>0</v>
      </c>
      <c r="AK367" s="1012">
        <f t="shared" si="359"/>
        <v>0</v>
      </c>
      <c r="AL367" s="868">
        <f t="shared" si="360"/>
        <v>0</v>
      </c>
      <c r="AM367" s="923">
        <f t="shared" si="361"/>
        <v>0</v>
      </c>
      <c r="AN367" s="1075">
        <f t="shared" si="373"/>
        <v>0</v>
      </c>
      <c r="AO367" s="1086">
        <f t="shared" si="371"/>
        <v>0</v>
      </c>
      <c r="AR367" s="209"/>
    </row>
    <row r="368" spans="2:49">
      <c r="B368" s="3004" t="s">
        <v>9</v>
      </c>
      <c r="C368" s="241" t="s">
        <v>10</v>
      </c>
      <c r="D368" s="231">
        <v>50</v>
      </c>
      <c r="E368" s="2175" t="s">
        <v>714</v>
      </c>
      <c r="F368" s="2183">
        <v>3.25</v>
      </c>
      <c r="G368" s="2173">
        <v>2.5</v>
      </c>
      <c r="H368" s="2515" t="s">
        <v>78</v>
      </c>
      <c r="I368" s="2164">
        <v>4.5999999999999996</v>
      </c>
      <c r="J368" s="2173">
        <v>4.5999999999999996</v>
      </c>
      <c r="K368" s="2175" t="s">
        <v>78</v>
      </c>
      <c r="L368" s="2164">
        <v>10.33</v>
      </c>
      <c r="M368" s="2176">
        <v>10.33</v>
      </c>
      <c r="N368" s="91"/>
      <c r="O368" s="880" t="s">
        <v>107</v>
      </c>
      <c r="P368" s="847">
        <f>F350</f>
        <v>147.9853</v>
      </c>
      <c r="Q368" s="1145">
        <f>G350</f>
        <v>106.785</v>
      </c>
      <c r="R368" s="844"/>
      <c r="S368" s="923"/>
      <c r="T368" s="844"/>
      <c r="U368" s="1025"/>
      <c r="V368" s="844">
        <f t="shared" si="379"/>
        <v>147.9853</v>
      </c>
      <c r="W368" s="1012">
        <f t="shared" si="380"/>
        <v>106.785</v>
      </c>
      <c r="X368" s="844">
        <f t="shared" si="381"/>
        <v>0</v>
      </c>
      <c r="Y368" s="923">
        <f t="shared" si="382"/>
        <v>0</v>
      </c>
      <c r="Z368" s="881">
        <f t="shared" si="364"/>
        <v>147.9853</v>
      </c>
      <c r="AA368" s="882">
        <f t="shared" si="365"/>
        <v>106.785</v>
      </c>
      <c r="AC368" s="899" t="s">
        <v>114</v>
      </c>
      <c r="AD368" s="729"/>
      <c r="AE368" s="1105"/>
      <c r="AF368" s="1193">
        <f>L372</f>
        <v>113</v>
      </c>
      <c r="AG368" s="1011">
        <f>M372</f>
        <v>100</v>
      </c>
      <c r="AH368" s="868"/>
      <c r="AI368" s="1079"/>
      <c r="AJ368" s="868">
        <f t="shared" si="358"/>
        <v>113</v>
      </c>
      <c r="AK368" s="1012">
        <f t="shared" si="359"/>
        <v>100</v>
      </c>
      <c r="AL368" s="868">
        <f t="shared" si="360"/>
        <v>113</v>
      </c>
      <c r="AM368" s="923">
        <f t="shared" si="361"/>
        <v>100</v>
      </c>
      <c r="AN368" s="1075">
        <f t="shared" si="373"/>
        <v>113</v>
      </c>
      <c r="AO368" s="1086">
        <f t="shared" si="371"/>
        <v>100</v>
      </c>
      <c r="AR368" s="209"/>
    </row>
    <row r="369" spans="2:44" ht="15.75" thickBot="1">
      <c r="B369" s="3038" t="s">
        <v>9</v>
      </c>
      <c r="C369" s="241" t="s">
        <v>319</v>
      </c>
      <c r="D369" s="231">
        <v>40</v>
      </c>
      <c r="E369" s="2497" t="s">
        <v>716</v>
      </c>
      <c r="F369" s="11"/>
      <c r="G369" s="72"/>
      <c r="H369" s="2515" t="s">
        <v>373</v>
      </c>
      <c r="I369" s="2350">
        <v>0.3</v>
      </c>
      <c r="J369" s="2351">
        <v>0.3</v>
      </c>
      <c r="K369" s="60"/>
      <c r="L369" s="37"/>
      <c r="M369" s="74"/>
      <c r="N369" s="91"/>
      <c r="O369" s="880" t="s">
        <v>63</v>
      </c>
      <c r="P369" s="1111"/>
      <c r="Q369" s="1028"/>
      <c r="R369" s="1111">
        <f>L362</f>
        <v>144</v>
      </c>
      <c r="S369" s="923">
        <f>M362</f>
        <v>120</v>
      </c>
      <c r="T369" s="844"/>
      <c r="U369" s="1025"/>
      <c r="V369" s="844">
        <f t="shared" si="379"/>
        <v>144</v>
      </c>
      <c r="W369" s="1012">
        <f t="shared" si="380"/>
        <v>120</v>
      </c>
      <c r="X369" s="844">
        <f t="shared" si="381"/>
        <v>144</v>
      </c>
      <c r="Y369" s="923">
        <f t="shared" si="382"/>
        <v>120</v>
      </c>
      <c r="Z369" s="881">
        <f t="shared" si="364"/>
        <v>144</v>
      </c>
      <c r="AA369" s="882">
        <f t="shared" si="365"/>
        <v>120</v>
      </c>
      <c r="AC369" s="899" t="s">
        <v>112</v>
      </c>
      <c r="AD369" s="1110">
        <f>I357</f>
        <v>40.43</v>
      </c>
      <c r="AE369" s="1106">
        <f>J357</f>
        <v>38.299999999999997</v>
      </c>
      <c r="AF369" s="868"/>
      <c r="AG369" s="1011"/>
      <c r="AH369" s="868"/>
      <c r="AI369" s="1079"/>
      <c r="AJ369" s="868">
        <f t="shared" si="358"/>
        <v>40.43</v>
      </c>
      <c r="AK369" s="1012">
        <f t="shared" si="359"/>
        <v>38.299999999999997</v>
      </c>
      <c r="AL369" s="868">
        <f t="shared" si="360"/>
        <v>0</v>
      </c>
      <c r="AM369" s="923">
        <f t="shared" si="361"/>
        <v>0</v>
      </c>
      <c r="AN369" s="1075">
        <f t="shared" si="373"/>
        <v>40.43</v>
      </c>
      <c r="AO369" s="1086">
        <f t="shared" si="371"/>
        <v>38.299999999999997</v>
      </c>
      <c r="AR369" s="209"/>
    </row>
    <row r="370" spans="2:44" ht="15.75" thickBot="1">
      <c r="B370" s="3019" t="s">
        <v>384</v>
      </c>
      <c r="C370" s="241" t="s">
        <v>1039</v>
      </c>
      <c r="D370" s="231">
        <v>105</v>
      </c>
      <c r="E370" s="2542" t="s">
        <v>359</v>
      </c>
      <c r="F370" s="2350">
        <v>2.5</v>
      </c>
      <c r="G370" s="2351">
        <v>2.5</v>
      </c>
      <c r="H370" s="3247" t="s">
        <v>940</v>
      </c>
      <c r="I370" s="2164"/>
      <c r="J370" s="2348"/>
      <c r="K370" s="3583" t="s">
        <v>925</v>
      </c>
      <c r="L370" s="44"/>
      <c r="M370" s="54"/>
      <c r="N370" s="91"/>
      <c r="O370" s="880" t="s">
        <v>58</v>
      </c>
      <c r="P370" s="844">
        <f>L351</f>
        <v>28.44</v>
      </c>
      <c r="Q370" s="1030">
        <f>M351</f>
        <v>27</v>
      </c>
      <c r="R370" s="1168">
        <f>I377</f>
        <v>200</v>
      </c>
      <c r="S370" s="1031">
        <f>J377</f>
        <v>200</v>
      </c>
      <c r="T370" s="1168">
        <f>F383+I381</f>
        <v>70</v>
      </c>
      <c r="U370" s="1032">
        <f>G383+J381</f>
        <v>70</v>
      </c>
      <c r="V370" s="844">
        <f t="shared" si="379"/>
        <v>228.44</v>
      </c>
      <c r="W370" s="1012">
        <f t="shared" si="380"/>
        <v>227</v>
      </c>
      <c r="X370" s="844">
        <f t="shared" si="381"/>
        <v>270</v>
      </c>
      <c r="Y370" s="923">
        <f t="shared" si="382"/>
        <v>270</v>
      </c>
      <c r="Z370" s="881">
        <f t="shared" si="364"/>
        <v>298.44</v>
      </c>
      <c r="AA370" s="882">
        <f t="shared" si="365"/>
        <v>297</v>
      </c>
      <c r="AC370" s="2271" t="s">
        <v>525</v>
      </c>
      <c r="AD370" s="1481"/>
      <c r="AE370" s="1107"/>
      <c r="AF370" s="869"/>
      <c r="AG370" s="1013"/>
      <c r="AH370" s="869"/>
      <c r="AI370" s="1080"/>
      <c r="AJ370" s="869">
        <f t="shared" si="358"/>
        <v>0</v>
      </c>
      <c r="AK370" s="1014">
        <f t="shared" si="359"/>
        <v>0</v>
      </c>
      <c r="AL370" s="869">
        <f t="shared" si="360"/>
        <v>0</v>
      </c>
      <c r="AM370" s="833">
        <f t="shared" si="361"/>
        <v>0</v>
      </c>
      <c r="AN370" s="1352">
        <f t="shared" si="373"/>
        <v>0</v>
      </c>
      <c r="AO370" s="1341">
        <f t="shared" si="371"/>
        <v>0</v>
      </c>
      <c r="AR370" s="1403"/>
    </row>
    <row r="371" spans="2:44" ht="15.75" thickBot="1">
      <c r="B371" s="103"/>
      <c r="C371" s="1202"/>
      <c r="D371" s="102"/>
      <c r="E371" s="2349" t="s">
        <v>715</v>
      </c>
      <c r="F371" s="2350">
        <v>2.5</v>
      </c>
      <c r="G371" s="2351">
        <v>2.5</v>
      </c>
      <c r="K371" s="2154" t="s">
        <v>88</v>
      </c>
      <c r="L371" s="2155" t="s">
        <v>89</v>
      </c>
      <c r="M371" s="2342" t="s">
        <v>90</v>
      </c>
      <c r="N371" s="91"/>
      <c r="O371" s="880" t="s">
        <v>122</v>
      </c>
      <c r="P371" s="844"/>
      <c r="Q371" s="837"/>
      <c r="R371" s="844"/>
      <c r="S371" s="923"/>
      <c r="T371" s="844"/>
      <c r="U371" s="1025"/>
      <c r="V371" s="844">
        <f t="shared" si="379"/>
        <v>0</v>
      </c>
      <c r="W371" s="1012">
        <f t="shared" si="380"/>
        <v>0</v>
      </c>
      <c r="X371" s="844">
        <f t="shared" si="381"/>
        <v>0</v>
      </c>
      <c r="Y371" s="923">
        <f t="shared" si="382"/>
        <v>0</v>
      </c>
      <c r="Z371" s="881">
        <f t="shared" si="364"/>
        <v>0</v>
      </c>
      <c r="AA371" s="889">
        <f t="shared" si="365"/>
        <v>0</v>
      </c>
      <c r="AC371" s="1336" t="s">
        <v>429</v>
      </c>
      <c r="AD371" s="1357">
        <f t="shared" ref="AD371:AH371" si="385">SUM(AD358:AD370)</f>
        <v>146.82500000000002</v>
      </c>
      <c r="AE371" s="1358">
        <f t="shared" si="385"/>
        <v>123.76799999999999</v>
      </c>
      <c r="AF371" s="1359">
        <f t="shared" si="385"/>
        <v>252.82999999999998</v>
      </c>
      <c r="AG371" s="2312">
        <f t="shared" si="385"/>
        <v>212.61700000000002</v>
      </c>
      <c r="AH371" s="1361">
        <f t="shared" si="385"/>
        <v>0</v>
      </c>
      <c r="AI371" s="1339">
        <f>SUM(AI358:AI370)</f>
        <v>0</v>
      </c>
      <c r="AJ371" s="1351">
        <f t="shared" si="358"/>
        <v>399.65499999999997</v>
      </c>
      <c r="AK371" s="2272">
        <f t="shared" si="359"/>
        <v>336.38499999999999</v>
      </c>
      <c r="AL371" s="1351">
        <f t="shared" si="360"/>
        <v>252.82999999999998</v>
      </c>
      <c r="AM371" s="2273">
        <f t="shared" si="361"/>
        <v>212.61700000000002</v>
      </c>
      <c r="AN371" s="1351">
        <f t="shared" si="373"/>
        <v>399.65499999999997</v>
      </c>
      <c r="AO371" s="1087">
        <f t="shared" si="371"/>
        <v>336.38499999999999</v>
      </c>
      <c r="AR371" s="202"/>
    </row>
    <row r="372" spans="2:44">
      <c r="B372" s="103"/>
      <c r="C372" s="3049"/>
      <c r="D372" s="102"/>
      <c r="E372" s="2497" t="s">
        <v>717</v>
      </c>
      <c r="F372" s="11"/>
      <c r="G372" s="72"/>
      <c r="H372" s="1274" t="s">
        <v>95</v>
      </c>
      <c r="I372" s="2208"/>
      <c r="J372" s="2208"/>
      <c r="K372" s="2206" t="s">
        <v>114</v>
      </c>
      <c r="L372" s="2343">
        <v>113</v>
      </c>
      <c r="M372" s="2198">
        <v>100</v>
      </c>
      <c r="N372" s="91"/>
      <c r="O372" s="880" t="s">
        <v>62</v>
      </c>
      <c r="P372" s="844"/>
      <c r="Q372" s="837"/>
      <c r="R372" s="844"/>
      <c r="S372" s="923"/>
      <c r="T372" s="844"/>
      <c r="U372" s="1025"/>
      <c r="V372" s="844">
        <f t="shared" si="379"/>
        <v>0</v>
      </c>
      <c r="W372" s="1012">
        <f t="shared" si="380"/>
        <v>0</v>
      </c>
      <c r="X372" s="844">
        <f t="shared" si="381"/>
        <v>0</v>
      </c>
      <c r="Y372" s="923">
        <f t="shared" si="382"/>
        <v>0</v>
      </c>
      <c r="Z372" s="881">
        <f t="shared" si="364"/>
        <v>0</v>
      </c>
      <c r="AA372" s="889">
        <f t="shared" si="365"/>
        <v>0</v>
      </c>
      <c r="AC372" s="1316" t="s">
        <v>458</v>
      </c>
      <c r="AD372" s="865"/>
      <c r="AE372" s="1354"/>
      <c r="AF372" s="867"/>
      <c r="AG372" s="1008"/>
      <c r="AH372" s="867"/>
      <c r="AI372" s="2309"/>
      <c r="AJ372" s="867">
        <f t="shared" si="358"/>
        <v>0</v>
      </c>
      <c r="AK372" s="1356">
        <f t="shared" si="359"/>
        <v>0</v>
      </c>
      <c r="AL372" s="867">
        <f t="shared" si="360"/>
        <v>0</v>
      </c>
      <c r="AM372" s="988">
        <f t="shared" si="361"/>
        <v>0</v>
      </c>
      <c r="AN372" s="2310">
        <f t="shared" si="373"/>
        <v>0</v>
      </c>
      <c r="AO372" s="2311">
        <f t="shared" si="371"/>
        <v>0</v>
      </c>
      <c r="AR372" s="106"/>
    </row>
    <row r="373" spans="2:44" ht="15.75" thickBot="1">
      <c r="B373" s="103"/>
      <c r="C373" s="3058"/>
      <c r="D373" s="102"/>
      <c r="E373" s="2175" t="s">
        <v>373</v>
      </c>
      <c r="F373" s="2180">
        <v>0.9</v>
      </c>
      <c r="G373" s="2199">
        <v>0.9</v>
      </c>
      <c r="H373" s="3248" t="s">
        <v>202</v>
      </c>
      <c r="I373" s="2390"/>
      <c r="J373" s="2390"/>
      <c r="K373" s="62"/>
      <c r="M373" s="72"/>
      <c r="N373" s="91"/>
      <c r="O373" s="880" t="s">
        <v>336</v>
      </c>
      <c r="P373" s="844"/>
      <c r="Q373" s="1145"/>
      <c r="R373" s="844"/>
      <c r="S373" s="923"/>
      <c r="T373" s="844"/>
      <c r="U373" s="1025"/>
      <c r="V373" s="844">
        <f t="shared" si="379"/>
        <v>0</v>
      </c>
      <c r="W373" s="1012">
        <f t="shared" si="380"/>
        <v>0</v>
      </c>
      <c r="X373" s="844">
        <f t="shared" si="381"/>
        <v>0</v>
      </c>
      <c r="Y373" s="923">
        <f t="shared" si="382"/>
        <v>0</v>
      </c>
      <c r="Z373" s="881">
        <f t="shared" si="364"/>
        <v>0</v>
      </c>
      <c r="AA373" s="889">
        <f t="shared" si="365"/>
        <v>0</v>
      </c>
      <c r="AC373" s="899" t="s">
        <v>113</v>
      </c>
      <c r="AD373" s="729"/>
      <c r="AE373" s="1102"/>
      <c r="AF373" s="868"/>
      <c r="AG373" s="1011"/>
      <c r="AH373" s="868"/>
      <c r="AI373" s="1079"/>
      <c r="AJ373" s="868">
        <f t="shared" si="358"/>
        <v>0</v>
      </c>
      <c r="AK373" s="1012">
        <f t="shared" si="359"/>
        <v>0</v>
      </c>
      <c r="AL373" s="868">
        <f t="shared" si="360"/>
        <v>0</v>
      </c>
      <c r="AM373" s="923">
        <f t="shared" si="361"/>
        <v>0</v>
      </c>
      <c r="AN373" s="1075">
        <f t="shared" si="373"/>
        <v>0</v>
      </c>
      <c r="AO373" s="1086">
        <f t="shared" si="371"/>
        <v>0</v>
      </c>
      <c r="AR373" s="209"/>
    </row>
    <row r="374" spans="2:44" ht="15.75" thickBot="1">
      <c r="B374" s="103"/>
      <c r="C374" s="3049"/>
      <c r="D374" s="102"/>
      <c r="E374" s="188" t="s">
        <v>377</v>
      </c>
      <c r="F374" s="2180">
        <v>2</v>
      </c>
      <c r="G374" s="2199">
        <v>2</v>
      </c>
      <c r="H374" s="2188" t="s">
        <v>88</v>
      </c>
      <c r="I374" s="2155" t="s">
        <v>89</v>
      </c>
      <c r="J374" s="2342" t="s">
        <v>90</v>
      </c>
      <c r="K374" s="2166" t="s">
        <v>475</v>
      </c>
      <c r="L374" s="44"/>
      <c r="M374" s="54"/>
      <c r="N374" s="91"/>
      <c r="O374" s="880" t="s">
        <v>64</v>
      </c>
      <c r="P374" s="844"/>
      <c r="Q374" s="837"/>
      <c r="R374" s="844">
        <f>F377</f>
        <v>5</v>
      </c>
      <c r="S374" s="923">
        <f>G377</f>
        <v>5</v>
      </c>
      <c r="T374" s="844"/>
      <c r="U374" s="1025"/>
      <c r="V374" s="844">
        <f t="shared" si="379"/>
        <v>5</v>
      </c>
      <c r="W374" s="1012">
        <f t="shared" si="380"/>
        <v>5</v>
      </c>
      <c r="X374" s="844">
        <f t="shared" si="381"/>
        <v>5</v>
      </c>
      <c r="Y374" s="923">
        <f t="shared" si="382"/>
        <v>5</v>
      </c>
      <c r="Z374" s="881">
        <f t="shared" si="364"/>
        <v>5</v>
      </c>
      <c r="AA374" s="889">
        <f t="shared" si="365"/>
        <v>5</v>
      </c>
      <c r="AC374" s="899" t="s">
        <v>111</v>
      </c>
      <c r="AD374" s="729"/>
      <c r="AE374" s="1105"/>
      <c r="AF374" s="868"/>
      <c r="AG374" s="1011"/>
      <c r="AH374" s="868"/>
      <c r="AI374" s="1079"/>
      <c r="AJ374" s="868">
        <f t="shared" si="358"/>
        <v>0</v>
      </c>
      <c r="AK374" s="1012">
        <f t="shared" si="359"/>
        <v>0</v>
      </c>
      <c r="AL374" s="868">
        <f t="shared" si="360"/>
        <v>0</v>
      </c>
      <c r="AM374" s="923">
        <f t="shared" si="361"/>
        <v>0</v>
      </c>
      <c r="AN374" s="1075">
        <f t="shared" si="373"/>
        <v>0</v>
      </c>
      <c r="AO374" s="1086">
        <f t="shared" si="371"/>
        <v>0</v>
      </c>
      <c r="AR374" s="209"/>
    </row>
    <row r="375" spans="2:44" ht="15.75" thickBot="1">
      <c r="B375" s="103"/>
      <c r="C375" s="3058"/>
      <c r="D375" s="102"/>
      <c r="E375" s="3036" t="s">
        <v>134</v>
      </c>
      <c r="F375" s="2164">
        <v>0.01</v>
      </c>
      <c r="G375" s="2173">
        <v>0.01</v>
      </c>
      <c r="H375" s="3249" t="s">
        <v>95</v>
      </c>
      <c r="I375" s="2193">
        <v>3.5</v>
      </c>
      <c r="J375" s="2198">
        <v>3.5</v>
      </c>
      <c r="K375" s="2184" t="s">
        <v>88</v>
      </c>
      <c r="L375" s="2155" t="s">
        <v>89</v>
      </c>
      <c r="M375" s="2342" t="s">
        <v>90</v>
      </c>
      <c r="N375" s="654"/>
      <c r="O375" s="880" t="s">
        <v>78</v>
      </c>
      <c r="P375" s="1111">
        <f>L352</f>
        <v>6.3</v>
      </c>
      <c r="Q375" s="1028">
        <f>M352</f>
        <v>6.3</v>
      </c>
      <c r="R375" s="844">
        <f>I368+L364+L368</f>
        <v>19.729999999999997</v>
      </c>
      <c r="S375" s="1012">
        <f>J368+M364+M368</f>
        <v>19.729999999999997</v>
      </c>
      <c r="T375" s="844">
        <f>I382</f>
        <v>1.9</v>
      </c>
      <c r="U375" s="1029">
        <f>J382</f>
        <v>1.9</v>
      </c>
      <c r="V375" s="844">
        <f t="shared" si="379"/>
        <v>26.029999999999998</v>
      </c>
      <c r="W375" s="1012">
        <f t="shared" si="380"/>
        <v>26.029999999999998</v>
      </c>
      <c r="X375" s="844">
        <f t="shared" si="381"/>
        <v>21.629999999999995</v>
      </c>
      <c r="Y375" s="923">
        <f t="shared" si="382"/>
        <v>21.629999999999995</v>
      </c>
      <c r="Z375" s="881">
        <f t="shared" si="364"/>
        <v>27.929999999999996</v>
      </c>
      <c r="AA375" s="889">
        <f t="shared" si="365"/>
        <v>27.929999999999996</v>
      </c>
      <c r="AC375" s="899" t="s">
        <v>324</v>
      </c>
      <c r="AD375" s="729"/>
      <c r="AE375" s="1106"/>
      <c r="AF375" s="868"/>
      <c r="AG375" s="1011"/>
      <c r="AH375" s="868"/>
      <c r="AI375" s="1079"/>
      <c r="AJ375" s="868">
        <f t="shared" si="358"/>
        <v>0</v>
      </c>
      <c r="AK375" s="1012">
        <f t="shared" si="359"/>
        <v>0</v>
      </c>
      <c r="AL375" s="868">
        <f t="shared" si="360"/>
        <v>0</v>
      </c>
      <c r="AM375" s="923">
        <f t="shared" si="361"/>
        <v>0</v>
      </c>
      <c r="AN375" s="1075">
        <f t="shared" si="373"/>
        <v>0</v>
      </c>
      <c r="AO375" s="1086">
        <f t="shared" si="371"/>
        <v>0</v>
      </c>
      <c r="AR375" s="209"/>
    </row>
    <row r="376" spans="2:44" ht="15.75" thickBot="1">
      <c r="B376" s="103"/>
      <c r="C376" s="3058"/>
      <c r="D376" s="102"/>
      <c r="E376" s="188" t="s">
        <v>372</v>
      </c>
      <c r="F376" s="2164">
        <v>200</v>
      </c>
      <c r="G376" s="2173">
        <v>200</v>
      </c>
      <c r="H376" s="2873" t="s">
        <v>377</v>
      </c>
      <c r="I376" s="2180">
        <v>15</v>
      </c>
      <c r="J376" s="2410">
        <v>15</v>
      </c>
      <c r="K376" s="2170" t="s">
        <v>535</v>
      </c>
      <c r="L376" s="2570">
        <v>119.175</v>
      </c>
      <c r="M376" s="2601">
        <v>105</v>
      </c>
      <c r="N376" s="1055"/>
      <c r="O376" s="880" t="s">
        <v>81</v>
      </c>
      <c r="P376" s="844">
        <f>F359+I350+I358</f>
        <v>5.16</v>
      </c>
      <c r="Q376" s="837">
        <f>G359+J350+J358</f>
        <v>5.16</v>
      </c>
      <c r="R376" s="844">
        <f>F367+L367</f>
        <v>8.85</v>
      </c>
      <c r="S376" s="923">
        <f>G367+M367</f>
        <v>8.85</v>
      </c>
      <c r="T376" s="844"/>
      <c r="U376" s="1025"/>
      <c r="V376" s="844">
        <f t="shared" si="379"/>
        <v>14.01</v>
      </c>
      <c r="W376" s="1012">
        <f t="shared" si="380"/>
        <v>14.01</v>
      </c>
      <c r="X376" s="844">
        <f t="shared" si="381"/>
        <v>8.85</v>
      </c>
      <c r="Y376" s="923">
        <f t="shared" si="382"/>
        <v>8.85</v>
      </c>
      <c r="Z376" s="881">
        <f t="shared" si="364"/>
        <v>14.01</v>
      </c>
      <c r="AA376" s="889">
        <f t="shared" si="365"/>
        <v>14.01</v>
      </c>
      <c r="AC376" s="2271" t="s">
        <v>85</v>
      </c>
      <c r="AD376" s="729">
        <f>F356</f>
        <v>6</v>
      </c>
      <c r="AE376" s="1104">
        <f>G356</f>
        <v>6</v>
      </c>
      <c r="AF376" s="868">
        <f>F371+I367</f>
        <v>8.9</v>
      </c>
      <c r="AG376" s="1011">
        <f>G371+J367</f>
        <v>8.9</v>
      </c>
      <c r="AH376" s="868"/>
      <c r="AI376" s="1079"/>
      <c r="AJ376" s="868">
        <f t="shared" si="358"/>
        <v>14.9</v>
      </c>
      <c r="AK376" s="1012">
        <f t="shared" si="359"/>
        <v>14.9</v>
      </c>
      <c r="AL376" s="868">
        <f t="shared" si="360"/>
        <v>8.9</v>
      </c>
      <c r="AM376" s="923">
        <f t="shared" si="361"/>
        <v>8.9</v>
      </c>
      <c r="AN376" s="1352">
        <f t="shared" si="373"/>
        <v>14.9</v>
      </c>
      <c r="AO376" s="1341">
        <f t="shared" si="371"/>
        <v>14.9</v>
      </c>
      <c r="AR376" s="209"/>
    </row>
    <row r="377" spans="2:44" ht="15.75" thickBot="1">
      <c r="B377" s="103"/>
      <c r="C377" s="1202"/>
      <c r="D377" s="102"/>
      <c r="E377" s="3001" t="s">
        <v>84</v>
      </c>
      <c r="F377" s="2180">
        <v>5</v>
      </c>
      <c r="G377" s="2347">
        <v>5</v>
      </c>
      <c r="H377" s="2336" t="s">
        <v>58</v>
      </c>
      <c r="I377" s="2172">
        <v>200</v>
      </c>
      <c r="J377" s="3252">
        <v>200</v>
      </c>
      <c r="K377" s="386"/>
      <c r="L377" s="187"/>
      <c r="M377" s="2486"/>
      <c r="N377" s="91"/>
      <c r="O377" s="592" t="s">
        <v>126</v>
      </c>
      <c r="P377" s="1216">
        <f>Q377/1000/0.04</f>
        <v>0</v>
      </c>
      <c r="Q377" s="1028"/>
      <c r="R377" s="1216">
        <f>S377/1000/0.04</f>
        <v>0</v>
      </c>
      <c r="S377" s="1195"/>
      <c r="T377" s="1216">
        <f>U377/1000/0.04</f>
        <v>0</v>
      </c>
      <c r="U377" s="1029"/>
      <c r="V377" s="844">
        <f t="shared" si="379"/>
        <v>0</v>
      </c>
      <c r="W377" s="1012">
        <f t="shared" si="380"/>
        <v>0</v>
      </c>
      <c r="X377" s="844">
        <f t="shared" si="381"/>
        <v>0</v>
      </c>
      <c r="Y377" s="923">
        <f t="shared" si="382"/>
        <v>0</v>
      </c>
      <c r="Z377" s="881">
        <f t="shared" si="364"/>
        <v>0</v>
      </c>
      <c r="AA377" s="889">
        <f t="shared" si="365"/>
        <v>0</v>
      </c>
      <c r="AC377" s="1336" t="s">
        <v>430</v>
      </c>
      <c r="AD377" s="2283">
        <f t="shared" ref="AD377:AI377" si="386">SUM(AD372:AD376)</f>
        <v>6</v>
      </c>
      <c r="AE377" s="1339">
        <f t="shared" si="386"/>
        <v>6</v>
      </c>
      <c r="AF377" s="1357">
        <f t="shared" si="386"/>
        <v>8.9</v>
      </c>
      <c r="AG377" s="1339">
        <f t="shared" si="386"/>
        <v>8.9</v>
      </c>
      <c r="AH377" s="1357">
        <f>SUM(AH372:AH376)</f>
        <v>0</v>
      </c>
      <c r="AI377" s="1339">
        <f t="shared" si="386"/>
        <v>0</v>
      </c>
      <c r="AJ377" s="1351">
        <f t="shared" si="358"/>
        <v>14.9</v>
      </c>
      <c r="AK377" s="2272">
        <f t="shared" si="359"/>
        <v>14.9</v>
      </c>
      <c r="AL377" s="1351">
        <f t="shared" si="360"/>
        <v>8.9</v>
      </c>
      <c r="AM377" s="2273">
        <f t="shared" si="361"/>
        <v>8.9</v>
      </c>
      <c r="AN377" s="2275">
        <f t="shared" si="373"/>
        <v>14.9</v>
      </c>
      <c r="AO377" s="1087">
        <f t="shared" si="371"/>
        <v>14.9</v>
      </c>
      <c r="AR377" s="111"/>
    </row>
    <row r="378" spans="2:44" ht="16.5" customHeight="1" thickBot="1">
      <c r="B378" s="1212" t="s">
        <v>294</v>
      </c>
      <c r="C378" s="1213"/>
      <c r="D378" s="3022">
        <f>SUM(D361:D373)</f>
        <v>1045</v>
      </c>
      <c r="E378" s="241" t="s">
        <v>569</v>
      </c>
      <c r="F378" s="2185"/>
      <c r="G378" s="3606">
        <v>0.7</v>
      </c>
      <c r="H378" s="2160" t="s">
        <v>372</v>
      </c>
      <c r="I378" s="2164">
        <v>20</v>
      </c>
      <c r="J378" s="2363">
        <v>20</v>
      </c>
      <c r="K378" s="60"/>
      <c r="L378" s="37"/>
      <c r="M378" s="74"/>
      <c r="N378" s="1052"/>
      <c r="O378" s="880" t="s">
        <v>49</v>
      </c>
      <c r="P378" s="844">
        <f>F358+L356</f>
        <v>9.3500000000000014</v>
      </c>
      <c r="Q378" s="1145">
        <f>G358+M356</f>
        <v>9.3500000000000014</v>
      </c>
      <c r="R378" s="1111">
        <f>I376+F374</f>
        <v>17</v>
      </c>
      <c r="S378" s="1033">
        <f>J376+G374</f>
        <v>17</v>
      </c>
      <c r="T378" s="1168">
        <f>L385</f>
        <v>7</v>
      </c>
      <c r="U378" s="1023">
        <f>M385</f>
        <v>7</v>
      </c>
      <c r="V378" s="844">
        <f t="shared" si="379"/>
        <v>26.35</v>
      </c>
      <c r="W378" s="1012">
        <f t="shared" si="380"/>
        <v>26.35</v>
      </c>
      <c r="X378" s="844">
        <f t="shared" si="381"/>
        <v>24</v>
      </c>
      <c r="Y378" s="923">
        <f t="shared" si="382"/>
        <v>24</v>
      </c>
      <c r="Z378" s="881">
        <f t="shared" si="364"/>
        <v>33.35</v>
      </c>
      <c r="AA378" s="889">
        <f t="shared" si="365"/>
        <v>33.35</v>
      </c>
      <c r="AC378" s="2276" t="s">
        <v>431</v>
      </c>
      <c r="AD378" s="2277">
        <f t="shared" ref="AD378:AH378" si="387">AD377+AD371</f>
        <v>152.82500000000002</v>
      </c>
      <c r="AE378" s="2277">
        <f t="shared" si="387"/>
        <v>129.76799999999997</v>
      </c>
      <c r="AF378" s="2288">
        <f t="shared" si="387"/>
        <v>261.72999999999996</v>
      </c>
      <c r="AG378" s="2278">
        <f t="shared" si="387"/>
        <v>221.51700000000002</v>
      </c>
      <c r="AH378" s="2277">
        <f t="shared" si="387"/>
        <v>0</v>
      </c>
      <c r="AI378" s="2277">
        <f>AI377+AI371</f>
        <v>0</v>
      </c>
      <c r="AJ378" s="2289">
        <f>AD378+AF378</f>
        <v>414.55499999999995</v>
      </c>
      <c r="AK378" s="2280">
        <f>AE378+AG378</f>
        <v>351.28499999999997</v>
      </c>
      <c r="AL378" s="2279">
        <f t="shared" ref="AL378:AL380" si="388">AF378+AH378</f>
        <v>261.72999999999996</v>
      </c>
      <c r="AM378" s="2281">
        <f t="shared" ref="AM378:AM380" si="389">AG378+AI378</f>
        <v>221.51700000000002</v>
      </c>
      <c r="AN378" s="2289">
        <f t="shared" si="373"/>
        <v>414.55499999999995</v>
      </c>
      <c r="AO378" s="2282">
        <f t="shared" si="371"/>
        <v>351.28499999999997</v>
      </c>
      <c r="AR378" s="202"/>
    </row>
    <row r="379" spans="2:44" ht="15.75" thickBot="1">
      <c r="B379" s="585"/>
      <c r="C379" s="334" t="s">
        <v>199</v>
      </c>
      <c r="D379" s="653"/>
      <c r="E379" s="2668" t="s">
        <v>815</v>
      </c>
      <c r="F379" s="44"/>
      <c r="G379" s="44"/>
      <c r="H379" s="44"/>
      <c r="I379" s="44"/>
      <c r="J379" s="44"/>
      <c r="K379" s="3253" t="s">
        <v>473</v>
      </c>
      <c r="L379" s="2390"/>
      <c r="M379" s="2455"/>
      <c r="N379" s="91"/>
      <c r="O379" s="880" t="s">
        <v>123</v>
      </c>
      <c r="P379" s="844"/>
      <c r="Q379" s="837"/>
      <c r="R379" s="844"/>
      <c r="S379" s="923"/>
      <c r="T379" s="844"/>
      <c r="U379" s="1025"/>
      <c r="V379" s="844">
        <f t="shared" si="379"/>
        <v>0</v>
      </c>
      <c r="W379" s="1012">
        <f t="shared" si="380"/>
        <v>0</v>
      </c>
      <c r="X379" s="844">
        <f t="shared" si="381"/>
        <v>0</v>
      </c>
      <c r="Y379" s="923">
        <f t="shared" si="382"/>
        <v>0</v>
      </c>
      <c r="Z379" s="881">
        <f t="shared" si="364"/>
        <v>0</v>
      </c>
      <c r="AA379" s="889">
        <f t="shared" si="365"/>
        <v>0</v>
      </c>
      <c r="AC379" s="2296" t="s">
        <v>366</v>
      </c>
      <c r="AD379" s="2154"/>
      <c r="AE379" s="2297"/>
      <c r="AF379" s="2298"/>
      <c r="AG379" s="2299"/>
      <c r="AH379" s="2298"/>
      <c r="AI379" s="2300"/>
      <c r="AJ379" s="2301">
        <f t="shared" ref="AJ379:AJ380" si="390">AD379+AF379</f>
        <v>0</v>
      </c>
      <c r="AK379" s="2302">
        <f t="shared" ref="AK379:AK380" si="391">AE379+AG379</f>
        <v>0</v>
      </c>
      <c r="AL379" s="2301">
        <f t="shared" si="388"/>
        <v>0</v>
      </c>
      <c r="AM379" s="2303">
        <f t="shared" si="389"/>
        <v>0</v>
      </c>
      <c r="AN379" s="2304">
        <f t="shared" si="373"/>
        <v>0</v>
      </c>
      <c r="AO379" s="2305">
        <f t="shared" si="371"/>
        <v>0</v>
      </c>
      <c r="AR379" s="126"/>
    </row>
    <row r="380" spans="2:44" ht="15.75" thickBot="1">
      <c r="B380" s="163" t="s">
        <v>634</v>
      </c>
      <c r="C380" s="1424" t="s">
        <v>473</v>
      </c>
      <c r="D380" s="652">
        <v>200</v>
      </c>
      <c r="E380" s="2167" t="s">
        <v>88</v>
      </c>
      <c r="F380" s="2168" t="s">
        <v>89</v>
      </c>
      <c r="G380" s="2169" t="s">
        <v>90</v>
      </c>
      <c r="H380" s="2184" t="s">
        <v>88</v>
      </c>
      <c r="I380" s="2155" t="s">
        <v>89</v>
      </c>
      <c r="J380" s="2156" t="s">
        <v>90</v>
      </c>
      <c r="K380" s="2405" t="s">
        <v>88</v>
      </c>
      <c r="L380" s="2158" t="s">
        <v>89</v>
      </c>
      <c r="M380" s="2159" t="s">
        <v>90</v>
      </c>
      <c r="N380" s="91"/>
      <c r="O380" s="880" t="s">
        <v>333</v>
      </c>
      <c r="P380" s="844"/>
      <c r="Q380" s="837"/>
      <c r="R380" s="844"/>
      <c r="S380" s="923"/>
      <c r="T380" s="844">
        <f>L381</f>
        <v>2</v>
      </c>
      <c r="U380" s="1025">
        <f>M381</f>
        <v>2</v>
      </c>
      <c r="V380" s="844">
        <f t="shared" si="379"/>
        <v>0</v>
      </c>
      <c r="W380" s="1012">
        <f t="shared" si="380"/>
        <v>0</v>
      </c>
      <c r="X380" s="844">
        <f t="shared" si="381"/>
        <v>2</v>
      </c>
      <c r="Y380" s="923">
        <f t="shared" si="382"/>
        <v>2</v>
      </c>
      <c r="Z380" s="881">
        <f t="shared" si="364"/>
        <v>2</v>
      </c>
      <c r="AA380" s="889">
        <f t="shared" si="365"/>
        <v>2</v>
      </c>
      <c r="AC380" s="1312" t="s">
        <v>306</v>
      </c>
      <c r="AD380" s="2290"/>
      <c r="AE380" s="2291"/>
      <c r="AF380" s="865"/>
      <c r="AG380" s="907"/>
      <c r="AH380" s="865"/>
      <c r="AI380" s="2292"/>
      <c r="AJ380" s="867">
        <f t="shared" si="390"/>
        <v>0</v>
      </c>
      <c r="AK380" s="2293">
        <f t="shared" si="391"/>
        <v>0</v>
      </c>
      <c r="AL380" s="867">
        <f t="shared" si="388"/>
        <v>0</v>
      </c>
      <c r="AM380" s="2294">
        <f t="shared" si="389"/>
        <v>0</v>
      </c>
      <c r="AN380" s="2295">
        <f t="shared" si="373"/>
        <v>0</v>
      </c>
      <c r="AO380" s="907">
        <f t="shared" si="371"/>
        <v>0</v>
      </c>
      <c r="AR380" s="98"/>
    </row>
    <row r="381" spans="2:44">
      <c r="B381" s="163" t="s">
        <v>816</v>
      </c>
      <c r="C381" s="259" t="s">
        <v>824</v>
      </c>
      <c r="D381" s="3041">
        <v>120</v>
      </c>
      <c r="E381" s="2206" t="s">
        <v>749</v>
      </c>
      <c r="F381" s="2157">
        <v>59.491999999999997</v>
      </c>
      <c r="G381" s="2636">
        <v>53</v>
      </c>
      <c r="H381" s="2639" t="s">
        <v>817</v>
      </c>
      <c r="I381" s="2669">
        <v>44</v>
      </c>
      <c r="J381" s="2545">
        <v>44</v>
      </c>
      <c r="K381" s="3076" t="s">
        <v>51</v>
      </c>
      <c r="L381" s="2193">
        <v>2</v>
      </c>
      <c r="M381" s="2198">
        <v>2</v>
      </c>
      <c r="N381" s="91"/>
      <c r="O381" s="880" t="s">
        <v>121</v>
      </c>
      <c r="P381" s="844"/>
      <c r="Q381" s="837"/>
      <c r="R381" s="844"/>
      <c r="S381" s="923"/>
      <c r="T381" s="844"/>
      <c r="U381" s="1025"/>
      <c r="V381" s="844">
        <f t="shared" si="379"/>
        <v>0</v>
      </c>
      <c r="W381" s="1012">
        <f t="shared" si="380"/>
        <v>0</v>
      </c>
      <c r="X381" s="844">
        <f t="shared" si="381"/>
        <v>0</v>
      </c>
      <c r="Y381" s="923">
        <f t="shared" si="382"/>
        <v>0</v>
      </c>
      <c r="Z381" s="881">
        <f t="shared" si="364"/>
        <v>0</v>
      </c>
      <c r="AA381" s="889">
        <f t="shared" si="365"/>
        <v>0</v>
      </c>
      <c r="AC381" s="924" t="s">
        <v>307</v>
      </c>
      <c r="AD381" s="925"/>
      <c r="AE381" s="926"/>
      <c r="AF381" s="729">
        <f>L376</f>
        <v>119.175</v>
      </c>
      <c r="AG381" s="927">
        <f>M376</f>
        <v>105</v>
      </c>
      <c r="AH381" s="868"/>
      <c r="AI381" s="928"/>
      <c r="AJ381" s="868">
        <f t="shared" ref="AJ381:AM384" si="392">AD381+AF381</f>
        <v>119.175</v>
      </c>
      <c r="AK381" s="929">
        <f t="shared" si="392"/>
        <v>105</v>
      </c>
      <c r="AL381" s="868">
        <f t="shared" si="392"/>
        <v>119.175</v>
      </c>
      <c r="AM381" s="930">
        <f t="shared" si="392"/>
        <v>105</v>
      </c>
      <c r="AN381" s="901">
        <f t="shared" ref="AN381:AN396" si="393">AD381+AF381+AH381</f>
        <v>119.175</v>
      </c>
      <c r="AO381" s="902">
        <f t="shared" ref="AO381:AO396" si="394">AE381+AG381+AI381</f>
        <v>105</v>
      </c>
      <c r="AR381" s="100"/>
    </row>
    <row r="382" spans="2:44">
      <c r="B382" s="631"/>
      <c r="C382" s="1422" t="s">
        <v>818</v>
      </c>
      <c r="D382" s="91"/>
      <c r="E382" s="2175" t="s">
        <v>819</v>
      </c>
      <c r="F382" s="2164">
        <v>20.8</v>
      </c>
      <c r="G382" s="2348">
        <v>20.8</v>
      </c>
      <c r="H382" s="2329" t="s">
        <v>820</v>
      </c>
      <c r="I382" s="2350">
        <v>1.9</v>
      </c>
      <c r="J382" s="2351">
        <v>1.9</v>
      </c>
      <c r="K382" s="188" t="s">
        <v>372</v>
      </c>
      <c r="L382" s="227">
        <v>66</v>
      </c>
      <c r="M382" s="228">
        <v>66</v>
      </c>
      <c r="N382" s="91"/>
      <c r="O382" s="880" t="s">
        <v>120</v>
      </c>
      <c r="P382" s="844"/>
      <c r="Q382" s="837"/>
      <c r="R382" s="844">
        <f>I375</f>
        <v>3.5</v>
      </c>
      <c r="S382" s="923">
        <f>J375</f>
        <v>3.5</v>
      </c>
      <c r="T382" s="844"/>
      <c r="U382" s="1025"/>
      <c r="V382" s="844">
        <f t="shared" si="379"/>
        <v>3.5</v>
      </c>
      <c r="W382" s="1012">
        <f t="shared" si="380"/>
        <v>3.5</v>
      </c>
      <c r="X382" s="844">
        <f t="shared" si="381"/>
        <v>3.5</v>
      </c>
      <c r="Y382" s="923">
        <f t="shared" si="382"/>
        <v>3.5</v>
      </c>
      <c r="Z382" s="881">
        <f t="shared" si="364"/>
        <v>3.5</v>
      </c>
      <c r="AA382" s="889">
        <f t="shared" si="365"/>
        <v>3.5</v>
      </c>
      <c r="AC382" s="931" t="s">
        <v>308</v>
      </c>
      <c r="AD382" s="932"/>
      <c r="AE382" s="933"/>
      <c r="AF382" s="729"/>
      <c r="AG382" s="934"/>
      <c r="AH382" s="935"/>
      <c r="AI382" s="936"/>
      <c r="AJ382" s="868">
        <f t="shared" si="392"/>
        <v>0</v>
      </c>
      <c r="AK382" s="929">
        <f t="shared" si="392"/>
        <v>0</v>
      </c>
      <c r="AL382" s="868">
        <f t="shared" si="392"/>
        <v>0</v>
      </c>
      <c r="AM382" s="930">
        <f t="shared" si="392"/>
        <v>0</v>
      </c>
      <c r="AN382" s="881">
        <f t="shared" si="393"/>
        <v>0</v>
      </c>
      <c r="AO382" s="902">
        <f t="shared" si="394"/>
        <v>0</v>
      </c>
      <c r="AR382" s="104"/>
    </row>
    <row r="383" spans="2:44">
      <c r="B383" s="190" t="s">
        <v>9</v>
      </c>
      <c r="C383" s="241" t="s">
        <v>319</v>
      </c>
      <c r="D383" s="3033">
        <v>30</v>
      </c>
      <c r="E383" s="2401" t="s">
        <v>76</v>
      </c>
      <c r="F383" s="2673">
        <v>26</v>
      </c>
      <c r="G383" s="2671">
        <v>26</v>
      </c>
      <c r="H383" s="2329" t="s">
        <v>822</v>
      </c>
      <c r="I383" s="2350">
        <v>2.4</v>
      </c>
      <c r="J383" s="2351">
        <v>2.4</v>
      </c>
      <c r="K383" s="2699" t="s">
        <v>459</v>
      </c>
      <c r="L383" s="1664"/>
      <c r="M383" s="2700"/>
      <c r="N383" s="91"/>
      <c r="O383" s="880" t="s">
        <v>73</v>
      </c>
      <c r="P383" s="844"/>
      <c r="Q383" s="837"/>
      <c r="R383" s="844"/>
      <c r="S383" s="923"/>
      <c r="T383" s="844"/>
      <c r="U383" s="1025"/>
      <c r="V383" s="844">
        <f t="shared" si="379"/>
        <v>0</v>
      </c>
      <c r="W383" s="1012">
        <f t="shared" si="380"/>
        <v>0</v>
      </c>
      <c r="X383" s="844">
        <f t="shared" si="381"/>
        <v>0</v>
      </c>
      <c r="Y383" s="923">
        <f t="shared" si="382"/>
        <v>0</v>
      </c>
      <c r="Z383" s="881">
        <f t="shared" si="364"/>
        <v>0</v>
      </c>
      <c r="AA383" s="889">
        <f t="shared" si="365"/>
        <v>0</v>
      </c>
      <c r="AC383" s="937" t="s">
        <v>309</v>
      </c>
      <c r="AD383" s="932"/>
      <c r="AE383" s="933"/>
      <c r="AF383" s="729"/>
      <c r="AG383" s="934"/>
      <c r="AH383" s="868"/>
      <c r="AI383" s="936"/>
      <c r="AJ383" s="868">
        <f t="shared" si="392"/>
        <v>0</v>
      </c>
      <c r="AK383" s="929">
        <f t="shared" si="392"/>
        <v>0</v>
      </c>
      <c r="AL383" s="868">
        <f t="shared" si="392"/>
        <v>0</v>
      </c>
      <c r="AM383" s="930">
        <f t="shared" si="392"/>
        <v>0</v>
      </c>
      <c r="AN383" s="881">
        <f t="shared" si="393"/>
        <v>0</v>
      </c>
      <c r="AO383" s="902">
        <f t="shared" si="394"/>
        <v>0</v>
      </c>
      <c r="AR383" s="104"/>
    </row>
    <row r="384" spans="2:44" ht="15.75" thickBot="1">
      <c r="B384" s="103"/>
      <c r="C384" s="3039"/>
      <c r="D384" s="91"/>
      <c r="E384" s="2175" t="s">
        <v>373</v>
      </c>
      <c r="F384" s="2350">
        <v>0.24</v>
      </c>
      <c r="G384" s="2355">
        <v>0.24</v>
      </c>
      <c r="H384" s="2672" t="s">
        <v>791</v>
      </c>
      <c r="I384" s="2350">
        <v>6.42</v>
      </c>
      <c r="J384" s="2351">
        <v>6.42</v>
      </c>
      <c r="K384" s="2175" t="s">
        <v>793</v>
      </c>
      <c r="L384" s="2164">
        <v>20</v>
      </c>
      <c r="M384" s="2176">
        <v>20</v>
      </c>
      <c r="N384" s="91"/>
      <c r="O384" s="415" t="s">
        <v>334</v>
      </c>
      <c r="P384" s="844">
        <f>I351+L353+I359</f>
        <v>1.6</v>
      </c>
      <c r="Q384" s="837">
        <f>J351+M353+J359</f>
        <v>1.6</v>
      </c>
      <c r="R384" s="844">
        <f>F373+L365+I369</f>
        <v>1.95</v>
      </c>
      <c r="S384" s="923">
        <f>G373+M365+J369</f>
        <v>1.95</v>
      </c>
      <c r="T384" s="847">
        <f>F384+I385</f>
        <v>0.48</v>
      </c>
      <c r="U384" s="1025">
        <f>G384+J385</f>
        <v>0.48</v>
      </c>
      <c r="V384" s="844">
        <f t="shared" si="379"/>
        <v>3.55</v>
      </c>
      <c r="W384" s="1012">
        <f t="shared" si="380"/>
        <v>3.55</v>
      </c>
      <c r="X384" s="844">
        <f t="shared" si="381"/>
        <v>2.4299999999999997</v>
      </c>
      <c r="Y384" s="923">
        <f t="shared" si="382"/>
        <v>2.4299999999999997</v>
      </c>
      <c r="Z384" s="881">
        <f t="shared" si="364"/>
        <v>4.0299999999999994</v>
      </c>
      <c r="AA384" s="889">
        <f t="shared" si="365"/>
        <v>4.0299999999999994</v>
      </c>
      <c r="AC384" s="938" t="s">
        <v>310</v>
      </c>
      <c r="AD384" s="939"/>
      <c r="AE384" s="940"/>
      <c r="AF384" s="866"/>
      <c r="AG384" s="941"/>
      <c r="AH384" s="869"/>
      <c r="AI384" s="942"/>
      <c r="AJ384" s="869">
        <f>AD384+AF384</f>
        <v>0</v>
      </c>
      <c r="AK384" s="929">
        <f t="shared" si="392"/>
        <v>0</v>
      </c>
      <c r="AL384" s="869">
        <f t="shared" ref="AL384:AL396" si="395">AF384+AH384</f>
        <v>0</v>
      </c>
      <c r="AM384" s="930">
        <f t="shared" si="392"/>
        <v>0</v>
      </c>
      <c r="AN384" s="890">
        <f t="shared" si="393"/>
        <v>0</v>
      </c>
      <c r="AO384" s="903">
        <f t="shared" si="394"/>
        <v>0</v>
      </c>
      <c r="AR384" s="104"/>
    </row>
    <row r="385" spans="2:49" ht="15.75" thickBot="1">
      <c r="B385" s="103"/>
      <c r="C385" s="3039"/>
      <c r="D385" s="91"/>
      <c r="E385" s="2674" t="s">
        <v>825</v>
      </c>
      <c r="F385" s="240"/>
      <c r="G385" s="2450"/>
      <c r="H385" s="2675" t="s">
        <v>823</v>
      </c>
      <c r="I385" s="2402">
        <v>0.24</v>
      </c>
      <c r="J385" s="2485">
        <v>0.24</v>
      </c>
      <c r="K385" s="2438" t="s">
        <v>573</v>
      </c>
      <c r="L385" s="2673">
        <v>7</v>
      </c>
      <c r="M385" s="2533">
        <v>7</v>
      </c>
      <c r="N385" s="91"/>
      <c r="O385" s="880" t="s">
        <v>335</v>
      </c>
      <c r="P385" s="844">
        <f>L358</f>
        <v>10</v>
      </c>
      <c r="Q385" s="837">
        <f>M358</f>
        <v>10</v>
      </c>
      <c r="R385" s="844"/>
      <c r="S385" s="923"/>
      <c r="T385" s="844"/>
      <c r="U385" s="1025"/>
      <c r="V385" s="844">
        <f t="shared" si="379"/>
        <v>10</v>
      </c>
      <c r="W385" s="1012">
        <f t="shared" si="380"/>
        <v>10</v>
      </c>
      <c r="X385" s="844">
        <f t="shared" si="381"/>
        <v>0</v>
      </c>
      <c r="Y385" s="923">
        <f t="shared" si="382"/>
        <v>0</v>
      </c>
      <c r="Z385" s="881">
        <f t="shared" si="364"/>
        <v>10</v>
      </c>
      <c r="AA385" s="889">
        <f t="shared" si="365"/>
        <v>10</v>
      </c>
      <c r="AC385" s="945" t="s">
        <v>311</v>
      </c>
      <c r="AD385" s="946">
        <f>SUM(AD380:AD384)</f>
        <v>0</v>
      </c>
      <c r="AE385" s="947">
        <f t="shared" ref="AE385:AH385" si="396">SUM(AE380:AE384)</f>
        <v>0</v>
      </c>
      <c r="AF385" s="948">
        <f t="shared" si="396"/>
        <v>119.175</v>
      </c>
      <c r="AG385" s="949">
        <f t="shared" si="396"/>
        <v>105</v>
      </c>
      <c r="AH385" s="950">
        <f t="shared" si="396"/>
        <v>0</v>
      </c>
      <c r="AI385" s="951">
        <f>SUM(AI380:AI384)</f>
        <v>0</v>
      </c>
      <c r="AJ385" s="950">
        <f>AD385+AF385</f>
        <v>119.175</v>
      </c>
      <c r="AK385" s="952">
        <f>AE385+AG385</f>
        <v>105</v>
      </c>
      <c r="AL385" s="950">
        <f t="shared" si="395"/>
        <v>119.175</v>
      </c>
      <c r="AM385" s="953">
        <f>AG385+AI385</f>
        <v>105</v>
      </c>
      <c r="AN385" s="904">
        <f t="shared" si="393"/>
        <v>119.175</v>
      </c>
      <c r="AO385" s="905">
        <f t="shared" si="394"/>
        <v>105</v>
      </c>
      <c r="AR385" s="106"/>
    </row>
    <row r="386" spans="2:49" ht="15.75" thickBot="1">
      <c r="B386" s="1212" t="s">
        <v>295</v>
      </c>
      <c r="C386" s="1213"/>
      <c r="D386" s="3044">
        <f>SUM(D380:D385)</f>
        <v>350</v>
      </c>
      <c r="E386" s="2382" t="s">
        <v>394</v>
      </c>
      <c r="F386" s="2631">
        <v>2.5</v>
      </c>
      <c r="G386" s="2632">
        <v>2.5</v>
      </c>
      <c r="H386" s="2676" t="s">
        <v>826</v>
      </c>
      <c r="I386" s="2677"/>
      <c r="J386" s="2678"/>
      <c r="K386" s="2382" t="s">
        <v>77</v>
      </c>
      <c r="L386" s="2394">
        <v>160</v>
      </c>
      <c r="M386" s="2416">
        <v>160</v>
      </c>
      <c r="N386" s="91"/>
      <c r="O386" s="853" t="s">
        <v>136</v>
      </c>
      <c r="P386" s="848">
        <f t="shared" ref="P386:U386" si="397">P387+P388+P389+P390</f>
        <v>0</v>
      </c>
      <c r="Q386" s="1034">
        <f t="shared" si="397"/>
        <v>0</v>
      </c>
      <c r="R386" s="848">
        <f t="shared" si="397"/>
        <v>0.71</v>
      </c>
      <c r="S386" s="1035">
        <f t="shared" si="397"/>
        <v>0.71</v>
      </c>
      <c r="T386" s="858">
        <f t="shared" si="397"/>
        <v>0</v>
      </c>
      <c r="U386" s="1036">
        <f t="shared" si="397"/>
        <v>0</v>
      </c>
      <c r="V386" s="844">
        <f t="shared" si="379"/>
        <v>0.71</v>
      </c>
      <c r="W386" s="1012">
        <f t="shared" si="380"/>
        <v>0.71</v>
      </c>
      <c r="X386" s="844">
        <f t="shared" si="381"/>
        <v>0.71</v>
      </c>
      <c r="Y386" s="923">
        <f t="shared" si="382"/>
        <v>0.71</v>
      </c>
      <c r="Z386" s="881">
        <f t="shared" si="364"/>
        <v>0.71</v>
      </c>
      <c r="AA386" s="889">
        <f t="shared" si="365"/>
        <v>0.71</v>
      </c>
      <c r="AC386" s="1069" t="s">
        <v>320</v>
      </c>
      <c r="AD386" s="968"/>
      <c r="AE386" s="1060"/>
      <c r="AF386" s="970"/>
      <c r="AG386" s="1063"/>
      <c r="AH386" s="968"/>
      <c r="AI386" s="1060"/>
      <c r="AJ386" s="868">
        <f t="shared" ref="AJ386" si="398">AD386+AF386</f>
        <v>0</v>
      </c>
      <c r="AK386" s="1066">
        <f t="shared" ref="AK386" si="399">AE386+AG386</f>
        <v>0</v>
      </c>
      <c r="AL386" s="868">
        <f t="shared" si="395"/>
        <v>0</v>
      </c>
      <c r="AM386" s="1024">
        <f t="shared" ref="AM386" si="400">AG386+AI386</f>
        <v>0</v>
      </c>
      <c r="AN386" s="900">
        <f t="shared" si="393"/>
        <v>0</v>
      </c>
      <c r="AO386" s="907">
        <f t="shared" si="394"/>
        <v>0</v>
      </c>
      <c r="AR386" s="195"/>
    </row>
    <row r="387" spans="2:49">
      <c r="B387" s="99"/>
      <c r="C387" s="91"/>
      <c r="D387" s="91"/>
      <c r="E387" s="114"/>
      <c r="F387" s="106"/>
      <c r="G387" s="104"/>
      <c r="N387" s="91"/>
      <c r="O387" s="854" t="s">
        <v>134</v>
      </c>
      <c r="P387" s="849"/>
      <c r="Q387" s="1037"/>
      <c r="R387" s="849">
        <f>F375</f>
        <v>0.01</v>
      </c>
      <c r="S387" s="1038">
        <f>G375</f>
        <v>0.01</v>
      </c>
      <c r="T387" s="859"/>
      <c r="U387" s="1037"/>
      <c r="V387" s="863">
        <f>P387+R387</f>
        <v>0.01</v>
      </c>
      <c r="W387" s="1038">
        <f t="shared" si="380"/>
        <v>0.01</v>
      </c>
      <c r="X387" s="845">
        <f t="shared" si="381"/>
        <v>0.01</v>
      </c>
      <c r="Y387" s="1038">
        <f t="shared" si="382"/>
        <v>0.01</v>
      </c>
      <c r="Z387" s="881">
        <f t="shared" si="364"/>
        <v>0.01</v>
      </c>
      <c r="AA387" s="889">
        <f t="shared" si="365"/>
        <v>0.01</v>
      </c>
      <c r="AC387" s="1056" t="s">
        <v>636</v>
      </c>
      <c r="AD387" s="972">
        <f>L355</f>
        <v>15</v>
      </c>
      <c r="AE387" s="1061">
        <f>M355</f>
        <v>15</v>
      </c>
      <c r="AF387" s="974"/>
      <c r="AG387" s="1064"/>
      <c r="AH387" s="972"/>
      <c r="AI387" s="1061"/>
      <c r="AJ387" s="868">
        <f t="shared" ref="AJ387:AK389" si="401">AD387+AF387</f>
        <v>15</v>
      </c>
      <c r="AK387" s="1066">
        <f t="shared" si="401"/>
        <v>15</v>
      </c>
      <c r="AL387" s="868">
        <f t="shared" si="395"/>
        <v>0</v>
      </c>
      <c r="AM387" s="1024">
        <f t="shared" ref="AM387:AM392" si="402">AG387+AI387</f>
        <v>0</v>
      </c>
      <c r="AN387" s="881">
        <f t="shared" si="393"/>
        <v>15</v>
      </c>
      <c r="AO387" s="902">
        <f t="shared" si="394"/>
        <v>15</v>
      </c>
      <c r="AR387" s="1750"/>
      <c r="AV387" s="11"/>
      <c r="AW387" s="11"/>
    </row>
    <row r="388" spans="2:49" ht="15.75" thickBot="1">
      <c r="B388" s="91"/>
      <c r="C388" s="1623" t="s">
        <v>196</v>
      </c>
      <c r="D388" s="91"/>
      <c r="E388" s="91"/>
      <c r="F388" s="91"/>
      <c r="G388" s="1624"/>
      <c r="K388" s="91"/>
      <c r="L388" s="1624"/>
      <c r="M388" s="91"/>
      <c r="N388" s="91"/>
      <c r="O388" s="855" t="s">
        <v>301</v>
      </c>
      <c r="P388" s="850"/>
      <c r="Q388" s="1039"/>
      <c r="R388" s="850">
        <f>G378</f>
        <v>0.7</v>
      </c>
      <c r="S388" s="1040">
        <f>G378</f>
        <v>0.7</v>
      </c>
      <c r="T388" s="860"/>
      <c r="U388" s="1039"/>
      <c r="V388" s="863">
        <f>P388+R388</f>
        <v>0.7</v>
      </c>
      <c r="W388" s="1038">
        <f t="shared" si="380"/>
        <v>0.7</v>
      </c>
      <c r="X388" s="845">
        <f t="shared" si="381"/>
        <v>0.7</v>
      </c>
      <c r="Y388" s="1038">
        <f t="shared" si="382"/>
        <v>0.7</v>
      </c>
      <c r="Z388" s="881">
        <f t="shared" si="364"/>
        <v>0.7</v>
      </c>
      <c r="AA388" s="889">
        <f t="shared" si="365"/>
        <v>0.7</v>
      </c>
      <c r="AC388" s="1057" t="s">
        <v>361</v>
      </c>
      <c r="AD388" s="978"/>
      <c r="AE388" s="1062"/>
      <c r="AF388" s="980"/>
      <c r="AG388" s="1065"/>
      <c r="AH388" s="978">
        <f>L384</f>
        <v>20</v>
      </c>
      <c r="AI388" s="1062">
        <f>M384</f>
        <v>20</v>
      </c>
      <c r="AJ388" s="869">
        <f t="shared" si="401"/>
        <v>0</v>
      </c>
      <c r="AK388" s="1067">
        <f t="shared" si="401"/>
        <v>0</v>
      </c>
      <c r="AL388" s="869">
        <f t="shared" si="395"/>
        <v>20</v>
      </c>
      <c r="AM388" s="1068">
        <f t="shared" si="402"/>
        <v>20</v>
      </c>
      <c r="AN388" s="890">
        <f t="shared" si="393"/>
        <v>20</v>
      </c>
      <c r="AO388" s="903">
        <f t="shared" si="394"/>
        <v>20</v>
      </c>
      <c r="AR388" s="104"/>
      <c r="AV388" s="11"/>
      <c r="AW388" s="11"/>
    </row>
    <row r="389" spans="2:49" ht="16.5" thickBot="1">
      <c r="B389" s="91"/>
      <c r="C389" s="1488"/>
      <c r="D389" s="1489" t="s">
        <v>371</v>
      </c>
      <c r="E389" s="91"/>
      <c r="F389" s="91"/>
      <c r="G389" s="91"/>
      <c r="H389" s="91"/>
      <c r="I389" s="91"/>
      <c r="J389" s="91"/>
      <c r="K389" s="91"/>
      <c r="L389" s="1671" t="s">
        <v>105</v>
      </c>
      <c r="M389" s="91"/>
      <c r="N389" s="91"/>
      <c r="O389" s="856" t="s">
        <v>119</v>
      </c>
      <c r="P389" s="851"/>
      <c r="Q389" s="1041"/>
      <c r="R389" s="851"/>
      <c r="S389" s="1042"/>
      <c r="T389" s="861"/>
      <c r="U389" s="1041"/>
      <c r="V389" s="863">
        <f>P389+R389</f>
        <v>0</v>
      </c>
      <c r="W389" s="1038">
        <f t="shared" si="380"/>
        <v>0</v>
      </c>
      <c r="X389" s="845">
        <f t="shared" si="381"/>
        <v>0</v>
      </c>
      <c r="Y389" s="1038">
        <f t="shared" si="382"/>
        <v>0</v>
      </c>
      <c r="Z389" s="890">
        <f t="shared" si="364"/>
        <v>0</v>
      </c>
      <c r="AA389" s="891">
        <f t="shared" si="365"/>
        <v>0</v>
      </c>
      <c r="AC389" s="1058" t="s">
        <v>322</v>
      </c>
      <c r="AD389" s="1072">
        <f t="shared" ref="AD389:AI389" si="403">SUM(AD386:AD388)</f>
        <v>15</v>
      </c>
      <c r="AE389" s="1007">
        <f t="shared" si="403"/>
        <v>15</v>
      </c>
      <c r="AF389" s="1059">
        <f t="shared" si="403"/>
        <v>0</v>
      </c>
      <c r="AG389" s="1005">
        <f t="shared" si="403"/>
        <v>0</v>
      </c>
      <c r="AH389" s="1072">
        <f t="shared" si="403"/>
        <v>20</v>
      </c>
      <c r="AI389" s="1007">
        <f t="shared" si="403"/>
        <v>20</v>
      </c>
      <c r="AJ389" s="920">
        <f t="shared" si="401"/>
        <v>15</v>
      </c>
      <c r="AK389" s="1006">
        <f t="shared" si="401"/>
        <v>15</v>
      </c>
      <c r="AL389" s="920">
        <f t="shared" si="395"/>
        <v>20</v>
      </c>
      <c r="AM389" s="1007">
        <f t="shared" si="402"/>
        <v>20</v>
      </c>
      <c r="AN389" s="920">
        <f t="shared" si="393"/>
        <v>35</v>
      </c>
      <c r="AO389" s="921">
        <f t="shared" si="394"/>
        <v>35</v>
      </c>
      <c r="AR389" s="104"/>
      <c r="AV389" s="11"/>
      <c r="AW389" s="11"/>
    </row>
    <row r="390" spans="2:49">
      <c r="B390" s="1624" t="s">
        <v>442</v>
      </c>
      <c r="C390" s="1624"/>
      <c r="D390" s="1628"/>
      <c r="E390" s="91"/>
      <c r="F390" s="1629" t="s">
        <v>124</v>
      </c>
      <c r="G390" s="91"/>
      <c r="H390" s="91"/>
      <c r="I390" s="2257" t="s">
        <v>542</v>
      </c>
      <c r="J390" s="91"/>
      <c r="K390" s="1631"/>
      <c r="L390" s="91"/>
      <c r="M390" s="91"/>
      <c r="N390" s="91"/>
      <c r="O390" s="856" t="s">
        <v>343</v>
      </c>
      <c r="P390" s="851"/>
      <c r="Q390" s="1041"/>
      <c r="R390" s="851"/>
      <c r="S390" s="1042"/>
      <c r="T390" s="861"/>
      <c r="U390" s="1041"/>
      <c r="V390" s="863">
        <f>P390+R390</f>
        <v>0</v>
      </c>
      <c r="W390" s="1038">
        <f t="shared" si="380"/>
        <v>0</v>
      </c>
      <c r="X390" s="845">
        <f>R390+T390</f>
        <v>0</v>
      </c>
      <c r="Y390" s="1038">
        <f t="shared" si="382"/>
        <v>0</v>
      </c>
      <c r="Z390" s="890">
        <f t="shared" si="364"/>
        <v>0</v>
      </c>
      <c r="AA390" s="891">
        <f t="shared" si="365"/>
        <v>0</v>
      </c>
      <c r="AC390" s="906" t="s">
        <v>315</v>
      </c>
      <c r="AD390" s="954"/>
      <c r="AE390" s="955"/>
      <c r="AF390" s="867"/>
      <c r="AG390" s="956"/>
      <c r="AH390" s="954"/>
      <c r="AI390" s="955"/>
      <c r="AJ390" s="867"/>
      <c r="AK390" s="957">
        <f>AE390+AG390</f>
        <v>0</v>
      </c>
      <c r="AL390" s="867">
        <f t="shared" si="395"/>
        <v>0</v>
      </c>
      <c r="AM390" s="958">
        <f t="shared" si="402"/>
        <v>0</v>
      </c>
      <c r="AN390" s="900">
        <f t="shared" si="393"/>
        <v>0</v>
      </c>
      <c r="AO390" s="907">
        <f t="shared" si="394"/>
        <v>0</v>
      </c>
      <c r="AR390" s="195"/>
      <c r="AU390" s="590"/>
      <c r="AV390" s="11"/>
      <c r="AW390" s="11"/>
    </row>
    <row r="391" spans="2:49" ht="15.75" thickBot="1">
      <c r="B391" s="91"/>
      <c r="C391" s="1488"/>
      <c r="D391" s="91"/>
      <c r="E391" s="91"/>
      <c r="F391" s="91"/>
      <c r="G391" s="91"/>
      <c r="H391" s="1055"/>
      <c r="I391" s="91"/>
      <c r="J391" s="91"/>
      <c r="K391" s="91"/>
      <c r="L391" s="91"/>
      <c r="M391" s="91"/>
      <c r="N391" s="91"/>
      <c r="O391" s="419" t="s">
        <v>87</v>
      </c>
      <c r="P391" s="852"/>
      <c r="Q391" s="1043"/>
      <c r="R391" s="852"/>
      <c r="S391" s="1767"/>
      <c r="T391" s="862">
        <f>F386</f>
        <v>2.5</v>
      </c>
      <c r="U391" s="1045">
        <f>G386</f>
        <v>2.5</v>
      </c>
      <c r="V391" s="864">
        <f>P391+R391</f>
        <v>0</v>
      </c>
      <c r="W391" s="1046">
        <f t="shared" si="380"/>
        <v>0</v>
      </c>
      <c r="X391" s="864">
        <f>R391+T391</f>
        <v>2.5</v>
      </c>
      <c r="Y391" s="1046">
        <f t="shared" si="382"/>
        <v>2.5</v>
      </c>
      <c r="Z391" s="892">
        <f t="shared" si="364"/>
        <v>2.5</v>
      </c>
      <c r="AA391" s="893">
        <f t="shared" si="365"/>
        <v>2.5</v>
      </c>
      <c r="AC391" s="908" t="s">
        <v>316</v>
      </c>
      <c r="AD391" s="939"/>
      <c r="AE391" s="959"/>
      <c r="AF391" s="869"/>
      <c r="AG391" s="960"/>
      <c r="AH391" s="939"/>
      <c r="AI391" s="959"/>
      <c r="AJ391" s="869">
        <f>AD391+AF391</f>
        <v>0</v>
      </c>
      <c r="AK391" s="961">
        <f>AE391+AG391</f>
        <v>0</v>
      </c>
      <c r="AL391" s="869">
        <f t="shared" si="395"/>
        <v>0</v>
      </c>
      <c r="AM391" s="962">
        <f t="shared" si="402"/>
        <v>0</v>
      </c>
      <c r="AN391" s="890">
        <f t="shared" si="393"/>
        <v>0</v>
      </c>
      <c r="AO391" s="903">
        <f t="shared" si="394"/>
        <v>0</v>
      </c>
      <c r="AR391" s="104"/>
      <c r="AU391" s="590"/>
      <c r="AV391" s="11"/>
      <c r="AW391" s="11"/>
    </row>
    <row r="392" spans="2:49" ht="15.75" thickBot="1">
      <c r="B392" s="1632" t="s">
        <v>2</v>
      </c>
      <c r="C392" s="1633" t="s">
        <v>3</v>
      </c>
      <c r="D392" s="1634" t="s">
        <v>4</v>
      </c>
      <c r="E392" s="234" t="s">
        <v>59</v>
      </c>
      <c r="F392" s="112"/>
      <c r="G392" s="112"/>
      <c r="H392" s="112"/>
      <c r="I392" s="112"/>
      <c r="J392" s="112"/>
      <c r="K392" s="112"/>
      <c r="L392" s="112"/>
      <c r="M392" s="226"/>
      <c r="N392" s="91"/>
      <c r="AC392" s="909" t="s">
        <v>312</v>
      </c>
      <c r="AD392" s="963">
        <f t="shared" ref="AD392:AI392" si="404">SUM(AD390:AD391)</f>
        <v>0</v>
      </c>
      <c r="AE392" s="964">
        <f t="shared" si="404"/>
        <v>0</v>
      </c>
      <c r="AF392" s="965">
        <f t="shared" si="404"/>
        <v>0</v>
      </c>
      <c r="AG392" s="911">
        <f t="shared" si="404"/>
        <v>0</v>
      </c>
      <c r="AH392" s="963">
        <f>SUM(AH390:AH391)</f>
        <v>0</v>
      </c>
      <c r="AI392" s="964">
        <f t="shared" si="404"/>
        <v>0</v>
      </c>
      <c r="AJ392" s="910">
        <f>AD392+AF392</f>
        <v>0</v>
      </c>
      <c r="AK392" s="966">
        <f>AE392+AG392</f>
        <v>0</v>
      </c>
      <c r="AL392" s="910">
        <f t="shared" si="395"/>
        <v>0</v>
      </c>
      <c r="AM392" s="967">
        <f t="shared" si="402"/>
        <v>0</v>
      </c>
      <c r="AN392" s="910">
        <f t="shared" si="393"/>
        <v>0</v>
      </c>
      <c r="AO392" s="911">
        <f t="shared" si="394"/>
        <v>0</v>
      </c>
      <c r="AR392" s="104"/>
      <c r="AU392" s="590"/>
      <c r="AV392" s="11"/>
      <c r="AW392" s="11"/>
    </row>
    <row r="393" spans="2:49" ht="15.75" thickBot="1">
      <c r="B393" s="1636" t="s">
        <v>5</v>
      </c>
      <c r="C393" s="91"/>
      <c r="D393" s="1637" t="s">
        <v>60</v>
      </c>
      <c r="E393" s="1675"/>
      <c r="F393" s="3229"/>
      <c r="G393" s="1206"/>
      <c r="H393" s="1206"/>
      <c r="I393" s="1206"/>
      <c r="J393" s="1206"/>
      <c r="K393" s="139"/>
      <c r="L393" s="106"/>
      <c r="M393" s="102"/>
      <c r="N393" s="91"/>
      <c r="O393" s="7"/>
      <c r="P393" s="319"/>
      <c r="Q393" s="331"/>
      <c r="AC393" s="912" t="s">
        <v>214</v>
      </c>
      <c r="AD393" s="968"/>
      <c r="AE393" s="969"/>
      <c r="AF393" s="970"/>
      <c r="AG393" s="971"/>
      <c r="AH393" s="968"/>
      <c r="AI393" s="969"/>
      <c r="AJ393" s="868">
        <f t="shared" ref="AJ393" si="405">AD393+AF393</f>
        <v>0</v>
      </c>
      <c r="AK393" s="976">
        <f t="shared" ref="AK393" si="406">AE393+AG393</f>
        <v>0</v>
      </c>
      <c r="AL393" s="868">
        <f t="shared" si="395"/>
        <v>0</v>
      </c>
      <c r="AM393" s="977">
        <f>AG393+AI393</f>
        <v>0</v>
      </c>
      <c r="AN393" s="878">
        <f t="shared" si="393"/>
        <v>0</v>
      </c>
      <c r="AO393" s="1362">
        <f t="shared" si="394"/>
        <v>0</v>
      </c>
      <c r="AR393" s="195"/>
      <c r="AU393" s="106"/>
      <c r="AV393" s="11"/>
      <c r="AW393" s="11"/>
    </row>
    <row r="394" spans="2:49" ht="16.5" thickBot="1">
      <c r="B394" s="1649" t="s">
        <v>582</v>
      </c>
      <c r="C394" s="1545"/>
      <c r="D394" s="3024"/>
      <c r="E394" s="542" t="s">
        <v>605</v>
      </c>
      <c r="F394" s="2208"/>
      <c r="G394" s="2209"/>
      <c r="H394" s="2166" t="s">
        <v>929</v>
      </c>
      <c r="I394" s="2327"/>
      <c r="J394" s="2188"/>
      <c r="K394" s="2454" t="s">
        <v>593</v>
      </c>
      <c r="L394" s="69"/>
      <c r="M394" s="58"/>
      <c r="N394" s="91"/>
      <c r="O394" s="7"/>
      <c r="P394" s="14"/>
      <c r="Q394" s="144"/>
      <c r="S394" s="830"/>
      <c r="U394" s="830"/>
      <c r="W394" s="834"/>
      <c r="Y394" s="834"/>
      <c r="AC394" s="913" t="s">
        <v>91</v>
      </c>
      <c r="AD394" s="972"/>
      <c r="AE394" s="973"/>
      <c r="AF394" s="974"/>
      <c r="AG394" s="975"/>
      <c r="AH394" s="972">
        <f>F381</f>
        <v>59.491999999999997</v>
      </c>
      <c r="AI394" s="973">
        <f>G381</f>
        <v>53</v>
      </c>
      <c r="AJ394" s="868">
        <f t="shared" ref="AJ394:AK396" si="407">AD394+AF394</f>
        <v>0</v>
      </c>
      <c r="AK394" s="976">
        <f t="shared" si="407"/>
        <v>0</v>
      </c>
      <c r="AL394" s="868">
        <f t="shared" si="395"/>
        <v>59.491999999999997</v>
      </c>
      <c r="AM394" s="977">
        <f>AG394+AI394</f>
        <v>53</v>
      </c>
      <c r="AN394" s="881">
        <f t="shared" si="393"/>
        <v>59.491999999999997</v>
      </c>
      <c r="AO394" s="902">
        <f t="shared" si="394"/>
        <v>53</v>
      </c>
      <c r="AR394" s="98"/>
      <c r="AU394" s="106"/>
      <c r="AV394" s="11"/>
      <c r="AW394" s="11"/>
    </row>
    <row r="395" spans="2:49" ht="15.75" thickBot="1">
      <c r="B395" s="234"/>
      <c r="C395" s="334" t="s">
        <v>131</v>
      </c>
      <c r="D395" s="112"/>
      <c r="E395" s="2420" t="s">
        <v>594</v>
      </c>
      <c r="F395" s="2390"/>
      <c r="G395" s="2455"/>
      <c r="H395" s="2184" t="s">
        <v>88</v>
      </c>
      <c r="I395" s="2190" t="s">
        <v>89</v>
      </c>
      <c r="J395" s="2191" t="s">
        <v>90</v>
      </c>
      <c r="K395" s="2177" t="s">
        <v>359</v>
      </c>
      <c r="L395" s="2360">
        <v>33.270000000000003</v>
      </c>
      <c r="M395" s="2362">
        <v>33.270000000000003</v>
      </c>
      <c r="N395" s="91"/>
      <c r="O395" s="11"/>
      <c r="P395" s="11"/>
      <c r="Q395" s="11"/>
      <c r="S395" s="830"/>
      <c r="U395" s="830"/>
      <c r="W395" s="834"/>
      <c r="Y395" s="834"/>
      <c r="AC395" s="914" t="s">
        <v>215</v>
      </c>
      <c r="AD395" s="978"/>
      <c r="AE395" s="979"/>
      <c r="AF395" s="980"/>
      <c r="AG395" s="981"/>
      <c r="AH395" s="978"/>
      <c r="AI395" s="979"/>
      <c r="AJ395" s="869">
        <f t="shared" si="407"/>
        <v>0</v>
      </c>
      <c r="AK395" s="982">
        <f t="shared" si="407"/>
        <v>0</v>
      </c>
      <c r="AL395" s="869">
        <f t="shared" si="395"/>
        <v>0</v>
      </c>
      <c r="AM395" s="983">
        <f>AG395+AI395</f>
        <v>0</v>
      </c>
      <c r="AN395" s="892">
        <f t="shared" si="393"/>
        <v>0</v>
      </c>
      <c r="AO395" s="1363">
        <f t="shared" si="394"/>
        <v>0</v>
      </c>
      <c r="AR395" s="104"/>
      <c r="AU395" s="106"/>
      <c r="AV395" s="11"/>
      <c r="AW395" s="11"/>
    </row>
    <row r="396" spans="2:49" ht="15.75" thickBot="1">
      <c r="B396" s="163" t="s">
        <v>934</v>
      </c>
      <c r="C396" s="259" t="s">
        <v>342</v>
      </c>
      <c r="D396" s="3041">
        <v>200</v>
      </c>
      <c r="E396" s="2456" t="s">
        <v>88</v>
      </c>
      <c r="F396" s="2190" t="s">
        <v>89</v>
      </c>
      <c r="G396" s="2391" t="s">
        <v>90</v>
      </c>
      <c r="H396" s="3076" t="s">
        <v>51</v>
      </c>
      <c r="I396" s="130">
        <v>1</v>
      </c>
      <c r="J396" s="1155">
        <v>1</v>
      </c>
      <c r="K396" s="2175" t="s">
        <v>377</v>
      </c>
      <c r="L396" s="2164">
        <v>6.37</v>
      </c>
      <c r="M396" s="2176">
        <v>6.37</v>
      </c>
      <c r="N396" s="91"/>
      <c r="O396" s="7"/>
      <c r="P396" s="14"/>
      <c r="Q396" s="338"/>
      <c r="S396" s="829"/>
      <c r="U396" s="829"/>
      <c r="W396" s="270"/>
      <c r="Y396" s="270"/>
      <c r="AC396" s="1070" t="s">
        <v>313</v>
      </c>
      <c r="AD396" s="1071">
        <f t="shared" ref="AD396:AI396" si="408">SUM(AD393:AD395)</f>
        <v>0</v>
      </c>
      <c r="AE396" s="951">
        <f t="shared" si="408"/>
        <v>0</v>
      </c>
      <c r="AF396" s="1071">
        <f t="shared" si="408"/>
        <v>0</v>
      </c>
      <c r="AG396" s="951">
        <f t="shared" si="408"/>
        <v>0</v>
      </c>
      <c r="AH396" s="1071">
        <f t="shared" si="408"/>
        <v>59.491999999999997</v>
      </c>
      <c r="AI396" s="951">
        <f t="shared" si="408"/>
        <v>53</v>
      </c>
      <c r="AJ396" s="950">
        <f t="shared" si="407"/>
        <v>0</v>
      </c>
      <c r="AK396" s="952">
        <f t="shared" si="407"/>
        <v>0</v>
      </c>
      <c r="AL396" s="950">
        <f t="shared" si="395"/>
        <v>59.491999999999997</v>
      </c>
      <c r="AM396" s="953">
        <f>AG396+AI396</f>
        <v>53</v>
      </c>
      <c r="AN396" s="892">
        <f t="shared" si="393"/>
        <v>59.491999999999997</v>
      </c>
      <c r="AO396" s="1363">
        <f t="shared" si="394"/>
        <v>53</v>
      </c>
      <c r="AR396" s="104"/>
      <c r="AU396" s="106"/>
      <c r="AV396" s="11"/>
      <c r="AW396" s="11"/>
    </row>
    <row r="397" spans="2:49">
      <c r="B397" s="103"/>
      <c r="C397" s="1422" t="s">
        <v>597</v>
      </c>
      <c r="D397" s="91"/>
      <c r="E397" s="2206" t="s">
        <v>86</v>
      </c>
      <c r="F397" s="2193">
        <v>29.45</v>
      </c>
      <c r="G397" s="2346">
        <v>29.45</v>
      </c>
      <c r="H397" s="2175" t="s">
        <v>372</v>
      </c>
      <c r="I397" s="2164">
        <v>59.4</v>
      </c>
      <c r="J397" s="2165"/>
      <c r="K397" s="2163" t="s">
        <v>78</v>
      </c>
      <c r="L397" s="2164">
        <v>1.25</v>
      </c>
      <c r="M397" s="2176">
        <v>1.25</v>
      </c>
      <c r="N397" s="91"/>
      <c r="O397" s="52"/>
      <c r="P397" s="14"/>
      <c r="Q397" s="338"/>
      <c r="AC397" s="1623" t="s">
        <v>471</v>
      </c>
      <c r="AN397" s="106"/>
      <c r="AO397" s="11"/>
      <c r="AR397" s="137"/>
    </row>
    <row r="398" spans="2:49">
      <c r="B398" s="3003" t="s">
        <v>286</v>
      </c>
      <c r="C398" s="259" t="s">
        <v>595</v>
      </c>
      <c r="D398" s="3041">
        <v>30</v>
      </c>
      <c r="E398" s="2175" t="s">
        <v>76</v>
      </c>
      <c r="F398" s="2180">
        <v>109.13</v>
      </c>
      <c r="G398" s="2410">
        <v>109.13</v>
      </c>
      <c r="H398" s="2330" t="s">
        <v>974</v>
      </c>
      <c r="I398" s="2185"/>
      <c r="J398" s="2186"/>
      <c r="K398" s="2349" t="s">
        <v>596</v>
      </c>
      <c r="L398" s="2164">
        <v>0.75</v>
      </c>
      <c r="M398" s="2176">
        <v>0.75</v>
      </c>
      <c r="N398" s="91"/>
      <c r="O398" s="1623" t="s">
        <v>471</v>
      </c>
      <c r="AC398" t="s">
        <v>296</v>
      </c>
      <c r="AR398" s="106"/>
      <c r="AV398" s="51"/>
      <c r="AW398" s="580"/>
    </row>
    <row r="399" spans="2:49" ht="15.75" thickBot="1">
      <c r="B399" s="3059" t="s">
        <v>519</v>
      </c>
      <c r="C399" s="259" t="s">
        <v>520</v>
      </c>
      <c r="D399" s="3041">
        <v>10</v>
      </c>
      <c r="E399" s="2175" t="s">
        <v>377</v>
      </c>
      <c r="F399" s="2164">
        <v>5.73</v>
      </c>
      <c r="G399" s="2429">
        <v>5.73</v>
      </c>
      <c r="H399" s="2335" t="s">
        <v>377</v>
      </c>
      <c r="I399" s="2180">
        <v>7</v>
      </c>
      <c r="J399" s="2199">
        <v>7</v>
      </c>
      <c r="K399" s="2335" t="s">
        <v>373</v>
      </c>
      <c r="L399" s="2164">
        <v>0.45</v>
      </c>
      <c r="M399" s="2176">
        <v>0.45</v>
      </c>
      <c r="N399" s="91"/>
      <c r="O399" t="s">
        <v>296</v>
      </c>
      <c r="Z399" s="894"/>
      <c r="AA399" s="285"/>
      <c r="AC399" s="99" t="str">
        <f>O400</f>
        <v>8 - й день</v>
      </c>
      <c r="AD399" s="2" t="s">
        <v>442</v>
      </c>
      <c r="AI399" s="133" t="str">
        <f>F390</f>
        <v>2 - я   неделя</v>
      </c>
      <c r="AK399" s="296">
        <f>J390</f>
        <v>0</v>
      </c>
      <c r="AL399" s="65"/>
      <c r="AR399" s="1748"/>
      <c r="AV399" s="322"/>
      <c r="AW399" s="322"/>
    </row>
    <row r="400" spans="2:49" ht="15.75" thickBot="1">
      <c r="B400" s="3182" t="s">
        <v>1013</v>
      </c>
      <c r="C400" s="259" t="s">
        <v>928</v>
      </c>
      <c r="D400" s="169">
        <v>190</v>
      </c>
      <c r="E400" s="2335" t="s">
        <v>373</v>
      </c>
      <c r="F400" s="2164">
        <v>0.28499999999999998</v>
      </c>
      <c r="G400" s="2429">
        <v>0.28499999999999998</v>
      </c>
      <c r="H400" s="2175" t="s">
        <v>372</v>
      </c>
      <c r="I400" s="2164">
        <v>135</v>
      </c>
      <c r="J400" s="2165">
        <v>135</v>
      </c>
      <c r="K400" s="2175" t="s">
        <v>76</v>
      </c>
      <c r="L400" s="2441">
        <v>14.8</v>
      </c>
      <c r="M400" s="2165">
        <v>14.8</v>
      </c>
      <c r="N400" s="91"/>
      <c r="O400" s="99" t="str">
        <f>B394</f>
        <v>8 - й день</v>
      </c>
      <c r="P400" s="2" t="s">
        <v>442</v>
      </c>
      <c r="U400" s="133" t="str">
        <f>F390</f>
        <v>2 - я   неделя</v>
      </c>
      <c r="W400" s="296" t="str">
        <f>I390</f>
        <v>О С Е Н Ь     2024  -   __  г.г.</v>
      </c>
      <c r="X400" s="65"/>
      <c r="Y400" s="1017"/>
      <c r="Z400" s="894"/>
      <c r="AA400" s="1015"/>
      <c r="AC400" s="823" t="s">
        <v>243</v>
      </c>
      <c r="AD400" s="824" t="s">
        <v>297</v>
      </c>
      <c r="AE400" s="825"/>
      <c r="AF400" s="824" t="s">
        <v>298</v>
      </c>
      <c r="AG400" s="825"/>
      <c r="AH400" s="824" t="s">
        <v>299</v>
      </c>
      <c r="AI400" s="825"/>
      <c r="AJ400" s="824" t="s">
        <v>302</v>
      </c>
      <c r="AK400" s="825"/>
      <c r="AL400" s="871" t="s">
        <v>303</v>
      </c>
      <c r="AM400" s="825"/>
      <c r="AN400" s="895" t="s">
        <v>304</v>
      </c>
      <c r="AO400" s="896"/>
      <c r="AR400" s="106"/>
      <c r="AV400" s="322"/>
      <c r="AW400" s="322"/>
    </row>
    <row r="401" spans="2:66" ht="15.75" thickBot="1">
      <c r="B401" s="1644" t="s">
        <v>598</v>
      </c>
      <c r="C401" s="241" t="s">
        <v>878</v>
      </c>
      <c r="D401" s="231">
        <v>50</v>
      </c>
      <c r="E401" s="2175" t="s">
        <v>372</v>
      </c>
      <c r="F401" s="2396">
        <v>57.12</v>
      </c>
      <c r="G401" s="2429">
        <v>57.12</v>
      </c>
      <c r="H401" s="2357" t="s">
        <v>601</v>
      </c>
      <c r="I401" s="44"/>
      <c r="J401" s="54"/>
      <c r="K401" s="2174" t="s">
        <v>599</v>
      </c>
      <c r="L401" s="261"/>
      <c r="M401" s="72"/>
      <c r="N401" s="91"/>
      <c r="AC401" s="1073" t="s">
        <v>327</v>
      </c>
      <c r="AD401" s="826" t="s">
        <v>89</v>
      </c>
      <c r="AE401" s="828" t="s">
        <v>90</v>
      </c>
      <c r="AF401" s="872" t="s">
        <v>89</v>
      </c>
      <c r="AG401" s="873" t="s">
        <v>90</v>
      </c>
      <c r="AH401" s="872" t="s">
        <v>89</v>
      </c>
      <c r="AI401" s="873" t="s">
        <v>90</v>
      </c>
      <c r="AJ401" s="826" t="s">
        <v>89</v>
      </c>
      <c r="AK401" s="827" t="s">
        <v>90</v>
      </c>
      <c r="AL401" s="874" t="s">
        <v>89</v>
      </c>
      <c r="AM401" s="827" t="s">
        <v>90</v>
      </c>
      <c r="AN401" s="1076" t="s">
        <v>89</v>
      </c>
      <c r="AO401" s="1077" t="s">
        <v>90</v>
      </c>
      <c r="AR401" s="101"/>
      <c r="AV401" s="14"/>
      <c r="AW401" s="14"/>
    </row>
    <row r="402" spans="2:66" ht="15.75" thickBot="1">
      <c r="B402" s="3005" t="s">
        <v>9</v>
      </c>
      <c r="C402" s="241" t="s">
        <v>319</v>
      </c>
      <c r="D402" s="3033">
        <v>40</v>
      </c>
      <c r="E402" s="2335" t="s">
        <v>78</v>
      </c>
      <c r="F402" s="2180">
        <v>10</v>
      </c>
      <c r="G402" s="2457">
        <v>10</v>
      </c>
      <c r="H402" s="2184" t="s">
        <v>88</v>
      </c>
      <c r="I402" s="2155" t="s">
        <v>89</v>
      </c>
      <c r="J402" s="2342" t="s">
        <v>90</v>
      </c>
      <c r="K402" s="2177" t="s">
        <v>600</v>
      </c>
      <c r="L402" s="2360">
        <v>1.5</v>
      </c>
      <c r="M402" s="2362">
        <v>1.5</v>
      </c>
      <c r="N402" s="91"/>
      <c r="O402" s="1088" t="s">
        <v>330</v>
      </c>
      <c r="P402" s="187"/>
      <c r="Q402" s="187"/>
      <c r="R402" s="187"/>
      <c r="S402" s="187"/>
      <c r="T402" s="187"/>
      <c r="U402" s="187"/>
      <c r="V402" s="187"/>
      <c r="W402" s="187"/>
      <c r="X402" s="187"/>
      <c r="Y402" s="821"/>
      <c r="AC402" s="917" t="s">
        <v>66</v>
      </c>
      <c r="AD402" s="954"/>
      <c r="AE402" s="984"/>
      <c r="AF402" s="954">
        <f>F410</f>
        <v>20</v>
      </c>
      <c r="AG402" s="985">
        <f>G410</f>
        <v>20</v>
      </c>
      <c r="AH402" s="954"/>
      <c r="AI402" s="986"/>
      <c r="AJ402" s="867">
        <f t="shared" ref="AJ402:AJ411" si="409">AD402+AF402</f>
        <v>20</v>
      </c>
      <c r="AK402" s="987">
        <f t="shared" ref="AK402:AK411" si="410">AE402+AG402</f>
        <v>20</v>
      </c>
      <c r="AL402" s="867">
        <f t="shared" ref="AL402:AL411" si="411">AF402+AH402</f>
        <v>20</v>
      </c>
      <c r="AM402" s="988">
        <f t="shared" ref="AM402:AM411" si="412">AG402+AI402</f>
        <v>20</v>
      </c>
      <c r="AN402" s="900">
        <f t="shared" ref="AN402:AN410" si="413">AD402+AF402+AH402</f>
        <v>20</v>
      </c>
      <c r="AO402" s="907">
        <f t="shared" ref="AO402:AO410" si="414">AE402+AG402+AI402</f>
        <v>20</v>
      </c>
      <c r="AR402" s="101"/>
      <c r="AV402" s="14"/>
      <c r="AW402" s="14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</row>
    <row r="403" spans="2:66" ht="16.5" thickBot="1">
      <c r="B403" s="757" t="s">
        <v>384</v>
      </c>
      <c r="C403" s="241" t="s">
        <v>1039</v>
      </c>
      <c r="D403" s="247">
        <v>105</v>
      </c>
      <c r="E403" s="2166" t="s">
        <v>595</v>
      </c>
      <c r="F403" s="44"/>
      <c r="G403" s="54"/>
      <c r="H403" s="2458" t="s">
        <v>78</v>
      </c>
      <c r="I403" s="2195">
        <v>10</v>
      </c>
      <c r="J403" s="2459">
        <v>10</v>
      </c>
      <c r="K403" s="2175" t="s">
        <v>602</v>
      </c>
      <c r="L403" s="2164">
        <v>1.5</v>
      </c>
      <c r="M403" s="2176">
        <v>1.5</v>
      </c>
      <c r="N403" s="91"/>
      <c r="O403" s="655"/>
      <c r="P403" s="17" t="s">
        <v>331</v>
      </c>
      <c r="Q403" s="17"/>
      <c r="R403" s="17"/>
      <c r="S403" s="17"/>
      <c r="T403" s="17"/>
      <c r="U403" s="17"/>
      <c r="V403" s="17"/>
      <c r="W403" s="17"/>
      <c r="X403" s="17"/>
      <c r="Y403" s="822"/>
      <c r="AC403" s="917" t="s">
        <v>474</v>
      </c>
      <c r="AD403" s="1157"/>
      <c r="AE403" s="1047"/>
      <c r="AF403" s="932"/>
      <c r="AG403" s="990"/>
      <c r="AH403" s="932"/>
      <c r="AI403" s="991"/>
      <c r="AJ403" s="868">
        <f t="shared" si="409"/>
        <v>0</v>
      </c>
      <c r="AK403" s="992">
        <f t="shared" si="410"/>
        <v>0</v>
      </c>
      <c r="AL403" s="868">
        <f t="shared" si="411"/>
        <v>0</v>
      </c>
      <c r="AM403" s="923">
        <f t="shared" si="412"/>
        <v>0</v>
      </c>
      <c r="AN403" s="881">
        <f t="shared" si="413"/>
        <v>0</v>
      </c>
      <c r="AO403" s="902">
        <f t="shared" si="414"/>
        <v>0</v>
      </c>
      <c r="AR403" s="101"/>
      <c r="AV403" s="11"/>
      <c r="AW403" s="1167"/>
      <c r="AX403" s="11"/>
      <c r="AY403" s="46"/>
      <c r="AZ403" s="27"/>
      <c r="BA403" s="11"/>
      <c r="BB403" s="11"/>
      <c r="BC403" s="11"/>
      <c r="BD403" s="11"/>
      <c r="BE403" s="11"/>
      <c r="BF403" s="1191"/>
      <c r="BG403" s="11"/>
      <c r="BH403" s="11"/>
      <c r="BI403" s="11"/>
      <c r="BJ403" s="11"/>
      <c r="BK403" s="11"/>
      <c r="BL403" s="11"/>
      <c r="BM403" s="11"/>
      <c r="BN403" s="11"/>
    </row>
    <row r="404" spans="2:66" ht="15.75" thickBot="1">
      <c r="B404" s="103"/>
      <c r="C404" s="1202"/>
      <c r="D404" s="91"/>
      <c r="E404" s="2184" t="s">
        <v>88</v>
      </c>
      <c r="F404" s="2155" t="s">
        <v>89</v>
      </c>
      <c r="G404" s="2342" t="s">
        <v>90</v>
      </c>
      <c r="H404" s="2166" t="s">
        <v>475</v>
      </c>
      <c r="I404" s="44"/>
      <c r="J404" s="54"/>
      <c r="K404" s="2175" t="s">
        <v>276</v>
      </c>
      <c r="L404" s="2414" t="s">
        <v>603</v>
      </c>
      <c r="M404" s="2176">
        <v>0.5</v>
      </c>
      <c r="N404" s="91"/>
      <c r="Z404" s="11"/>
      <c r="AA404" s="11"/>
      <c r="AC404" s="917" t="s">
        <v>68</v>
      </c>
      <c r="AD404" s="993"/>
      <c r="AE404" s="1047"/>
      <c r="AF404" s="993"/>
      <c r="AG404" s="995"/>
      <c r="AH404" s="993">
        <f>F428</f>
        <v>12</v>
      </c>
      <c r="AI404" s="996">
        <f>G428</f>
        <v>12</v>
      </c>
      <c r="AJ404" s="868">
        <f t="shared" si="409"/>
        <v>0</v>
      </c>
      <c r="AK404" s="992">
        <f t="shared" si="410"/>
        <v>0</v>
      </c>
      <c r="AL404" s="868">
        <f t="shared" si="411"/>
        <v>12</v>
      </c>
      <c r="AM404" s="923">
        <f t="shared" si="412"/>
        <v>12</v>
      </c>
      <c r="AN404" s="881">
        <f t="shared" si="413"/>
        <v>12</v>
      </c>
      <c r="AO404" s="902">
        <f t="shared" si="414"/>
        <v>12</v>
      </c>
      <c r="AR404" s="101"/>
      <c r="AV404" s="11"/>
      <c r="AW404" s="11"/>
      <c r="AX404" s="172"/>
      <c r="AY404" s="11"/>
      <c r="AZ404" s="335"/>
      <c r="BA404" s="81"/>
      <c r="BB404" s="136"/>
      <c r="BC404" s="335"/>
      <c r="BD404" s="81"/>
      <c r="BE404" s="136"/>
      <c r="BF404" s="335"/>
      <c r="BG404" s="11"/>
      <c r="BH404" s="11"/>
      <c r="BI404" s="11"/>
      <c r="BJ404" s="11"/>
      <c r="BK404" s="11"/>
      <c r="BL404" s="11"/>
      <c r="BM404" s="11"/>
      <c r="BN404" s="11"/>
    </row>
    <row r="405" spans="2:66" ht="15.75" thickBot="1">
      <c r="B405" s="1212" t="s">
        <v>293</v>
      </c>
      <c r="C405" s="1213"/>
      <c r="D405" s="3022">
        <f>SUM(D396:D404)</f>
        <v>625</v>
      </c>
      <c r="E405" s="2458" t="s">
        <v>604</v>
      </c>
      <c r="F405" s="2195">
        <v>31.2</v>
      </c>
      <c r="G405" s="2459">
        <v>30</v>
      </c>
      <c r="H405" s="2499" t="s">
        <v>535</v>
      </c>
      <c r="I405" s="2384">
        <v>119.175</v>
      </c>
      <c r="J405" s="3193">
        <v>105</v>
      </c>
      <c r="K405" s="2484" t="s">
        <v>81</v>
      </c>
      <c r="L405" s="2180">
        <v>0.25</v>
      </c>
      <c r="M405" s="2413">
        <v>0.25</v>
      </c>
      <c r="N405" s="91"/>
      <c r="AA405" s="37"/>
      <c r="AC405" s="917" t="s">
        <v>69</v>
      </c>
      <c r="AD405" s="932"/>
      <c r="AE405" s="994"/>
      <c r="AF405" s="932"/>
      <c r="AG405" s="995"/>
      <c r="AH405" s="932"/>
      <c r="AI405" s="996"/>
      <c r="AJ405" s="868">
        <f t="shared" si="409"/>
        <v>0</v>
      </c>
      <c r="AK405" s="992">
        <f t="shared" si="410"/>
        <v>0</v>
      </c>
      <c r="AL405" s="868">
        <f t="shared" si="411"/>
        <v>0</v>
      </c>
      <c r="AM405" s="923">
        <f t="shared" si="412"/>
        <v>0</v>
      </c>
      <c r="AN405" s="881">
        <f t="shared" si="413"/>
        <v>0</v>
      </c>
      <c r="AO405" s="902">
        <f t="shared" si="414"/>
        <v>0</v>
      </c>
      <c r="AR405" s="101"/>
      <c r="AV405" s="11"/>
      <c r="AW405" s="40"/>
      <c r="AX405" s="7"/>
      <c r="AY405" s="15"/>
      <c r="AZ405" s="7"/>
      <c r="BA405" s="1172"/>
      <c r="BB405" s="142"/>
      <c r="BC405" s="11"/>
      <c r="BD405" s="11"/>
      <c r="BE405" s="11"/>
      <c r="BF405" s="7"/>
      <c r="BG405" s="11"/>
      <c r="BH405" s="11"/>
      <c r="BI405" s="11"/>
      <c r="BJ405" s="11"/>
      <c r="BK405" s="11"/>
      <c r="BL405" s="11"/>
      <c r="BM405" s="11"/>
      <c r="BN405" s="11"/>
    </row>
    <row r="406" spans="2:66" ht="15.75" thickBot="1">
      <c r="B406" s="585"/>
      <c r="C406" s="334" t="s">
        <v>109</v>
      </c>
      <c r="D406" s="226"/>
      <c r="E406" s="2579" t="s">
        <v>718</v>
      </c>
      <c r="F406" s="2461"/>
      <c r="G406" s="2470"/>
      <c r="H406" s="2341" t="s">
        <v>719</v>
      </c>
      <c r="I406" s="44"/>
      <c r="J406" s="54"/>
      <c r="K406" s="2580" t="s">
        <v>930</v>
      </c>
      <c r="L406" s="2461"/>
      <c r="M406" s="2470"/>
      <c r="N406" s="91"/>
      <c r="O406" s="823" t="s">
        <v>243</v>
      </c>
      <c r="P406" s="824" t="s">
        <v>297</v>
      </c>
      <c r="Q406" s="825"/>
      <c r="R406" s="824" t="s">
        <v>298</v>
      </c>
      <c r="S406" s="825"/>
      <c r="T406" s="824" t="s">
        <v>299</v>
      </c>
      <c r="U406" s="825"/>
      <c r="V406" s="824" t="s">
        <v>300</v>
      </c>
      <c r="W406" s="825"/>
      <c r="X406" s="824" t="s">
        <v>303</v>
      </c>
      <c r="Y406" s="825"/>
      <c r="Z406" s="1751" t="s">
        <v>304</v>
      </c>
      <c r="AA406" s="875"/>
      <c r="AC406" s="917" t="s">
        <v>71</v>
      </c>
      <c r="AD406" s="932"/>
      <c r="AE406" s="989"/>
      <c r="AF406" s="932"/>
      <c r="AG406" s="990"/>
      <c r="AH406" s="932"/>
      <c r="AI406" s="991"/>
      <c r="AJ406" s="868">
        <f t="shared" si="409"/>
        <v>0</v>
      </c>
      <c r="AK406" s="992">
        <f t="shared" si="410"/>
        <v>0</v>
      </c>
      <c r="AL406" s="868">
        <f t="shared" si="411"/>
        <v>0</v>
      </c>
      <c r="AM406" s="923">
        <f t="shared" si="412"/>
        <v>0</v>
      </c>
      <c r="AN406" s="881">
        <f t="shared" si="413"/>
        <v>0</v>
      </c>
      <c r="AO406" s="902">
        <f t="shared" si="414"/>
        <v>0</v>
      </c>
      <c r="AR406" s="101"/>
      <c r="AV406" s="11"/>
      <c r="AW406" s="11"/>
      <c r="AX406" s="319"/>
      <c r="AY406" s="4"/>
      <c r="AZ406" s="7"/>
      <c r="BA406" s="14"/>
      <c r="BB406" s="142"/>
      <c r="BC406" s="7"/>
      <c r="BD406" s="14"/>
      <c r="BE406" s="142"/>
      <c r="BF406" s="7"/>
      <c r="BG406" s="11"/>
      <c r="BH406" s="11"/>
      <c r="BI406" s="11"/>
      <c r="BJ406" s="11"/>
      <c r="BK406" s="11"/>
      <c r="BL406" s="11"/>
      <c r="BM406" s="11"/>
      <c r="BN406" s="11"/>
    </row>
    <row r="407" spans="2:66" ht="15.75" thickBot="1">
      <c r="B407" s="1548" t="s">
        <v>508</v>
      </c>
      <c r="C407" s="1424" t="s">
        <v>933</v>
      </c>
      <c r="D407" s="652">
        <v>100</v>
      </c>
      <c r="E407" s="2581" t="s">
        <v>721</v>
      </c>
      <c r="F407" s="37"/>
      <c r="G407" s="74"/>
      <c r="H407" s="2184" t="s">
        <v>88</v>
      </c>
      <c r="I407" s="2155" t="s">
        <v>89</v>
      </c>
      <c r="J407" s="2342" t="s">
        <v>90</v>
      </c>
      <c r="K407" s="2582" t="s">
        <v>931</v>
      </c>
      <c r="L407" s="2440"/>
      <c r="M407" s="2437"/>
      <c r="N407" s="91"/>
      <c r="O407" s="663"/>
      <c r="P407" s="826" t="s">
        <v>89</v>
      </c>
      <c r="Q407" s="827" t="s">
        <v>90</v>
      </c>
      <c r="R407" s="826" t="s">
        <v>89</v>
      </c>
      <c r="S407" s="827" t="s">
        <v>90</v>
      </c>
      <c r="T407" s="826" t="s">
        <v>89</v>
      </c>
      <c r="U407" s="827" t="s">
        <v>90</v>
      </c>
      <c r="V407" s="826" t="s">
        <v>89</v>
      </c>
      <c r="W407" s="827" t="s">
        <v>90</v>
      </c>
      <c r="X407" s="826" t="s">
        <v>89</v>
      </c>
      <c r="Y407" s="828" t="s">
        <v>90</v>
      </c>
      <c r="Z407" s="876" t="s">
        <v>89</v>
      </c>
      <c r="AA407" s="877" t="s">
        <v>90</v>
      </c>
      <c r="AC407" s="917" t="s">
        <v>72</v>
      </c>
      <c r="AD407" s="932"/>
      <c r="AE407" s="997"/>
      <c r="AF407" s="932"/>
      <c r="AG407" s="990"/>
      <c r="AH407" s="932"/>
      <c r="AI407" s="991"/>
      <c r="AJ407" s="868">
        <f t="shared" si="409"/>
        <v>0</v>
      </c>
      <c r="AK407" s="992">
        <f t="shared" si="410"/>
        <v>0</v>
      </c>
      <c r="AL407" s="868">
        <f t="shared" si="411"/>
        <v>0</v>
      </c>
      <c r="AM407" s="923">
        <f t="shared" si="412"/>
        <v>0</v>
      </c>
      <c r="AN407" s="881">
        <f t="shared" si="413"/>
        <v>0</v>
      </c>
      <c r="AO407" s="902">
        <f t="shared" si="414"/>
        <v>0</v>
      </c>
      <c r="AR407" s="101"/>
      <c r="AW407" s="40"/>
      <c r="AX407" s="7"/>
      <c r="AY407" s="15"/>
      <c r="AZ407" s="535"/>
      <c r="BA407" s="319"/>
      <c r="BB407" s="331"/>
      <c r="BC407" s="7"/>
      <c r="BD407" s="14"/>
      <c r="BE407" s="142"/>
      <c r="BF407" s="7"/>
      <c r="BG407" s="11"/>
      <c r="BH407" s="11"/>
      <c r="BI407" s="11"/>
      <c r="BJ407" s="11"/>
      <c r="BK407" s="11"/>
      <c r="BL407" s="11"/>
      <c r="BM407" s="11"/>
      <c r="BN407" s="11"/>
    </row>
    <row r="408" spans="2:66" ht="15.75" thickBot="1">
      <c r="B408" s="163" t="s">
        <v>723</v>
      </c>
      <c r="C408" s="259" t="s">
        <v>724</v>
      </c>
      <c r="D408" s="169">
        <v>250</v>
      </c>
      <c r="E408" s="2184" t="s">
        <v>88</v>
      </c>
      <c r="F408" s="2155" t="s">
        <v>89</v>
      </c>
      <c r="G408" s="2156" t="s">
        <v>90</v>
      </c>
      <c r="H408" s="3205" t="s">
        <v>79</v>
      </c>
      <c r="I408" s="2594">
        <v>63.383299999999998</v>
      </c>
      <c r="J408" s="2595">
        <v>57</v>
      </c>
      <c r="K408" s="2655" t="s">
        <v>44</v>
      </c>
      <c r="L408" s="2157">
        <v>165.6</v>
      </c>
      <c r="M408" s="2171">
        <v>120.36</v>
      </c>
      <c r="N408" s="91"/>
      <c r="O408" s="1089" t="s">
        <v>118</v>
      </c>
      <c r="P408" s="843">
        <f>D402</f>
        <v>40</v>
      </c>
      <c r="Q408" s="1018">
        <f>D402</f>
        <v>40</v>
      </c>
      <c r="R408" s="857">
        <f>D415</f>
        <v>40</v>
      </c>
      <c r="S408" s="1010">
        <f>D415</f>
        <v>40</v>
      </c>
      <c r="T408" s="857"/>
      <c r="U408" s="1019"/>
      <c r="V408" s="857">
        <f>P408+R408</f>
        <v>80</v>
      </c>
      <c r="W408" s="1009">
        <f>Q408+S408</f>
        <v>80</v>
      </c>
      <c r="X408" s="857">
        <f>R408+T408</f>
        <v>40</v>
      </c>
      <c r="Y408" s="1010">
        <f>S408+U408</f>
        <v>40</v>
      </c>
      <c r="Z408" s="878">
        <f t="shared" ref="Z408:Z444" si="415">P408+R408+T408</f>
        <v>80</v>
      </c>
      <c r="AA408" s="879">
        <f t="shared" ref="AA408:AA444" si="416">Q408+S408+U408</f>
        <v>80</v>
      </c>
      <c r="AC408" s="918" t="s">
        <v>329</v>
      </c>
      <c r="AD408" s="932">
        <f>F397</f>
        <v>29.45</v>
      </c>
      <c r="AE408" s="989">
        <f>G397</f>
        <v>29.45</v>
      </c>
      <c r="AF408" s="932">
        <f>I411</f>
        <v>5</v>
      </c>
      <c r="AG408" s="990">
        <f>J411</f>
        <v>5</v>
      </c>
      <c r="AH408" s="932"/>
      <c r="AI408" s="991"/>
      <c r="AJ408" s="868">
        <f t="shared" si="409"/>
        <v>34.450000000000003</v>
      </c>
      <c r="AK408" s="992">
        <f t="shared" si="410"/>
        <v>34.450000000000003</v>
      </c>
      <c r="AL408" s="868">
        <f t="shared" si="411"/>
        <v>5</v>
      </c>
      <c r="AM408" s="923">
        <f t="shared" si="412"/>
        <v>5</v>
      </c>
      <c r="AN408" s="881">
        <f t="shared" si="413"/>
        <v>34.450000000000003</v>
      </c>
      <c r="AO408" s="902">
        <f t="shared" si="414"/>
        <v>34.450000000000003</v>
      </c>
      <c r="AR408" s="101"/>
      <c r="AW408" s="11"/>
      <c r="AX408" s="319"/>
      <c r="AY408" s="4"/>
      <c r="AZ408" s="7"/>
      <c r="BA408" s="14"/>
      <c r="BB408" s="142"/>
      <c r="BC408" s="7"/>
      <c r="BD408" s="319"/>
      <c r="BE408" s="331"/>
      <c r="BF408" s="7"/>
      <c r="BG408" s="11"/>
      <c r="BH408" s="11"/>
      <c r="BI408" s="11"/>
      <c r="BJ408" s="11"/>
      <c r="BK408" s="11"/>
      <c r="BL408" s="11"/>
      <c r="BM408" s="11"/>
      <c r="BN408" s="11"/>
    </row>
    <row r="409" spans="2:66" ht="15.75" thickBot="1">
      <c r="B409" s="3014"/>
      <c r="C409" s="170" t="s">
        <v>726</v>
      </c>
      <c r="D409" s="3060"/>
      <c r="E409" s="3456" t="s">
        <v>645</v>
      </c>
      <c r="F409" s="2433">
        <v>76.094999999999999</v>
      </c>
      <c r="G409" s="2584">
        <v>57</v>
      </c>
      <c r="H409" s="2349" t="s">
        <v>722</v>
      </c>
      <c r="I409" s="2183">
        <v>60</v>
      </c>
      <c r="J409" s="2173">
        <v>48.2</v>
      </c>
      <c r="K409" s="2160" t="s">
        <v>725</v>
      </c>
      <c r="L409" s="2164">
        <v>3.2</v>
      </c>
      <c r="M409" s="2165">
        <v>3.12</v>
      </c>
      <c r="N409" s="91"/>
      <c r="O409" s="880" t="s">
        <v>117</v>
      </c>
      <c r="P409" s="844"/>
      <c r="Q409" s="1020"/>
      <c r="R409" s="1168">
        <f>D414</f>
        <v>60</v>
      </c>
      <c r="S409" s="1187">
        <f>D414</f>
        <v>60</v>
      </c>
      <c r="T409" s="844">
        <f>D427</f>
        <v>30</v>
      </c>
      <c r="U409" s="1020">
        <f>D427</f>
        <v>30</v>
      </c>
      <c r="V409" s="844">
        <f t="shared" ref="V409:V413" si="417">P409+R409</f>
        <v>60</v>
      </c>
      <c r="W409" s="1012">
        <f t="shared" ref="W409:W413" si="418">Q409+S409</f>
        <v>60</v>
      </c>
      <c r="X409" s="844">
        <f t="shared" ref="X409:X413" si="419">R409+T409</f>
        <v>90</v>
      </c>
      <c r="Y409" s="923">
        <f t="shared" ref="Y409:Y413" si="420">S409+U409</f>
        <v>90</v>
      </c>
      <c r="Z409" s="881">
        <f t="shared" si="415"/>
        <v>90</v>
      </c>
      <c r="AA409" s="882">
        <f t="shared" si="416"/>
        <v>90</v>
      </c>
      <c r="AC409" s="1074" t="s">
        <v>328</v>
      </c>
      <c r="AD409" s="939"/>
      <c r="AE409" s="998"/>
      <c r="AF409" s="939"/>
      <c r="AG409" s="999"/>
      <c r="AH409" s="939"/>
      <c r="AI409" s="1000"/>
      <c r="AJ409" s="869">
        <f t="shared" si="409"/>
        <v>0</v>
      </c>
      <c r="AK409" s="1001">
        <f t="shared" si="410"/>
        <v>0</v>
      </c>
      <c r="AL409" s="869">
        <f t="shared" si="411"/>
        <v>0</v>
      </c>
      <c r="AM409" s="833">
        <f t="shared" si="412"/>
        <v>0</v>
      </c>
      <c r="AN409" s="890">
        <f t="shared" si="413"/>
        <v>0</v>
      </c>
      <c r="AO409" s="903">
        <f t="shared" si="414"/>
        <v>0</v>
      </c>
      <c r="AR409" s="127"/>
      <c r="AW409" s="40"/>
      <c r="AX409" s="7"/>
      <c r="AY409" s="14"/>
      <c r="AZ409" s="7"/>
      <c r="BA409" s="40"/>
      <c r="BB409" s="142"/>
      <c r="BC409" s="7"/>
      <c r="BD409" s="14"/>
      <c r="BE409" s="142"/>
      <c r="BF409" s="85"/>
      <c r="BG409" s="11"/>
      <c r="BH409" s="11"/>
      <c r="BI409" s="11"/>
      <c r="BJ409" s="11"/>
      <c r="BK409" s="11"/>
      <c r="BL409" s="11"/>
      <c r="BM409" s="11"/>
      <c r="BN409" s="11"/>
    </row>
    <row r="410" spans="2:66" ht="15.75" thickBot="1">
      <c r="B410" s="190" t="s">
        <v>728</v>
      </c>
      <c r="C410" s="241" t="s">
        <v>719</v>
      </c>
      <c r="D410" s="231">
        <v>100</v>
      </c>
      <c r="E410" s="2175" t="s">
        <v>727</v>
      </c>
      <c r="F410" s="240">
        <v>20</v>
      </c>
      <c r="G410" s="2556">
        <v>20</v>
      </c>
      <c r="H410" s="2585" t="s">
        <v>733</v>
      </c>
      <c r="I410" s="2433"/>
      <c r="J410" s="2490"/>
      <c r="K410" s="2515" t="s">
        <v>373</v>
      </c>
      <c r="L410" s="2350">
        <v>0.2</v>
      </c>
      <c r="M410" s="2351">
        <v>0.2</v>
      </c>
      <c r="N410" s="91"/>
      <c r="O410" s="880" t="s">
        <v>75</v>
      </c>
      <c r="P410" s="844">
        <f>L395+L402</f>
        <v>34.770000000000003</v>
      </c>
      <c r="Q410" s="1113">
        <f>M395+M402</f>
        <v>34.770000000000003</v>
      </c>
      <c r="R410" s="844">
        <f>L413</f>
        <v>8.32</v>
      </c>
      <c r="S410" s="1012">
        <f>M413</f>
        <v>8.32</v>
      </c>
      <c r="T410" s="844"/>
      <c r="U410" s="1023"/>
      <c r="V410" s="844">
        <f t="shared" si="417"/>
        <v>43.09</v>
      </c>
      <c r="W410" s="1012">
        <f t="shared" si="418"/>
        <v>43.09</v>
      </c>
      <c r="X410" s="844">
        <f t="shared" si="419"/>
        <v>8.32</v>
      </c>
      <c r="Y410" s="923">
        <f t="shared" si="420"/>
        <v>8.32</v>
      </c>
      <c r="Z410" s="881">
        <f t="shared" si="415"/>
        <v>43.09</v>
      </c>
      <c r="AA410" s="882">
        <f t="shared" si="416"/>
        <v>43.09</v>
      </c>
      <c r="AC410" s="919" t="s">
        <v>314</v>
      </c>
      <c r="AD410" s="1002">
        <f t="shared" ref="AD410:AH410" si="421">SUM(AD402:AD409)</f>
        <v>29.45</v>
      </c>
      <c r="AE410" s="1003">
        <f t="shared" si="421"/>
        <v>29.45</v>
      </c>
      <c r="AF410" s="1004">
        <f t="shared" si="421"/>
        <v>25</v>
      </c>
      <c r="AG410" s="921">
        <f t="shared" si="421"/>
        <v>25</v>
      </c>
      <c r="AH410" s="1002">
        <f t="shared" si="421"/>
        <v>12</v>
      </c>
      <c r="AI410" s="1005">
        <f>SUM(AI402:AI409)</f>
        <v>12</v>
      </c>
      <c r="AJ410" s="920">
        <f t="shared" si="409"/>
        <v>54.45</v>
      </c>
      <c r="AK410" s="1006">
        <f t="shared" si="410"/>
        <v>54.45</v>
      </c>
      <c r="AL410" s="920">
        <f t="shared" si="411"/>
        <v>37</v>
      </c>
      <c r="AM410" s="1007">
        <f t="shared" si="412"/>
        <v>37</v>
      </c>
      <c r="AN410" s="920">
        <f t="shared" si="413"/>
        <v>66.45</v>
      </c>
      <c r="AO410" s="921">
        <f t="shared" si="414"/>
        <v>66.45</v>
      </c>
      <c r="AR410" s="106"/>
      <c r="AW410" s="88"/>
      <c r="AX410" s="581"/>
      <c r="AY410" s="4"/>
      <c r="AZ410" s="7"/>
      <c r="BA410" s="14"/>
      <c r="BB410" s="142"/>
      <c r="BC410" s="7"/>
      <c r="BD410" s="40"/>
      <c r="BE410" s="142"/>
      <c r="BF410" s="7"/>
      <c r="BG410" s="11"/>
      <c r="BH410" s="11"/>
      <c r="BI410" s="11"/>
      <c r="BJ410" s="11"/>
      <c r="BK410" s="11"/>
      <c r="BL410" s="11"/>
      <c r="BM410" s="11"/>
      <c r="BN410" s="11"/>
    </row>
    <row r="411" spans="2:66">
      <c r="B411" s="3040" t="s">
        <v>364</v>
      </c>
      <c r="C411" s="3570" t="s">
        <v>720</v>
      </c>
      <c r="D411" s="169">
        <v>180</v>
      </c>
      <c r="E411" s="2175" t="s">
        <v>546</v>
      </c>
      <c r="F411" s="2164">
        <v>28.125</v>
      </c>
      <c r="G411" s="2429">
        <v>22.5</v>
      </c>
      <c r="H411" s="2349" t="s">
        <v>729</v>
      </c>
      <c r="I411" s="2164">
        <v>5</v>
      </c>
      <c r="J411" s="2176">
        <v>5</v>
      </c>
      <c r="K411" s="2160" t="s">
        <v>81</v>
      </c>
      <c r="L411" s="2164">
        <v>2.4</v>
      </c>
      <c r="M411" s="2165">
        <v>2.4</v>
      </c>
      <c r="N411" s="384"/>
      <c r="O411" s="883" t="s">
        <v>305</v>
      </c>
      <c r="P411" s="2321">
        <f t="shared" ref="P411:U411" si="422">AD410</f>
        <v>29.45</v>
      </c>
      <c r="Q411" s="1039">
        <f t="shared" si="422"/>
        <v>29.45</v>
      </c>
      <c r="R411" s="2316">
        <f t="shared" si="422"/>
        <v>25</v>
      </c>
      <c r="S411" s="885">
        <f t="shared" si="422"/>
        <v>25</v>
      </c>
      <c r="T411" s="2316">
        <f t="shared" si="422"/>
        <v>12</v>
      </c>
      <c r="U411" s="2317">
        <f t="shared" si="422"/>
        <v>12</v>
      </c>
      <c r="V411" s="845">
        <f t="shared" si="417"/>
        <v>54.45</v>
      </c>
      <c r="W411" s="885">
        <f t="shared" si="418"/>
        <v>54.45</v>
      </c>
      <c r="X411" s="845">
        <f t="shared" si="419"/>
        <v>37</v>
      </c>
      <c r="Y411" s="1024">
        <f t="shared" si="420"/>
        <v>37</v>
      </c>
      <c r="Z411" s="884">
        <f t="shared" si="415"/>
        <v>66.45</v>
      </c>
      <c r="AA411" s="885">
        <f t="shared" si="416"/>
        <v>66.45</v>
      </c>
      <c r="AC411" s="1316" t="s">
        <v>428</v>
      </c>
      <c r="AD411" s="865"/>
      <c r="AE411" s="1100"/>
      <c r="AF411" s="867"/>
      <c r="AG411" s="1008"/>
      <c r="AH411" s="870"/>
      <c r="AI411" s="1108"/>
      <c r="AJ411" s="870">
        <f t="shared" si="409"/>
        <v>0</v>
      </c>
      <c r="AK411" s="1009">
        <f t="shared" si="410"/>
        <v>0</v>
      </c>
      <c r="AL411" s="870">
        <f t="shared" si="411"/>
        <v>0</v>
      </c>
      <c r="AM411" s="1010">
        <f t="shared" si="412"/>
        <v>0</v>
      </c>
      <c r="AN411" s="1075"/>
      <c r="AO411" s="1086">
        <f t="shared" ref="AO411:AO434" si="423">AE411+AG411+AI411</f>
        <v>0</v>
      </c>
      <c r="AR411" s="111"/>
      <c r="AW411" s="40"/>
      <c r="AX411" s="7"/>
      <c r="AY411" s="15"/>
      <c r="AZ411" s="7"/>
      <c r="BA411" s="14"/>
      <c r="BB411" s="142"/>
      <c r="BC411" s="11"/>
      <c r="BD411" s="11"/>
      <c r="BE411" s="11"/>
      <c r="BF411" s="7"/>
      <c r="BG411" s="11"/>
      <c r="BH411" s="11"/>
      <c r="BI411" s="11"/>
      <c r="BJ411" s="11"/>
      <c r="BK411" s="11"/>
      <c r="BL411" s="11"/>
      <c r="BM411" s="11"/>
      <c r="BN411" s="11"/>
    </row>
    <row r="412" spans="2:66">
      <c r="B412" s="3027"/>
      <c r="C412" s="3571" t="s">
        <v>363</v>
      </c>
      <c r="D412" s="102"/>
      <c r="E412" s="2497" t="s">
        <v>748</v>
      </c>
      <c r="G412" s="2207"/>
      <c r="H412" s="2585" t="s">
        <v>734</v>
      </c>
      <c r="I412" s="2185"/>
      <c r="J412" s="2186"/>
      <c r="K412" s="2873" t="s">
        <v>84</v>
      </c>
      <c r="L412" s="2409">
        <v>10</v>
      </c>
      <c r="M412" s="2533">
        <v>10</v>
      </c>
      <c r="N412" s="91"/>
      <c r="O412" s="880" t="s">
        <v>93</v>
      </c>
      <c r="P412" s="844"/>
      <c r="Q412" s="837"/>
      <c r="R412" s="844"/>
      <c r="S412" s="923"/>
      <c r="T412" s="844"/>
      <c r="U412" s="1025"/>
      <c r="V412" s="844">
        <f t="shared" si="417"/>
        <v>0</v>
      </c>
      <c r="W412" s="1012">
        <f t="shared" si="418"/>
        <v>0</v>
      </c>
      <c r="X412" s="844">
        <f t="shared" si="419"/>
        <v>0</v>
      </c>
      <c r="Y412" s="923">
        <f t="shared" si="420"/>
        <v>0</v>
      </c>
      <c r="Z412" s="881">
        <f t="shared" si="415"/>
        <v>0</v>
      </c>
      <c r="AA412" s="882">
        <f t="shared" si="416"/>
        <v>0</v>
      </c>
      <c r="AC412" s="898" t="s">
        <v>326</v>
      </c>
      <c r="AD412" s="729"/>
      <c r="AE412" s="1101"/>
      <c r="AF412" s="868"/>
      <c r="AG412" s="1011"/>
      <c r="AH412" s="868"/>
      <c r="AI412" s="1027"/>
      <c r="AJ412" s="868">
        <f t="shared" ref="AJ412:AM415" si="424">AD412+AF412</f>
        <v>0</v>
      </c>
      <c r="AK412" s="1012">
        <f t="shared" si="424"/>
        <v>0</v>
      </c>
      <c r="AL412" s="868">
        <f t="shared" si="424"/>
        <v>0</v>
      </c>
      <c r="AM412" s="923">
        <f t="shared" si="424"/>
        <v>0</v>
      </c>
      <c r="AN412" s="1075">
        <f t="shared" ref="AN412:AN434" si="425">AD412+AF412+AH412</f>
        <v>0</v>
      </c>
      <c r="AO412" s="1086">
        <f t="shared" si="423"/>
        <v>0</v>
      </c>
      <c r="AR412" s="111"/>
      <c r="AW412" s="50"/>
      <c r="AX412" s="7"/>
      <c r="AY412" s="15"/>
      <c r="AZ412" s="7"/>
      <c r="BA412" s="14"/>
      <c r="BB412" s="142"/>
      <c r="BC412" s="7"/>
      <c r="BD412" s="14"/>
      <c r="BE412" s="142"/>
      <c r="BF412" s="7"/>
      <c r="BG412" s="11"/>
      <c r="BH412" s="11"/>
      <c r="BI412" s="11"/>
      <c r="BJ412" s="11"/>
      <c r="BK412" s="11"/>
      <c r="BL412" s="11"/>
      <c r="BM412" s="11"/>
      <c r="BN412" s="11"/>
    </row>
    <row r="413" spans="2:66">
      <c r="B413" s="190" t="s">
        <v>370</v>
      </c>
      <c r="C413" s="241" t="s">
        <v>245</v>
      </c>
      <c r="D413" s="231">
        <v>200</v>
      </c>
      <c r="E413" s="2175" t="s">
        <v>133</v>
      </c>
      <c r="F413" s="2587">
        <v>12</v>
      </c>
      <c r="G413" s="2429">
        <v>10</v>
      </c>
      <c r="H413" s="2349" t="s">
        <v>133</v>
      </c>
      <c r="I413" s="2164">
        <v>9</v>
      </c>
      <c r="J413" s="2176">
        <v>7.5</v>
      </c>
      <c r="K413" s="3507" t="s">
        <v>730</v>
      </c>
      <c r="L413" s="2164">
        <v>8.32</v>
      </c>
      <c r="M413" s="2165">
        <v>8.32</v>
      </c>
      <c r="N413" s="91"/>
      <c r="O413" s="415" t="s">
        <v>44</v>
      </c>
      <c r="P413" s="844"/>
      <c r="Q413" s="1028"/>
      <c r="R413" s="847">
        <f>F409+L408</f>
        <v>241.69499999999999</v>
      </c>
      <c r="S413" s="1033">
        <f>G409+M408</f>
        <v>177.36</v>
      </c>
      <c r="T413" s="844"/>
      <c r="U413" s="1025"/>
      <c r="V413" s="844">
        <f t="shared" si="417"/>
        <v>241.69499999999999</v>
      </c>
      <c r="W413" s="1012">
        <f t="shared" si="418"/>
        <v>177.36</v>
      </c>
      <c r="X413" s="844">
        <f t="shared" si="419"/>
        <v>241.69499999999999</v>
      </c>
      <c r="Y413" s="923">
        <f t="shared" si="420"/>
        <v>177.36</v>
      </c>
      <c r="Z413" s="881">
        <f t="shared" si="415"/>
        <v>241.69499999999999</v>
      </c>
      <c r="AA413" s="882">
        <f t="shared" si="416"/>
        <v>177.36</v>
      </c>
      <c r="AC413" s="897" t="s">
        <v>229</v>
      </c>
      <c r="AD413" s="729"/>
      <c r="AE413" s="1102"/>
      <c r="AF413" s="868"/>
      <c r="AG413" s="1011"/>
      <c r="AH413" s="868"/>
      <c r="AI413" s="1027"/>
      <c r="AJ413" s="868">
        <f t="shared" si="424"/>
        <v>0</v>
      </c>
      <c r="AK413" s="1012">
        <f t="shared" si="424"/>
        <v>0</v>
      </c>
      <c r="AL413" s="868">
        <f t="shared" si="424"/>
        <v>0</v>
      </c>
      <c r="AM413" s="923">
        <f t="shared" si="424"/>
        <v>0</v>
      </c>
      <c r="AN413" s="1075">
        <f t="shared" si="425"/>
        <v>0</v>
      </c>
      <c r="AO413" s="1086">
        <f t="shared" si="423"/>
        <v>0</v>
      </c>
      <c r="AR413" s="209"/>
      <c r="AW413" s="50"/>
      <c r="AX413" s="7"/>
      <c r="AY413" s="15"/>
      <c r="AZ413" s="7"/>
      <c r="BA413" s="14"/>
      <c r="BB413" s="144"/>
      <c r="BC413" s="7"/>
      <c r="BD413" s="14"/>
      <c r="BE413" s="142"/>
      <c r="BF413" s="84"/>
      <c r="BG413" s="11"/>
      <c r="BH413" s="11"/>
      <c r="BI413" s="11"/>
      <c r="BJ413" s="11"/>
      <c r="BK413" s="11"/>
      <c r="BL413" s="11"/>
      <c r="BM413" s="11"/>
      <c r="BN413" s="11"/>
    </row>
    <row r="414" spans="2:66">
      <c r="B414" s="3004" t="s">
        <v>9</v>
      </c>
      <c r="C414" s="2931" t="s">
        <v>10</v>
      </c>
      <c r="D414" s="231">
        <v>60</v>
      </c>
      <c r="E414" s="2412" t="s">
        <v>665</v>
      </c>
      <c r="F414" s="2185"/>
      <c r="G414" s="2207"/>
      <c r="H414" s="2585" t="s">
        <v>735</v>
      </c>
      <c r="I414" s="2185"/>
      <c r="J414" s="2186"/>
      <c r="K414" s="3507" t="s">
        <v>76</v>
      </c>
      <c r="L414" s="2350">
        <v>65.7</v>
      </c>
      <c r="M414" s="2351">
        <v>65.7</v>
      </c>
      <c r="N414" s="91"/>
      <c r="O414" s="1376" t="s">
        <v>434</v>
      </c>
      <c r="P414" s="1378">
        <f t="shared" ref="P414:U414" si="426">AD425</f>
        <v>0</v>
      </c>
      <c r="Q414" s="2314">
        <f t="shared" si="426"/>
        <v>0</v>
      </c>
      <c r="R414" s="1378">
        <f t="shared" si="426"/>
        <v>225.375</v>
      </c>
      <c r="S414" s="887">
        <f t="shared" si="426"/>
        <v>190.7</v>
      </c>
      <c r="T414" s="1378">
        <f t="shared" si="426"/>
        <v>124.8</v>
      </c>
      <c r="U414" s="2315">
        <f t="shared" si="426"/>
        <v>99.6</v>
      </c>
      <c r="V414" s="1378">
        <f t="shared" ref="V414:Y416" si="427">P414+R414</f>
        <v>225.375</v>
      </c>
      <c r="W414" s="887">
        <f t="shared" si="427"/>
        <v>190.7</v>
      </c>
      <c r="X414" s="1378">
        <f t="shared" si="427"/>
        <v>350.17500000000001</v>
      </c>
      <c r="Y414" s="1379">
        <f t="shared" si="427"/>
        <v>290.29999999999995</v>
      </c>
      <c r="Z414" s="1380">
        <f t="shared" si="415"/>
        <v>350.17500000000001</v>
      </c>
      <c r="AA414" s="887">
        <f t="shared" si="416"/>
        <v>290.29999999999995</v>
      </c>
      <c r="AC414" s="899" t="s">
        <v>360</v>
      </c>
      <c r="AD414" s="729"/>
      <c r="AE414" s="1103"/>
      <c r="AF414" s="868"/>
      <c r="AG414" s="1011"/>
      <c r="AH414" s="869"/>
      <c r="AI414" s="1109"/>
      <c r="AJ414" s="869">
        <f t="shared" si="424"/>
        <v>0</v>
      </c>
      <c r="AK414" s="1014">
        <f t="shared" si="424"/>
        <v>0</v>
      </c>
      <c r="AL414" s="869">
        <f t="shared" si="424"/>
        <v>0</v>
      </c>
      <c r="AM414" s="833">
        <f t="shared" si="424"/>
        <v>0</v>
      </c>
      <c r="AN414" s="1075">
        <f t="shared" si="425"/>
        <v>0</v>
      </c>
      <c r="AO414" s="1086">
        <f t="shared" si="423"/>
        <v>0</v>
      </c>
      <c r="AR414" s="104"/>
      <c r="AW414" s="11"/>
      <c r="AX414" s="46"/>
      <c r="AY414" s="11"/>
      <c r="AZ414" s="11"/>
      <c r="BA414" s="11"/>
      <c r="BB414" s="11"/>
      <c r="BC414" s="27"/>
      <c r="BD414" s="81"/>
      <c r="BE414" s="85"/>
      <c r="BF414" s="84"/>
      <c r="BG414" s="11"/>
      <c r="BH414" s="11"/>
      <c r="BI414" s="11"/>
      <c r="BJ414" s="11"/>
      <c r="BK414" s="11"/>
      <c r="BL414" s="11"/>
      <c r="BM414" s="11"/>
      <c r="BN414" s="11"/>
    </row>
    <row r="415" spans="2:66">
      <c r="B415" s="3038" t="s">
        <v>9</v>
      </c>
      <c r="C415" s="2925" t="s">
        <v>319</v>
      </c>
      <c r="D415" s="231">
        <v>40</v>
      </c>
      <c r="E415" s="2178" t="s">
        <v>78</v>
      </c>
      <c r="F415" s="1094">
        <v>3.75</v>
      </c>
      <c r="G415" s="2354">
        <v>3.75</v>
      </c>
      <c r="H415" s="2349" t="s">
        <v>78</v>
      </c>
      <c r="I415" s="2183">
        <v>5</v>
      </c>
      <c r="J415" s="2173">
        <v>5</v>
      </c>
      <c r="K415" s="3203" t="s">
        <v>230</v>
      </c>
      <c r="L415" s="2164">
        <v>8.32</v>
      </c>
      <c r="M415" s="2165">
        <v>8.32</v>
      </c>
      <c r="N415" s="91"/>
      <c r="O415" s="1377" t="s">
        <v>435</v>
      </c>
      <c r="P415" s="1378">
        <f t="shared" ref="P415:U415" si="428">AD431</f>
        <v>0</v>
      </c>
      <c r="Q415" s="2314">
        <f t="shared" si="428"/>
        <v>0</v>
      </c>
      <c r="R415" s="1378">
        <f t="shared" si="428"/>
        <v>0</v>
      </c>
      <c r="S415" s="887">
        <f t="shared" si="428"/>
        <v>0</v>
      </c>
      <c r="T415" s="1378">
        <f t="shared" si="428"/>
        <v>0</v>
      </c>
      <c r="U415" s="2315">
        <f t="shared" si="428"/>
        <v>0</v>
      </c>
      <c r="V415" s="846">
        <f t="shared" si="427"/>
        <v>0</v>
      </c>
      <c r="W415" s="887">
        <f t="shared" si="427"/>
        <v>0</v>
      </c>
      <c r="X415" s="846">
        <f t="shared" si="427"/>
        <v>0</v>
      </c>
      <c r="Y415" s="1026">
        <f t="shared" si="427"/>
        <v>0</v>
      </c>
      <c r="Z415" s="1380">
        <f t="shared" si="415"/>
        <v>0</v>
      </c>
      <c r="AA415" s="887">
        <f t="shared" si="416"/>
        <v>0</v>
      </c>
      <c r="AC415" s="1175" t="s">
        <v>374</v>
      </c>
      <c r="AD415" s="865"/>
      <c r="AE415" s="1100"/>
      <c r="AF415" s="867">
        <f>F417</f>
        <v>3.25</v>
      </c>
      <c r="AG415" s="1008">
        <f>G417</f>
        <v>2.5</v>
      </c>
      <c r="AH415" s="868"/>
      <c r="AI415" s="1027"/>
      <c r="AJ415" s="868">
        <f t="shared" si="424"/>
        <v>3.25</v>
      </c>
      <c r="AK415" s="1012">
        <f t="shared" si="424"/>
        <v>2.5</v>
      </c>
      <c r="AL415" s="868">
        <f t="shared" si="424"/>
        <v>3.25</v>
      </c>
      <c r="AM415" s="923">
        <f t="shared" si="424"/>
        <v>2.5</v>
      </c>
      <c r="AN415" s="1075">
        <f t="shared" si="425"/>
        <v>3.25</v>
      </c>
      <c r="AO415" s="1086">
        <f t="shared" si="423"/>
        <v>2.5</v>
      </c>
      <c r="AR415" s="111"/>
      <c r="AW415" s="38"/>
      <c r="AX415" s="7"/>
      <c r="AY415" s="14"/>
      <c r="AZ415" s="11"/>
      <c r="BA415" s="11"/>
      <c r="BB415" s="11"/>
      <c r="BC415" s="1173"/>
      <c r="BD415" s="85"/>
      <c r="BE415" s="85"/>
      <c r="BF415" s="84"/>
      <c r="BG415" s="11"/>
      <c r="BH415" s="11"/>
      <c r="BI415" s="11"/>
      <c r="BJ415" s="11"/>
      <c r="BK415" s="11"/>
      <c r="BL415" s="11"/>
      <c r="BM415" s="11"/>
      <c r="BN415" s="11"/>
    </row>
    <row r="416" spans="2:66">
      <c r="B416" s="103"/>
      <c r="C416" s="1202"/>
      <c r="D416" s="102"/>
      <c r="E416" s="2175" t="s">
        <v>78</v>
      </c>
      <c r="F416" s="2183">
        <v>1.25</v>
      </c>
      <c r="G416" s="2348">
        <v>1.25</v>
      </c>
      <c r="H416" s="2542" t="s">
        <v>373</v>
      </c>
      <c r="I416" s="2183">
        <v>0.5</v>
      </c>
      <c r="J416" s="2173">
        <v>0.5</v>
      </c>
      <c r="K416" s="2160" t="s">
        <v>373</v>
      </c>
      <c r="L416" s="2164">
        <v>0.3</v>
      </c>
      <c r="M416" s="2165">
        <v>0.3</v>
      </c>
      <c r="N416" s="91"/>
      <c r="O416" s="880" t="s">
        <v>67</v>
      </c>
      <c r="P416" s="1111">
        <f t="shared" ref="P416:U416" si="429">AD439</f>
        <v>119.175</v>
      </c>
      <c r="Q416" s="1028">
        <f t="shared" si="429"/>
        <v>105</v>
      </c>
      <c r="R416" s="1111">
        <f t="shared" si="429"/>
        <v>0</v>
      </c>
      <c r="S416" s="1012">
        <f t="shared" si="429"/>
        <v>0</v>
      </c>
      <c r="T416" s="1111">
        <f t="shared" si="429"/>
        <v>0</v>
      </c>
      <c r="U416" s="1029">
        <f t="shared" si="429"/>
        <v>0</v>
      </c>
      <c r="V416" s="847">
        <f t="shared" si="427"/>
        <v>119.175</v>
      </c>
      <c r="W416" s="1012">
        <f t="shared" si="427"/>
        <v>105</v>
      </c>
      <c r="X416" s="847">
        <f t="shared" si="427"/>
        <v>0</v>
      </c>
      <c r="Y416" s="923">
        <f t="shared" si="427"/>
        <v>0</v>
      </c>
      <c r="Z416" s="881">
        <f t="shared" si="415"/>
        <v>119.175</v>
      </c>
      <c r="AA416" s="882">
        <f t="shared" si="416"/>
        <v>105</v>
      </c>
      <c r="AC416" s="898" t="s">
        <v>323</v>
      </c>
      <c r="AD416" s="729"/>
      <c r="AE416" s="1101"/>
      <c r="AF416" s="868"/>
      <c r="AG416" s="1011"/>
      <c r="AH416" s="868"/>
      <c r="AI416" s="1027"/>
      <c r="AJ416" s="868">
        <f t="shared" ref="AJ416:AJ417" si="430">AD416+AF416</f>
        <v>0</v>
      </c>
      <c r="AK416" s="1012">
        <f t="shared" ref="AK416:AK417" si="431">AE416+AG416</f>
        <v>0</v>
      </c>
      <c r="AL416" s="868">
        <f t="shared" ref="AL416:AL417" si="432">AF416+AH416</f>
        <v>0</v>
      </c>
      <c r="AM416" s="923">
        <f t="shared" ref="AM416:AM417" si="433">AG416+AI416</f>
        <v>0</v>
      </c>
      <c r="AN416" s="1075">
        <f t="shared" si="425"/>
        <v>0</v>
      </c>
      <c r="AO416" s="1086">
        <f t="shared" si="423"/>
        <v>0</v>
      </c>
      <c r="AR416" s="111"/>
      <c r="AW416" s="11"/>
      <c r="AX416" s="46"/>
      <c r="AY416" s="11"/>
      <c r="AZ416" s="11"/>
      <c r="BA416" s="11"/>
      <c r="BB416" s="11"/>
      <c r="BC416" s="335"/>
      <c r="BD416" s="81"/>
      <c r="BE416" s="335"/>
      <c r="BF416" s="7"/>
      <c r="BG416" s="11"/>
      <c r="BH416" s="11"/>
      <c r="BI416" s="11"/>
      <c r="BJ416" s="11"/>
      <c r="BK416" s="11"/>
      <c r="BL416" s="11"/>
      <c r="BM416" s="11"/>
      <c r="BN416" s="11"/>
    </row>
    <row r="417" spans="2:66" ht="15.75" thickBot="1">
      <c r="B417" s="103"/>
      <c r="C417" s="3061"/>
      <c r="D417" s="102"/>
      <c r="E417" s="2175" t="s">
        <v>731</v>
      </c>
      <c r="F417" s="2183">
        <v>3.25</v>
      </c>
      <c r="G417" s="2348">
        <v>2.5</v>
      </c>
      <c r="H417" s="2163" t="s">
        <v>372</v>
      </c>
      <c r="I417" s="2183">
        <v>30</v>
      </c>
      <c r="J417" s="2173">
        <v>30</v>
      </c>
      <c r="K417" s="3204" t="s">
        <v>932</v>
      </c>
      <c r="L417" s="2554"/>
      <c r="M417" s="2555"/>
      <c r="N417" s="91"/>
      <c r="O417" s="888" t="s">
        <v>92</v>
      </c>
      <c r="P417" s="1111">
        <f t="shared" ref="P417:U417" si="434">AD443</f>
        <v>0</v>
      </c>
      <c r="Q417" s="1028">
        <f t="shared" si="434"/>
        <v>0</v>
      </c>
      <c r="R417" s="1111">
        <f t="shared" si="434"/>
        <v>0</v>
      </c>
      <c r="S417" s="1012">
        <f t="shared" si="434"/>
        <v>0</v>
      </c>
      <c r="T417" s="1111">
        <f t="shared" si="434"/>
        <v>0</v>
      </c>
      <c r="U417" s="1029">
        <f t="shared" si="434"/>
        <v>0</v>
      </c>
      <c r="V417" s="844">
        <f t="shared" ref="V417:V439" si="435">P417+R417</f>
        <v>0</v>
      </c>
      <c r="W417" s="1012">
        <f t="shared" ref="W417:W444" si="436">Q417+S417</f>
        <v>0</v>
      </c>
      <c r="X417" s="844">
        <f t="shared" ref="X417:X442" si="437">R417+T417</f>
        <v>0</v>
      </c>
      <c r="Y417" s="923">
        <f t="shared" ref="Y417:Y444" si="438">S417+U417</f>
        <v>0</v>
      </c>
      <c r="Z417" s="881">
        <f t="shared" si="415"/>
        <v>0</v>
      </c>
      <c r="AA417" s="882">
        <f t="shared" si="416"/>
        <v>0</v>
      </c>
      <c r="AC417" s="898" t="s">
        <v>480</v>
      </c>
      <c r="AD417" s="729"/>
      <c r="AE417" s="1102"/>
      <c r="AF417" s="868"/>
      <c r="AG417" s="1011"/>
      <c r="AH417" s="868"/>
      <c r="AI417" s="1027"/>
      <c r="AJ417" s="868">
        <f t="shared" si="430"/>
        <v>0</v>
      </c>
      <c r="AK417" s="1012">
        <f t="shared" si="431"/>
        <v>0</v>
      </c>
      <c r="AL417" s="868">
        <f t="shared" si="432"/>
        <v>0</v>
      </c>
      <c r="AM417" s="923">
        <f t="shared" si="433"/>
        <v>0</v>
      </c>
      <c r="AN417" s="1075">
        <f t="shared" si="425"/>
        <v>0</v>
      </c>
      <c r="AO417" s="1086">
        <f t="shared" si="423"/>
        <v>0</v>
      </c>
      <c r="AR417" s="209"/>
      <c r="AW417" s="11"/>
      <c r="AX417" s="46"/>
      <c r="AY417" s="11"/>
      <c r="AZ417" s="11"/>
      <c r="BA417" s="11"/>
      <c r="BB417" s="11"/>
      <c r="BC417" s="52"/>
      <c r="BD417" s="51"/>
      <c r="BE417" s="144"/>
      <c r="BF417" s="52"/>
      <c r="BG417" s="11"/>
      <c r="BH417" s="11"/>
      <c r="BI417" s="11"/>
      <c r="BJ417" s="11"/>
      <c r="BK417" s="11"/>
      <c r="BL417" s="11"/>
      <c r="BM417" s="11"/>
      <c r="BN417" s="11"/>
    </row>
    <row r="418" spans="2:66" ht="15.75" thickBot="1">
      <c r="B418" s="103"/>
      <c r="C418" s="1202"/>
      <c r="D418" s="102"/>
      <c r="E418" s="2546" t="s">
        <v>732</v>
      </c>
      <c r="F418" s="2402"/>
      <c r="G418" s="2534"/>
      <c r="H418" s="2619" t="s">
        <v>736</v>
      </c>
      <c r="I418" s="187"/>
      <c r="J418" s="2486"/>
      <c r="K418" s="2530" t="s">
        <v>933</v>
      </c>
      <c r="L418" s="44"/>
      <c r="M418" s="54"/>
      <c r="N418" s="91"/>
      <c r="O418" s="880" t="s">
        <v>633</v>
      </c>
      <c r="P418" s="1111"/>
      <c r="Q418" s="1028"/>
      <c r="R418" s="1111">
        <f>D413</f>
        <v>200</v>
      </c>
      <c r="S418" s="1012">
        <f>D413</f>
        <v>200</v>
      </c>
      <c r="T418" s="1111"/>
      <c r="U418" s="1029"/>
      <c r="V418" s="844">
        <f t="shared" si="435"/>
        <v>200</v>
      </c>
      <c r="W418" s="1012">
        <f t="shared" si="436"/>
        <v>200</v>
      </c>
      <c r="X418" s="844">
        <f t="shared" si="437"/>
        <v>200</v>
      </c>
      <c r="Y418" s="923">
        <f t="shared" si="438"/>
        <v>200</v>
      </c>
      <c r="Z418" s="881">
        <f t="shared" si="415"/>
        <v>200</v>
      </c>
      <c r="AA418" s="882">
        <f t="shared" si="416"/>
        <v>200</v>
      </c>
      <c r="AC418" s="899" t="s">
        <v>110</v>
      </c>
      <c r="AD418" s="729"/>
      <c r="AE418" s="1102"/>
      <c r="AF418" s="868">
        <f>I409</f>
        <v>60</v>
      </c>
      <c r="AG418" s="1011">
        <f>J409</f>
        <v>48.2</v>
      </c>
      <c r="AH418" s="868"/>
      <c r="AI418" s="1027"/>
      <c r="AJ418" s="868">
        <f t="shared" ref="AJ418:AJ434" si="439">AD418+AF418</f>
        <v>60</v>
      </c>
      <c r="AK418" s="1012">
        <f t="shared" ref="AK418:AK434" si="440">AE418+AG418</f>
        <v>48.2</v>
      </c>
      <c r="AL418" s="868">
        <f t="shared" ref="AL418:AL434" si="441">AF418+AH418</f>
        <v>60</v>
      </c>
      <c r="AM418" s="923">
        <f t="shared" ref="AM418:AM434" si="442">AG418+AI418</f>
        <v>48.2</v>
      </c>
      <c r="AN418" s="1075">
        <f t="shared" si="425"/>
        <v>60</v>
      </c>
      <c r="AO418" s="1086">
        <f t="shared" si="423"/>
        <v>48.2</v>
      </c>
      <c r="AR418" s="209"/>
      <c r="AW418" s="11"/>
      <c r="AX418" s="46"/>
      <c r="AY418" s="11"/>
      <c r="AZ418" s="11"/>
      <c r="BA418" s="11"/>
      <c r="BB418" s="11"/>
      <c r="BC418" s="52"/>
      <c r="BD418" s="51"/>
      <c r="BE418" s="11"/>
      <c r="BF418" s="52"/>
      <c r="BG418" s="11"/>
      <c r="BH418" s="11"/>
      <c r="BI418" s="11"/>
      <c r="BJ418" s="11"/>
      <c r="BK418" s="11"/>
      <c r="BL418" s="11"/>
      <c r="BM418" s="11"/>
      <c r="BN418" s="11"/>
    </row>
    <row r="419" spans="2:66" ht="15.75" thickBot="1">
      <c r="B419" s="103"/>
      <c r="C419" s="3061"/>
      <c r="D419" s="102"/>
      <c r="E419" s="188" t="s">
        <v>373</v>
      </c>
      <c r="F419" s="2183">
        <v>0.80500000000000005</v>
      </c>
      <c r="G419" s="2429">
        <v>0.80500000000000005</v>
      </c>
      <c r="H419" s="3206"/>
      <c r="I419" s="187"/>
      <c r="J419" s="2486"/>
      <c r="K419" s="2187" t="s">
        <v>88</v>
      </c>
      <c r="L419" s="2155" t="s">
        <v>89</v>
      </c>
      <c r="M419" s="2342" t="s">
        <v>90</v>
      </c>
      <c r="N419" s="91"/>
      <c r="O419" s="415" t="s">
        <v>317</v>
      </c>
      <c r="P419" s="1111">
        <f t="shared" ref="P419:U419" si="443">AD446</f>
        <v>0</v>
      </c>
      <c r="Q419" s="1028">
        <f t="shared" si="443"/>
        <v>0</v>
      </c>
      <c r="R419" s="1111">
        <f t="shared" si="443"/>
        <v>63.383299999999998</v>
      </c>
      <c r="S419" s="1012">
        <f t="shared" si="443"/>
        <v>57</v>
      </c>
      <c r="T419" s="1111">
        <f t="shared" si="443"/>
        <v>0</v>
      </c>
      <c r="U419" s="1029">
        <f t="shared" si="443"/>
        <v>0</v>
      </c>
      <c r="V419" s="844">
        <f t="shared" si="435"/>
        <v>63.383299999999998</v>
      </c>
      <c r="W419" s="1012">
        <f t="shared" si="436"/>
        <v>57</v>
      </c>
      <c r="X419" s="844">
        <f t="shared" si="437"/>
        <v>63.383299999999998</v>
      </c>
      <c r="Y419" s="923">
        <f t="shared" si="438"/>
        <v>57</v>
      </c>
      <c r="Z419" s="881">
        <f t="shared" si="415"/>
        <v>63.383299999999998</v>
      </c>
      <c r="AA419" s="882">
        <f t="shared" si="416"/>
        <v>57</v>
      </c>
      <c r="AC419" s="899" t="s">
        <v>80</v>
      </c>
      <c r="AD419" s="729"/>
      <c r="AE419" s="1104"/>
      <c r="AF419" s="1194">
        <f>F413+I413</f>
        <v>21</v>
      </c>
      <c r="AG419" s="1174">
        <f>G413+J413</f>
        <v>17.5</v>
      </c>
      <c r="AH419" s="868"/>
      <c r="AI419" s="1027"/>
      <c r="AJ419" s="868">
        <f t="shared" si="439"/>
        <v>21</v>
      </c>
      <c r="AK419" s="1012">
        <f t="shared" si="440"/>
        <v>17.5</v>
      </c>
      <c r="AL419" s="868">
        <f t="shared" si="441"/>
        <v>21</v>
      </c>
      <c r="AM419" s="923">
        <f t="shared" si="442"/>
        <v>17.5</v>
      </c>
      <c r="AN419" s="1075">
        <f t="shared" si="425"/>
        <v>21</v>
      </c>
      <c r="AO419" s="1086">
        <f t="shared" si="423"/>
        <v>17.5</v>
      </c>
      <c r="AR419" s="209"/>
      <c r="AW419" s="1165"/>
      <c r="AX419" s="46"/>
      <c r="AY419" s="1164"/>
      <c r="AZ419" s="11"/>
      <c r="BA419" s="11"/>
      <c r="BB419" s="11"/>
      <c r="BC419" s="11"/>
      <c r="BD419" s="11"/>
      <c r="BE419" s="11"/>
      <c r="BF419" s="7"/>
      <c r="BG419" s="11"/>
      <c r="BH419" s="11"/>
      <c r="BI419" s="11"/>
      <c r="BJ419" s="11"/>
      <c r="BK419" s="11"/>
      <c r="BL419" s="11"/>
      <c r="BM419" s="11"/>
      <c r="BN419" s="11"/>
    </row>
    <row r="420" spans="2:66">
      <c r="B420" s="103"/>
      <c r="C420" s="3062"/>
      <c r="D420" s="102"/>
      <c r="E420" s="2349" t="s">
        <v>134</v>
      </c>
      <c r="F420" s="2350">
        <v>0.01</v>
      </c>
      <c r="G420" s="2355">
        <v>0.01</v>
      </c>
      <c r="H420" s="2405"/>
      <c r="I420" s="81"/>
      <c r="J420" s="2159"/>
      <c r="K420" s="2655" t="s">
        <v>509</v>
      </c>
      <c r="L420" s="2343">
        <v>113</v>
      </c>
      <c r="M420" s="2198">
        <v>100</v>
      </c>
      <c r="N420" s="91"/>
      <c r="O420" s="880" t="s">
        <v>318</v>
      </c>
      <c r="P420" s="1111">
        <f t="shared" ref="P420:U420" si="444">AD450</f>
        <v>0</v>
      </c>
      <c r="Q420" s="1028">
        <f t="shared" si="444"/>
        <v>0</v>
      </c>
      <c r="R420" s="1111">
        <f t="shared" si="444"/>
        <v>0</v>
      </c>
      <c r="S420" s="1012">
        <f t="shared" si="444"/>
        <v>0</v>
      </c>
      <c r="T420" s="1111">
        <f t="shared" si="444"/>
        <v>0</v>
      </c>
      <c r="U420" s="1029">
        <f t="shared" si="444"/>
        <v>0</v>
      </c>
      <c r="V420" s="844">
        <f t="shared" si="435"/>
        <v>0</v>
      </c>
      <c r="W420" s="1012">
        <f t="shared" si="436"/>
        <v>0</v>
      </c>
      <c r="X420" s="844">
        <f t="shared" si="437"/>
        <v>0</v>
      </c>
      <c r="Y420" s="923">
        <f t="shared" si="438"/>
        <v>0</v>
      </c>
      <c r="Z420" s="881">
        <f t="shared" si="415"/>
        <v>0</v>
      </c>
      <c r="AA420" s="882">
        <f t="shared" si="416"/>
        <v>0</v>
      </c>
      <c r="AC420" s="899" t="s">
        <v>65</v>
      </c>
      <c r="AD420" s="729"/>
      <c r="AE420" s="1104"/>
      <c r="AF420" s="868">
        <f>F411</f>
        <v>28.125</v>
      </c>
      <c r="AG420" s="1011">
        <f>G411</f>
        <v>22.5</v>
      </c>
      <c r="AH420" s="868">
        <f>F424</f>
        <v>124.8</v>
      </c>
      <c r="AI420" s="1027">
        <f>G424</f>
        <v>99.6</v>
      </c>
      <c r="AJ420" s="868">
        <f t="shared" si="439"/>
        <v>28.125</v>
      </c>
      <c r="AK420" s="1012">
        <f t="shared" si="440"/>
        <v>22.5</v>
      </c>
      <c r="AL420" s="868">
        <f t="shared" si="441"/>
        <v>152.92500000000001</v>
      </c>
      <c r="AM420" s="923">
        <f t="shared" si="442"/>
        <v>122.1</v>
      </c>
      <c r="AN420" s="1075">
        <f t="shared" si="425"/>
        <v>152.92500000000001</v>
      </c>
      <c r="AO420" s="1086">
        <f t="shared" si="423"/>
        <v>122.1</v>
      </c>
      <c r="AR420" s="209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</row>
    <row r="421" spans="2:66" ht="15.75" thickBot="1">
      <c r="B421" s="1212" t="s">
        <v>294</v>
      </c>
      <c r="C421" s="1206"/>
      <c r="D421" s="1761">
        <f>SUM(D407:D416)</f>
        <v>930</v>
      </c>
      <c r="E421" s="2382" t="s">
        <v>372</v>
      </c>
      <c r="F421" s="2394">
        <v>162.5</v>
      </c>
      <c r="G421" s="2586">
        <v>162.5</v>
      </c>
      <c r="H421" s="1915"/>
      <c r="I421" s="2963"/>
      <c r="J421" s="2662"/>
      <c r="K421" s="89"/>
      <c r="L421" s="2513"/>
      <c r="M421" s="2514"/>
      <c r="N421" s="91"/>
      <c r="O421" s="880" t="s">
        <v>107</v>
      </c>
      <c r="P421" s="847"/>
      <c r="Q421" s="1030"/>
      <c r="R421" s="844"/>
      <c r="S421" s="923"/>
      <c r="T421" s="844"/>
      <c r="U421" s="1025"/>
      <c r="V421" s="844">
        <f t="shared" si="435"/>
        <v>0</v>
      </c>
      <c r="W421" s="1012">
        <f t="shared" si="436"/>
        <v>0</v>
      </c>
      <c r="X421" s="844">
        <f t="shared" si="437"/>
        <v>0</v>
      </c>
      <c r="Y421" s="923">
        <f t="shared" si="438"/>
        <v>0</v>
      </c>
      <c r="Z421" s="881">
        <f t="shared" si="415"/>
        <v>0</v>
      </c>
      <c r="AA421" s="882">
        <f t="shared" si="416"/>
        <v>0</v>
      </c>
      <c r="AC421" s="899" t="s">
        <v>70</v>
      </c>
      <c r="AD421" s="729"/>
      <c r="AE421" s="1102"/>
      <c r="AF421" s="868"/>
      <c r="AG421" s="1011"/>
      <c r="AH421" s="868"/>
      <c r="AI421" s="1027"/>
      <c r="AJ421" s="868">
        <f t="shared" si="439"/>
        <v>0</v>
      </c>
      <c r="AK421" s="1012">
        <f t="shared" si="440"/>
        <v>0</v>
      </c>
      <c r="AL421" s="868">
        <f t="shared" si="441"/>
        <v>0</v>
      </c>
      <c r="AM421" s="923">
        <f t="shared" si="442"/>
        <v>0</v>
      </c>
      <c r="AN421" s="1075">
        <f t="shared" si="425"/>
        <v>0</v>
      </c>
      <c r="AO421" s="1086">
        <f t="shared" si="423"/>
        <v>0</v>
      </c>
      <c r="AR421" s="209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</row>
    <row r="422" spans="2:66" ht="16.5" thickBot="1">
      <c r="B422" s="585"/>
      <c r="C422" s="334" t="s">
        <v>199</v>
      </c>
      <c r="D422" s="653"/>
      <c r="E422" s="2663" t="s">
        <v>810</v>
      </c>
      <c r="K422" s="2664" t="s">
        <v>441</v>
      </c>
      <c r="L422" s="2627"/>
      <c r="M422" s="2628"/>
      <c r="N422" s="91"/>
      <c r="O422" s="880" t="s">
        <v>63</v>
      </c>
      <c r="P422" s="844"/>
      <c r="Q422" s="837"/>
      <c r="R422" s="844"/>
      <c r="S422" s="923"/>
      <c r="T422" s="844"/>
      <c r="U422" s="1025"/>
      <c r="V422" s="844">
        <f t="shared" si="435"/>
        <v>0</v>
      </c>
      <c r="W422" s="1012">
        <f t="shared" si="436"/>
        <v>0</v>
      </c>
      <c r="X422" s="844">
        <f t="shared" si="437"/>
        <v>0</v>
      </c>
      <c r="Y422" s="923">
        <f t="shared" si="438"/>
        <v>0</v>
      </c>
      <c r="Z422" s="881">
        <f t="shared" si="415"/>
        <v>0</v>
      </c>
      <c r="AA422" s="882">
        <f t="shared" si="416"/>
        <v>0</v>
      </c>
      <c r="AC422" s="899" t="s">
        <v>114</v>
      </c>
      <c r="AD422" s="729"/>
      <c r="AE422" s="1105"/>
      <c r="AF422" s="868"/>
      <c r="AG422" s="1011"/>
      <c r="AH422" s="868"/>
      <c r="AI422" s="1027"/>
      <c r="AJ422" s="868">
        <f t="shared" si="439"/>
        <v>0</v>
      </c>
      <c r="AK422" s="1012">
        <f t="shared" si="440"/>
        <v>0</v>
      </c>
      <c r="AL422" s="868">
        <f t="shared" si="441"/>
        <v>0</v>
      </c>
      <c r="AM422" s="923">
        <f t="shared" si="442"/>
        <v>0</v>
      </c>
      <c r="AN422" s="1075">
        <f t="shared" si="425"/>
        <v>0</v>
      </c>
      <c r="AO422" s="1086">
        <f t="shared" si="423"/>
        <v>0</v>
      </c>
      <c r="AR422" s="209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</row>
    <row r="423" spans="2:66" ht="15.75" thickBot="1">
      <c r="B423" s="163" t="s">
        <v>393</v>
      </c>
      <c r="C423" s="259" t="s">
        <v>441</v>
      </c>
      <c r="D423" s="652">
        <v>200</v>
      </c>
      <c r="E423" s="2184" t="s">
        <v>88</v>
      </c>
      <c r="F423" s="2155" t="s">
        <v>89</v>
      </c>
      <c r="G423" s="2342" t="s">
        <v>90</v>
      </c>
      <c r="H423" s="2184" t="s">
        <v>88</v>
      </c>
      <c r="I423" s="2155" t="s">
        <v>89</v>
      </c>
      <c r="J423" s="2342" t="s">
        <v>90</v>
      </c>
      <c r="K423" s="2406" t="s">
        <v>88</v>
      </c>
      <c r="L423" s="2168" t="s">
        <v>89</v>
      </c>
      <c r="M423" s="2169" t="s">
        <v>90</v>
      </c>
      <c r="N423" s="91"/>
      <c r="O423" s="880" t="s">
        <v>58</v>
      </c>
      <c r="P423" s="844">
        <f>F398+L400</f>
        <v>123.92999999999999</v>
      </c>
      <c r="Q423" s="1028">
        <f>G398+M400</f>
        <v>123.92999999999999</v>
      </c>
      <c r="R423" s="844">
        <f>L414</f>
        <v>65.7</v>
      </c>
      <c r="S423" s="1012">
        <f>M414</f>
        <v>65.7</v>
      </c>
      <c r="T423" s="844">
        <f>F426</f>
        <v>12</v>
      </c>
      <c r="U423" s="1029">
        <f>G426</f>
        <v>12</v>
      </c>
      <c r="V423" s="844">
        <f t="shared" si="435"/>
        <v>189.63</v>
      </c>
      <c r="W423" s="1012">
        <f t="shared" si="436"/>
        <v>189.63</v>
      </c>
      <c r="X423" s="844">
        <f t="shared" si="437"/>
        <v>77.7</v>
      </c>
      <c r="Y423" s="923">
        <f t="shared" si="438"/>
        <v>77.7</v>
      </c>
      <c r="Z423" s="881">
        <f t="shared" si="415"/>
        <v>201.63</v>
      </c>
      <c r="AA423" s="882">
        <f t="shared" si="416"/>
        <v>201.63</v>
      </c>
      <c r="AC423" s="1353" t="s">
        <v>509</v>
      </c>
      <c r="AD423" s="729"/>
      <c r="AE423" s="1106"/>
      <c r="AF423" s="1193">
        <f>L420</f>
        <v>113</v>
      </c>
      <c r="AG423" s="1011">
        <f>M420</f>
        <v>100</v>
      </c>
      <c r="AH423" s="868"/>
      <c r="AI423" s="1027"/>
      <c r="AJ423" s="868">
        <f t="shared" si="439"/>
        <v>113</v>
      </c>
      <c r="AK423" s="1012">
        <f t="shared" si="440"/>
        <v>100</v>
      </c>
      <c r="AL423" s="868">
        <f t="shared" si="441"/>
        <v>113</v>
      </c>
      <c r="AM423" s="923">
        <f t="shared" si="442"/>
        <v>100</v>
      </c>
      <c r="AN423" s="1075">
        <f t="shared" si="425"/>
        <v>113</v>
      </c>
      <c r="AO423" s="1086">
        <f t="shared" si="423"/>
        <v>100</v>
      </c>
      <c r="AR423" s="1403"/>
    </row>
    <row r="424" spans="2:66" ht="15.75" thickBot="1">
      <c r="B424" s="103"/>
      <c r="C424" s="743" t="s">
        <v>200</v>
      </c>
      <c r="D424" s="102"/>
      <c r="E424" s="2646" t="s">
        <v>65</v>
      </c>
      <c r="F424" s="2193">
        <v>124.8</v>
      </c>
      <c r="G424" s="2346">
        <v>99.6</v>
      </c>
      <c r="H424" s="2639" t="s">
        <v>811</v>
      </c>
      <c r="I424" s="2193">
        <v>0.12</v>
      </c>
      <c r="J424" s="2198">
        <v>4.8</v>
      </c>
      <c r="K424" s="1265" t="s">
        <v>772</v>
      </c>
      <c r="L424" s="2157">
        <v>208</v>
      </c>
      <c r="M424" s="2171">
        <v>200</v>
      </c>
      <c r="N424" s="91"/>
      <c r="O424" s="880" t="s">
        <v>122</v>
      </c>
      <c r="P424" s="844"/>
      <c r="Q424" s="837"/>
      <c r="R424" s="844"/>
      <c r="S424" s="923"/>
      <c r="T424" s="844">
        <f>L424</f>
        <v>208</v>
      </c>
      <c r="U424" s="1025">
        <f>M424</f>
        <v>200</v>
      </c>
      <c r="V424" s="844">
        <f t="shared" si="435"/>
        <v>0</v>
      </c>
      <c r="W424" s="1012">
        <f t="shared" si="436"/>
        <v>0</v>
      </c>
      <c r="X424" s="844">
        <f t="shared" si="437"/>
        <v>208</v>
      </c>
      <c r="Y424" s="923">
        <f t="shared" si="438"/>
        <v>200</v>
      </c>
      <c r="Z424" s="881">
        <f t="shared" si="415"/>
        <v>208</v>
      </c>
      <c r="AA424" s="889">
        <f t="shared" si="416"/>
        <v>200</v>
      </c>
      <c r="AC424" s="898" t="s">
        <v>525</v>
      </c>
      <c r="AD424" s="866"/>
      <c r="AE424" s="1107"/>
      <c r="AF424" s="869"/>
      <c r="AG424" s="1013"/>
      <c r="AH424" s="869"/>
      <c r="AI424" s="1109"/>
      <c r="AJ424" s="869">
        <f t="shared" si="439"/>
        <v>0</v>
      </c>
      <c r="AK424" s="1014">
        <f t="shared" si="440"/>
        <v>0</v>
      </c>
      <c r="AL424" s="869">
        <f t="shared" si="441"/>
        <v>0</v>
      </c>
      <c r="AM424" s="833">
        <f t="shared" si="442"/>
        <v>0</v>
      </c>
      <c r="AN424" s="1352">
        <f t="shared" si="425"/>
        <v>0</v>
      </c>
      <c r="AO424" s="1341">
        <f t="shared" si="423"/>
        <v>0</v>
      </c>
      <c r="AR424" s="202"/>
    </row>
    <row r="425" spans="2:66" ht="15.75" thickBot="1">
      <c r="B425" s="238" t="s">
        <v>401</v>
      </c>
      <c r="C425" s="3087" t="s">
        <v>812</v>
      </c>
      <c r="D425" s="652">
        <v>120</v>
      </c>
      <c r="E425" s="2542" t="s">
        <v>230</v>
      </c>
      <c r="F425" s="240">
        <v>3.6</v>
      </c>
      <c r="G425" s="2556">
        <v>3.6</v>
      </c>
      <c r="H425" s="2329" t="s">
        <v>82</v>
      </c>
      <c r="I425" s="240">
        <v>25.2</v>
      </c>
      <c r="J425" s="2392">
        <v>24</v>
      </c>
      <c r="K425" s="383"/>
      <c r="L425" s="1285"/>
      <c r="M425" s="2665"/>
      <c r="N425" s="91"/>
      <c r="O425" s="880" t="s">
        <v>62</v>
      </c>
      <c r="P425" s="844"/>
      <c r="Q425" s="837"/>
      <c r="R425" s="844"/>
      <c r="S425" s="923"/>
      <c r="T425" s="844">
        <f>I425</f>
        <v>25.2</v>
      </c>
      <c r="U425" s="2204">
        <f>J425</f>
        <v>24</v>
      </c>
      <c r="V425" s="844">
        <f t="shared" si="435"/>
        <v>0</v>
      </c>
      <c r="W425" s="1012">
        <f t="shared" si="436"/>
        <v>0</v>
      </c>
      <c r="X425" s="844">
        <f t="shared" si="437"/>
        <v>25.2</v>
      </c>
      <c r="Y425" s="923">
        <f t="shared" si="438"/>
        <v>24</v>
      </c>
      <c r="Z425" s="881">
        <f t="shared" si="415"/>
        <v>25.2</v>
      </c>
      <c r="AA425" s="889">
        <f t="shared" si="416"/>
        <v>24</v>
      </c>
      <c r="AC425" s="1336" t="s">
        <v>429</v>
      </c>
      <c r="AD425" s="1357">
        <f t="shared" ref="AD425:AH425" si="445">SUM(AD412:AD424)</f>
        <v>0</v>
      </c>
      <c r="AE425" s="1358">
        <f t="shared" si="445"/>
        <v>0</v>
      </c>
      <c r="AF425" s="1359">
        <f t="shared" si="445"/>
        <v>225.375</v>
      </c>
      <c r="AG425" s="1360">
        <f t="shared" si="445"/>
        <v>190.7</v>
      </c>
      <c r="AH425" s="1361">
        <f t="shared" si="445"/>
        <v>124.8</v>
      </c>
      <c r="AI425" s="1339">
        <f>SUM(AI412:AI424)</f>
        <v>99.6</v>
      </c>
      <c r="AJ425" s="1351">
        <f t="shared" si="439"/>
        <v>225.375</v>
      </c>
      <c r="AK425" s="2272">
        <f t="shared" si="440"/>
        <v>190.7</v>
      </c>
      <c r="AL425" s="1351">
        <f t="shared" si="441"/>
        <v>350.17500000000001</v>
      </c>
      <c r="AM425" s="2273">
        <f t="shared" si="442"/>
        <v>290.29999999999995</v>
      </c>
      <c r="AN425" s="1351">
        <f t="shared" si="425"/>
        <v>350.17500000000001</v>
      </c>
      <c r="AO425" s="1087">
        <f t="shared" si="423"/>
        <v>290.29999999999995</v>
      </c>
      <c r="AR425" s="106"/>
    </row>
    <row r="426" spans="2:66">
      <c r="B426" s="3063"/>
      <c r="C426" s="3572" t="s">
        <v>813</v>
      </c>
      <c r="D426" s="3064"/>
      <c r="E426" s="2542" t="s">
        <v>76</v>
      </c>
      <c r="F426" s="2164">
        <v>12</v>
      </c>
      <c r="G426" s="2429">
        <v>12</v>
      </c>
      <c r="H426" s="2464" t="s">
        <v>738</v>
      </c>
      <c r="I426" s="2164">
        <v>9.6</v>
      </c>
      <c r="J426" s="2176">
        <v>9.6</v>
      </c>
      <c r="K426" s="2666"/>
      <c r="L426" s="148"/>
      <c r="M426" s="2510"/>
      <c r="N426" s="91"/>
      <c r="O426" s="880" t="s">
        <v>336</v>
      </c>
      <c r="P426" s="844">
        <f>F405</f>
        <v>31.2</v>
      </c>
      <c r="Q426" s="837">
        <f>G405</f>
        <v>30</v>
      </c>
      <c r="R426" s="844">
        <f>L409</f>
        <v>3.2</v>
      </c>
      <c r="S426" s="923">
        <f>M409</f>
        <v>3.12</v>
      </c>
      <c r="T426" s="844"/>
      <c r="U426" s="1025"/>
      <c r="V426" s="844">
        <f t="shared" si="435"/>
        <v>34.4</v>
      </c>
      <c r="W426" s="1012">
        <f t="shared" si="436"/>
        <v>33.119999999999997</v>
      </c>
      <c r="X426" s="844">
        <f t="shared" si="437"/>
        <v>3.2</v>
      </c>
      <c r="Y426" s="923">
        <f t="shared" si="438"/>
        <v>3.12</v>
      </c>
      <c r="Z426" s="881">
        <f t="shared" si="415"/>
        <v>34.4</v>
      </c>
      <c r="AA426" s="889">
        <f t="shared" si="416"/>
        <v>33.119999999999997</v>
      </c>
      <c r="AC426" s="1316" t="s">
        <v>458</v>
      </c>
      <c r="AD426" s="865"/>
      <c r="AE426" s="1354"/>
      <c r="AF426" s="867"/>
      <c r="AG426" s="1008"/>
      <c r="AH426" s="867"/>
      <c r="AI426" s="1355"/>
      <c r="AJ426" s="867">
        <f t="shared" si="439"/>
        <v>0</v>
      </c>
      <c r="AK426" s="1356">
        <f t="shared" si="440"/>
        <v>0</v>
      </c>
      <c r="AL426" s="867">
        <f t="shared" si="441"/>
        <v>0</v>
      </c>
      <c r="AM426" s="988">
        <f t="shared" si="442"/>
        <v>0</v>
      </c>
      <c r="AN426" s="1075">
        <f t="shared" si="425"/>
        <v>0</v>
      </c>
      <c r="AO426" s="1086">
        <f t="shared" si="423"/>
        <v>0</v>
      </c>
      <c r="AR426" s="209"/>
    </row>
    <row r="427" spans="2:66">
      <c r="B427" s="3005" t="s">
        <v>9</v>
      </c>
      <c r="C427" s="241" t="s">
        <v>1032</v>
      </c>
      <c r="D427" s="231">
        <v>30</v>
      </c>
      <c r="E427" s="2542" t="s">
        <v>77</v>
      </c>
      <c r="F427" s="2164">
        <v>12</v>
      </c>
      <c r="G427" s="2429">
        <v>12</v>
      </c>
      <c r="H427" s="2630" t="s">
        <v>814</v>
      </c>
      <c r="I427" s="2164"/>
      <c r="J427" s="2176"/>
      <c r="K427" s="62"/>
      <c r="M427" s="72"/>
      <c r="N427" s="91"/>
      <c r="O427" s="880" t="s">
        <v>64</v>
      </c>
      <c r="P427" s="844"/>
      <c r="Q427" s="837"/>
      <c r="R427" s="844">
        <f>L412</f>
        <v>10</v>
      </c>
      <c r="S427" s="923">
        <f>M412</f>
        <v>10</v>
      </c>
      <c r="T427" s="844"/>
      <c r="U427" s="1025"/>
      <c r="V427" s="844">
        <f t="shared" si="435"/>
        <v>10</v>
      </c>
      <c r="W427" s="1012">
        <f t="shared" si="436"/>
        <v>10</v>
      </c>
      <c r="X427" s="844">
        <f t="shared" si="437"/>
        <v>10</v>
      </c>
      <c r="Y427" s="923">
        <f t="shared" si="438"/>
        <v>10</v>
      </c>
      <c r="Z427" s="881">
        <f t="shared" si="415"/>
        <v>10</v>
      </c>
      <c r="AA427" s="889">
        <f t="shared" si="416"/>
        <v>10</v>
      </c>
      <c r="AC427" s="899" t="s">
        <v>113</v>
      </c>
      <c r="AD427" s="729"/>
      <c r="AE427" s="1102"/>
      <c r="AF427" s="868"/>
      <c r="AG427" s="1011"/>
      <c r="AH427" s="868"/>
      <c r="AI427" s="1027"/>
      <c r="AJ427" s="868">
        <f t="shared" si="439"/>
        <v>0</v>
      </c>
      <c r="AK427" s="1012">
        <f t="shared" si="440"/>
        <v>0</v>
      </c>
      <c r="AL427" s="868">
        <f t="shared" si="441"/>
        <v>0</v>
      </c>
      <c r="AM427" s="923">
        <f t="shared" si="442"/>
        <v>0</v>
      </c>
      <c r="AN427" s="1075">
        <f t="shared" si="425"/>
        <v>0</v>
      </c>
      <c r="AO427" s="1086">
        <f t="shared" si="423"/>
        <v>0</v>
      </c>
      <c r="AR427" s="209"/>
    </row>
    <row r="428" spans="2:66">
      <c r="B428" s="103"/>
      <c r="C428" s="2929"/>
      <c r="D428" s="102"/>
      <c r="E428" s="2438" t="s">
        <v>68</v>
      </c>
      <c r="F428" s="2164">
        <v>12</v>
      </c>
      <c r="G428" s="2429">
        <v>12</v>
      </c>
      <c r="H428" s="2329" t="s">
        <v>230</v>
      </c>
      <c r="I428" s="240">
        <v>2</v>
      </c>
      <c r="J428" s="2392">
        <v>2</v>
      </c>
      <c r="K428" s="62"/>
      <c r="M428" s="72"/>
      <c r="N428" s="91"/>
      <c r="O428" s="880" t="s">
        <v>78</v>
      </c>
      <c r="P428" s="1111">
        <f>F402+I403+L397</f>
        <v>21.25</v>
      </c>
      <c r="Q428" s="1028">
        <f>G402+J403+M397</f>
        <v>21.25</v>
      </c>
      <c r="R428" s="844">
        <f>F415+F416+I415+L415</f>
        <v>18.32</v>
      </c>
      <c r="S428" s="1012">
        <f>G415+G416+J415+M415</f>
        <v>18.32</v>
      </c>
      <c r="T428" s="844">
        <f>F425+I428</f>
        <v>5.6</v>
      </c>
      <c r="U428" s="1029">
        <f>G425+J428</f>
        <v>5.6</v>
      </c>
      <c r="V428" s="844">
        <f t="shared" si="435"/>
        <v>39.57</v>
      </c>
      <c r="W428" s="1012">
        <f t="shared" si="436"/>
        <v>39.57</v>
      </c>
      <c r="X428" s="844">
        <f t="shared" si="437"/>
        <v>23.92</v>
      </c>
      <c r="Y428" s="923">
        <f t="shared" si="438"/>
        <v>23.92</v>
      </c>
      <c r="Z428" s="881">
        <f t="shared" si="415"/>
        <v>45.17</v>
      </c>
      <c r="AA428" s="889">
        <f t="shared" si="416"/>
        <v>45.17</v>
      </c>
      <c r="AC428" s="899" t="s">
        <v>111</v>
      </c>
      <c r="AD428" s="729"/>
      <c r="AE428" s="1105"/>
      <c r="AF428" s="868"/>
      <c r="AG428" s="1011"/>
      <c r="AH428" s="868"/>
      <c r="AI428" s="1027"/>
      <c r="AJ428" s="868">
        <f t="shared" si="439"/>
        <v>0</v>
      </c>
      <c r="AK428" s="1012">
        <f t="shared" si="440"/>
        <v>0</v>
      </c>
      <c r="AL428" s="868">
        <f t="shared" si="441"/>
        <v>0</v>
      </c>
      <c r="AM428" s="923">
        <f t="shared" si="442"/>
        <v>0</v>
      </c>
      <c r="AN428" s="1075">
        <f t="shared" si="425"/>
        <v>0</v>
      </c>
      <c r="AO428" s="1086">
        <f t="shared" si="423"/>
        <v>0</v>
      </c>
      <c r="AR428" s="209"/>
    </row>
    <row r="429" spans="2:66" ht="15.75" thickBot="1">
      <c r="B429" s="1212" t="s">
        <v>295</v>
      </c>
      <c r="C429" s="1213"/>
      <c r="D429" s="3006">
        <f>SUM(D423:D427)</f>
        <v>350</v>
      </c>
      <c r="E429" s="2667" t="s">
        <v>373</v>
      </c>
      <c r="F429" s="1097">
        <v>0.2</v>
      </c>
      <c r="G429" s="2651">
        <v>0.2</v>
      </c>
      <c r="H429" s="189" t="s">
        <v>81</v>
      </c>
      <c r="I429" s="2394">
        <v>0.16</v>
      </c>
      <c r="J429" s="2395">
        <v>0.16</v>
      </c>
      <c r="K429" s="60"/>
      <c r="L429" s="37"/>
      <c r="M429" s="74"/>
      <c r="N429" s="91"/>
      <c r="O429" s="880" t="s">
        <v>81</v>
      </c>
      <c r="P429" s="844">
        <f>L405</f>
        <v>0.25</v>
      </c>
      <c r="Q429" s="837">
        <f>M405</f>
        <v>0.25</v>
      </c>
      <c r="R429" s="844">
        <f>L411</f>
        <v>2.4</v>
      </c>
      <c r="S429" s="1012">
        <f>M411</f>
        <v>2.4</v>
      </c>
      <c r="T429" s="844">
        <f>I429</f>
        <v>0.16</v>
      </c>
      <c r="U429" s="1025">
        <f>J429</f>
        <v>0.16</v>
      </c>
      <c r="V429" s="844">
        <f t="shared" si="435"/>
        <v>2.65</v>
      </c>
      <c r="W429" s="1012">
        <f t="shared" si="436"/>
        <v>2.65</v>
      </c>
      <c r="X429" s="844">
        <f t="shared" si="437"/>
        <v>2.56</v>
      </c>
      <c r="Y429" s="923">
        <f t="shared" si="438"/>
        <v>2.56</v>
      </c>
      <c r="Z429" s="881">
        <f t="shared" si="415"/>
        <v>2.81</v>
      </c>
      <c r="AA429" s="889">
        <f t="shared" si="416"/>
        <v>2.81</v>
      </c>
      <c r="AC429" s="899" t="s">
        <v>324</v>
      </c>
      <c r="AD429" s="729"/>
      <c r="AE429" s="1106"/>
      <c r="AF429" s="868"/>
      <c r="AG429" s="1011"/>
      <c r="AH429" s="868"/>
      <c r="AI429" s="1027"/>
      <c r="AJ429" s="868">
        <f t="shared" si="439"/>
        <v>0</v>
      </c>
      <c r="AK429" s="1012">
        <f t="shared" si="440"/>
        <v>0</v>
      </c>
      <c r="AL429" s="868">
        <f t="shared" si="441"/>
        <v>0</v>
      </c>
      <c r="AM429" s="923">
        <f t="shared" si="442"/>
        <v>0</v>
      </c>
      <c r="AN429" s="1075">
        <f t="shared" si="425"/>
        <v>0</v>
      </c>
      <c r="AO429" s="1086">
        <f t="shared" si="423"/>
        <v>0</v>
      </c>
      <c r="AR429" s="209"/>
    </row>
    <row r="430" spans="2:66" ht="15.75" thickBot="1">
      <c r="B430" s="106"/>
      <c r="C430" s="114"/>
      <c r="D430" s="106"/>
      <c r="E430" s="104"/>
      <c r="F430" s="105"/>
      <c r="G430" s="132"/>
      <c r="H430" s="365"/>
      <c r="I430" s="363"/>
      <c r="J430" s="159"/>
      <c r="K430" s="159"/>
      <c r="L430" s="195"/>
      <c r="M430" s="11"/>
      <c r="N430" s="91"/>
      <c r="O430" s="592" t="s">
        <v>126</v>
      </c>
      <c r="P430" s="1216">
        <f>Q430/1000/0.04</f>
        <v>1.2500000000000001E-2</v>
      </c>
      <c r="Q430" s="1028">
        <f>M404</f>
        <v>0.5</v>
      </c>
      <c r="R430" s="1216">
        <f>S430/1000/0.04</f>
        <v>0</v>
      </c>
      <c r="S430" s="1195"/>
      <c r="T430" s="1216">
        <f>U430/1000/0.04</f>
        <v>0.11999999999999998</v>
      </c>
      <c r="U430" s="1029">
        <f>J424</f>
        <v>4.8</v>
      </c>
      <c r="V430" s="844">
        <f t="shared" si="435"/>
        <v>1.2500000000000001E-2</v>
      </c>
      <c r="W430" s="1012">
        <f t="shared" si="436"/>
        <v>0.5</v>
      </c>
      <c r="X430" s="844">
        <f t="shared" si="437"/>
        <v>0.11999999999999998</v>
      </c>
      <c r="Y430" s="923">
        <f t="shared" si="438"/>
        <v>4.8</v>
      </c>
      <c r="Z430" s="881">
        <f t="shared" si="415"/>
        <v>0.13249999999999998</v>
      </c>
      <c r="AA430" s="889">
        <f t="shared" si="416"/>
        <v>5.3</v>
      </c>
      <c r="AC430" s="898" t="s">
        <v>85</v>
      </c>
      <c r="AD430" s="729"/>
      <c r="AE430" s="1103"/>
      <c r="AF430" s="868"/>
      <c r="AG430" s="1011"/>
      <c r="AH430" s="868"/>
      <c r="AI430" s="1027"/>
      <c r="AJ430" s="868">
        <f t="shared" si="439"/>
        <v>0</v>
      </c>
      <c r="AK430" s="1012">
        <f t="shared" si="440"/>
        <v>0</v>
      </c>
      <c r="AL430" s="868">
        <f t="shared" si="441"/>
        <v>0</v>
      </c>
      <c r="AM430" s="923">
        <f t="shared" si="442"/>
        <v>0</v>
      </c>
      <c r="AN430" s="1352">
        <f t="shared" si="425"/>
        <v>0</v>
      </c>
      <c r="AO430" s="1341">
        <f t="shared" si="423"/>
        <v>0</v>
      </c>
      <c r="AR430" s="111"/>
    </row>
    <row r="431" spans="2:66" ht="15.75" thickBot="1">
      <c r="B431" s="99"/>
      <c r="C431" s="91"/>
      <c r="D431" s="548"/>
      <c r="E431" s="2241"/>
      <c r="F431" s="7"/>
      <c r="G431" s="51"/>
      <c r="N431" s="91"/>
      <c r="O431" s="880" t="s">
        <v>49</v>
      </c>
      <c r="P431" s="844">
        <f>F399+I399+L396+L403</f>
        <v>20.6</v>
      </c>
      <c r="Q431" s="1028">
        <f>G399+J399+M396+M403</f>
        <v>20.6</v>
      </c>
      <c r="R431" s="844"/>
      <c r="S431" s="1012"/>
      <c r="T431" s="844"/>
      <c r="U431" s="1023"/>
      <c r="V431" s="844">
        <f t="shared" si="435"/>
        <v>20.6</v>
      </c>
      <c r="W431" s="1012">
        <f t="shared" si="436"/>
        <v>20.6</v>
      </c>
      <c r="X431" s="844">
        <f t="shared" si="437"/>
        <v>0</v>
      </c>
      <c r="Y431" s="923">
        <f t="shared" si="438"/>
        <v>0</v>
      </c>
      <c r="Z431" s="881">
        <f t="shared" si="415"/>
        <v>20.6</v>
      </c>
      <c r="AA431" s="889">
        <f t="shared" si="416"/>
        <v>20.6</v>
      </c>
      <c r="AC431" s="1336" t="s">
        <v>430</v>
      </c>
      <c r="AD431" s="2283">
        <f t="shared" ref="AD431:AI431" si="446">SUM(AD426:AD430)</f>
        <v>0</v>
      </c>
      <c r="AE431" s="1339">
        <f t="shared" si="446"/>
        <v>0</v>
      </c>
      <c r="AF431" s="1357">
        <f t="shared" si="446"/>
        <v>0</v>
      </c>
      <c r="AG431" s="1339">
        <f t="shared" si="446"/>
        <v>0</v>
      </c>
      <c r="AH431" s="1357">
        <f t="shared" si="446"/>
        <v>0</v>
      </c>
      <c r="AI431" s="1339">
        <f t="shared" si="446"/>
        <v>0</v>
      </c>
      <c r="AJ431" s="1351">
        <f t="shared" si="439"/>
        <v>0</v>
      </c>
      <c r="AK431" s="2272">
        <f t="shared" si="440"/>
        <v>0</v>
      </c>
      <c r="AL431" s="1351">
        <f t="shared" si="441"/>
        <v>0</v>
      </c>
      <c r="AM431" s="2273">
        <f t="shared" si="442"/>
        <v>0</v>
      </c>
      <c r="AN431" s="2275">
        <f t="shared" si="425"/>
        <v>0</v>
      </c>
      <c r="AO431" s="1087">
        <f t="shared" si="423"/>
        <v>0</v>
      </c>
      <c r="AR431" s="202"/>
    </row>
    <row r="432" spans="2:66" ht="15.75" thickBot="1">
      <c r="N432" s="91"/>
      <c r="O432" s="880" t="s">
        <v>123</v>
      </c>
      <c r="P432" s="844"/>
      <c r="Q432" s="837"/>
      <c r="R432" s="844"/>
      <c r="S432" s="923"/>
      <c r="T432" s="844"/>
      <c r="U432" s="1025"/>
      <c r="V432" s="844">
        <f t="shared" si="435"/>
        <v>0</v>
      </c>
      <c r="W432" s="1012">
        <f t="shared" si="436"/>
        <v>0</v>
      </c>
      <c r="X432" s="844">
        <f t="shared" si="437"/>
        <v>0</v>
      </c>
      <c r="Y432" s="923">
        <f t="shared" si="438"/>
        <v>0</v>
      </c>
      <c r="Z432" s="881">
        <f t="shared" si="415"/>
        <v>0</v>
      </c>
      <c r="AA432" s="889">
        <f t="shared" si="416"/>
        <v>0</v>
      </c>
      <c r="AC432" s="2276" t="s">
        <v>431</v>
      </c>
      <c r="AD432" s="2277">
        <f t="shared" ref="AD432:AI432" si="447">AD431+AD425</f>
        <v>0</v>
      </c>
      <c r="AE432" s="2277">
        <f t="shared" si="447"/>
        <v>0</v>
      </c>
      <c r="AF432" s="2288">
        <f t="shared" si="447"/>
        <v>225.375</v>
      </c>
      <c r="AG432" s="2278">
        <f t="shared" si="447"/>
        <v>190.7</v>
      </c>
      <c r="AH432" s="2277">
        <f t="shared" si="447"/>
        <v>124.8</v>
      </c>
      <c r="AI432" s="2277">
        <f t="shared" si="447"/>
        <v>99.6</v>
      </c>
      <c r="AJ432" s="2289">
        <f t="shared" si="439"/>
        <v>225.375</v>
      </c>
      <c r="AK432" s="2280">
        <f t="shared" si="440"/>
        <v>190.7</v>
      </c>
      <c r="AL432" s="2289">
        <f t="shared" si="441"/>
        <v>350.17500000000001</v>
      </c>
      <c r="AM432" s="2307">
        <f t="shared" si="442"/>
        <v>290.29999999999995</v>
      </c>
      <c r="AN432" s="2308">
        <f t="shared" si="425"/>
        <v>350.17500000000001</v>
      </c>
      <c r="AO432" s="2282">
        <f t="shared" si="423"/>
        <v>290.29999999999995</v>
      </c>
      <c r="AR432" s="126"/>
    </row>
    <row r="433" spans="1:49" ht="15.75" thickBot="1">
      <c r="N433" s="91"/>
      <c r="O433" s="880" t="s">
        <v>333</v>
      </c>
      <c r="P433" s="844">
        <f>I396</f>
        <v>1</v>
      </c>
      <c r="Q433" s="837">
        <f>J396</f>
        <v>1</v>
      </c>
      <c r="R433" s="844"/>
      <c r="S433" s="923"/>
      <c r="T433" s="844"/>
      <c r="U433" s="1025"/>
      <c r="V433" s="844">
        <f t="shared" si="435"/>
        <v>1</v>
      </c>
      <c r="W433" s="1012">
        <f t="shared" si="436"/>
        <v>1</v>
      </c>
      <c r="X433" s="844">
        <f t="shared" si="437"/>
        <v>0</v>
      </c>
      <c r="Y433" s="923">
        <f t="shared" si="438"/>
        <v>0</v>
      </c>
      <c r="Z433" s="881">
        <f t="shared" si="415"/>
        <v>1</v>
      </c>
      <c r="AA433" s="889">
        <f t="shared" si="416"/>
        <v>1</v>
      </c>
      <c r="AC433" s="2296" t="s">
        <v>366</v>
      </c>
      <c r="AD433" s="2154"/>
      <c r="AE433" s="2297"/>
      <c r="AF433" s="2298"/>
      <c r="AG433" s="2299"/>
      <c r="AH433" s="2298"/>
      <c r="AI433" s="2300"/>
      <c r="AJ433" s="2301">
        <f t="shared" si="439"/>
        <v>0</v>
      </c>
      <c r="AK433" s="2302">
        <f t="shared" si="440"/>
        <v>0</v>
      </c>
      <c r="AL433" s="2301">
        <f t="shared" si="441"/>
        <v>0</v>
      </c>
      <c r="AM433" s="2303">
        <f t="shared" si="442"/>
        <v>0</v>
      </c>
      <c r="AN433" s="2304">
        <f t="shared" si="425"/>
        <v>0</v>
      </c>
      <c r="AO433" s="2305">
        <f t="shared" si="423"/>
        <v>0</v>
      </c>
      <c r="AR433" s="98"/>
    </row>
    <row r="434" spans="1:49">
      <c r="N434" s="91"/>
      <c r="O434" s="880" t="s">
        <v>121</v>
      </c>
      <c r="P434" s="844"/>
      <c r="Q434" s="837"/>
      <c r="R434" s="844"/>
      <c r="S434" s="923"/>
      <c r="T434" s="844"/>
      <c r="U434" s="1025"/>
      <c r="V434" s="844">
        <f t="shared" si="435"/>
        <v>0</v>
      </c>
      <c r="W434" s="1012">
        <f t="shared" si="436"/>
        <v>0</v>
      </c>
      <c r="X434" s="844">
        <f t="shared" si="437"/>
        <v>0</v>
      </c>
      <c r="Y434" s="923">
        <f t="shared" si="438"/>
        <v>0</v>
      </c>
      <c r="Z434" s="881">
        <f t="shared" si="415"/>
        <v>0</v>
      </c>
      <c r="AA434" s="889">
        <f t="shared" si="416"/>
        <v>0</v>
      </c>
      <c r="AC434" s="1312" t="s">
        <v>306</v>
      </c>
      <c r="AD434" s="2290"/>
      <c r="AE434" s="2291"/>
      <c r="AF434" s="865"/>
      <c r="AG434" s="907"/>
      <c r="AH434" s="865"/>
      <c r="AI434" s="2292"/>
      <c r="AJ434" s="867">
        <f t="shared" si="439"/>
        <v>0</v>
      </c>
      <c r="AK434" s="2293">
        <f t="shared" si="440"/>
        <v>0</v>
      </c>
      <c r="AL434" s="867">
        <f t="shared" si="441"/>
        <v>0</v>
      </c>
      <c r="AM434" s="2294">
        <f t="shared" si="442"/>
        <v>0</v>
      </c>
      <c r="AN434" s="2295">
        <f t="shared" si="425"/>
        <v>0</v>
      </c>
      <c r="AO434" s="907">
        <f t="shared" si="423"/>
        <v>0</v>
      </c>
      <c r="AR434" s="100"/>
    </row>
    <row r="435" spans="1:49">
      <c r="N435" s="91"/>
      <c r="O435" s="880" t="s">
        <v>120</v>
      </c>
      <c r="P435" s="844"/>
      <c r="Q435" s="837"/>
      <c r="R435" s="844"/>
      <c r="S435" s="923"/>
      <c r="T435" s="844"/>
      <c r="U435" s="1025"/>
      <c r="V435" s="844">
        <f t="shared" si="435"/>
        <v>0</v>
      </c>
      <c r="W435" s="1012">
        <f t="shared" si="436"/>
        <v>0</v>
      </c>
      <c r="X435" s="844">
        <f t="shared" si="437"/>
        <v>0</v>
      </c>
      <c r="Y435" s="923">
        <f t="shared" si="438"/>
        <v>0</v>
      </c>
      <c r="Z435" s="881">
        <f t="shared" si="415"/>
        <v>0</v>
      </c>
      <c r="AA435" s="889">
        <f t="shared" si="416"/>
        <v>0</v>
      </c>
      <c r="AC435" s="924" t="s">
        <v>307</v>
      </c>
      <c r="AD435" s="925">
        <f>I405</f>
        <v>119.175</v>
      </c>
      <c r="AE435" s="926">
        <f>J405</f>
        <v>105</v>
      </c>
      <c r="AF435" s="729"/>
      <c r="AG435" s="927"/>
      <c r="AH435" s="868"/>
      <c r="AI435" s="928"/>
      <c r="AJ435" s="868">
        <f t="shared" ref="AJ435:AM438" si="448">AD435+AF435</f>
        <v>119.175</v>
      </c>
      <c r="AK435" s="929">
        <f t="shared" si="448"/>
        <v>105</v>
      </c>
      <c r="AL435" s="868">
        <f t="shared" si="448"/>
        <v>0</v>
      </c>
      <c r="AM435" s="930">
        <f t="shared" si="448"/>
        <v>0</v>
      </c>
      <c r="AN435" s="901">
        <f t="shared" ref="AN435:AN450" si="449">AD435+AF435+AH435</f>
        <v>119.175</v>
      </c>
      <c r="AO435" s="902">
        <f t="shared" ref="AO435:AO450" si="450">AE435+AG435+AI435</f>
        <v>105</v>
      </c>
      <c r="AR435" s="104"/>
    </row>
    <row r="436" spans="1:49">
      <c r="A436" s="91"/>
      <c r="N436" s="91"/>
      <c r="O436" s="880" t="s">
        <v>73</v>
      </c>
      <c r="P436" s="844">
        <f>L398</f>
        <v>0.75</v>
      </c>
      <c r="Q436" s="837">
        <f>M398</f>
        <v>0.75</v>
      </c>
      <c r="R436" s="844"/>
      <c r="S436" s="923"/>
      <c r="T436" s="844"/>
      <c r="U436" s="1025"/>
      <c r="V436" s="844">
        <f t="shared" si="435"/>
        <v>0.75</v>
      </c>
      <c r="W436" s="1012">
        <f t="shared" si="436"/>
        <v>0.75</v>
      </c>
      <c r="X436" s="844">
        <f t="shared" si="437"/>
        <v>0</v>
      </c>
      <c r="Y436" s="923">
        <f t="shared" si="438"/>
        <v>0</v>
      </c>
      <c r="Z436" s="881">
        <f t="shared" si="415"/>
        <v>0.75</v>
      </c>
      <c r="AA436" s="889">
        <f t="shared" si="416"/>
        <v>0.75</v>
      </c>
      <c r="AC436" s="931" t="s">
        <v>308</v>
      </c>
      <c r="AD436" s="1171"/>
      <c r="AE436" s="933"/>
      <c r="AF436" s="729"/>
      <c r="AG436" s="934"/>
      <c r="AH436" s="935"/>
      <c r="AI436" s="936"/>
      <c r="AJ436" s="868">
        <f t="shared" si="448"/>
        <v>0</v>
      </c>
      <c r="AK436" s="929">
        <f t="shared" si="448"/>
        <v>0</v>
      </c>
      <c r="AL436" s="868">
        <f t="shared" si="448"/>
        <v>0</v>
      </c>
      <c r="AM436" s="930">
        <f t="shared" si="448"/>
        <v>0</v>
      </c>
      <c r="AN436" s="881">
        <f t="shared" si="449"/>
        <v>0</v>
      </c>
      <c r="AO436" s="902">
        <f t="shared" si="450"/>
        <v>0</v>
      </c>
      <c r="AR436" s="104"/>
    </row>
    <row r="437" spans="1:49">
      <c r="A437" s="91"/>
      <c r="N437" s="91"/>
      <c r="O437" s="415" t="s">
        <v>334</v>
      </c>
      <c r="P437" s="844">
        <f>F400+L399</f>
        <v>0.73499999999999999</v>
      </c>
      <c r="Q437" s="837">
        <f>G400+M399</f>
        <v>0.73499999999999999</v>
      </c>
      <c r="R437" s="844">
        <f>F419+I416+L410+L416</f>
        <v>1.8050000000000002</v>
      </c>
      <c r="S437" s="1195">
        <f>G419+J416+M410+M416</f>
        <v>1.8050000000000002</v>
      </c>
      <c r="T437" s="844">
        <f>F429</f>
        <v>0.2</v>
      </c>
      <c r="U437" s="1025">
        <f>G429</f>
        <v>0.2</v>
      </c>
      <c r="V437" s="844">
        <f t="shared" si="435"/>
        <v>2.54</v>
      </c>
      <c r="W437" s="1012">
        <f t="shared" si="436"/>
        <v>2.54</v>
      </c>
      <c r="X437" s="844">
        <f t="shared" si="437"/>
        <v>2.0050000000000003</v>
      </c>
      <c r="Y437" s="923">
        <f t="shared" si="438"/>
        <v>2.0050000000000003</v>
      </c>
      <c r="Z437" s="881">
        <f t="shared" si="415"/>
        <v>2.74</v>
      </c>
      <c r="AA437" s="889">
        <f t="shared" si="416"/>
        <v>2.74</v>
      </c>
      <c r="AC437" s="937" t="s">
        <v>309</v>
      </c>
      <c r="AD437" s="1171"/>
      <c r="AE437" s="933"/>
      <c r="AF437" s="729"/>
      <c r="AG437" s="934"/>
      <c r="AH437" s="868"/>
      <c r="AI437" s="936"/>
      <c r="AJ437" s="868">
        <f t="shared" si="448"/>
        <v>0</v>
      </c>
      <c r="AK437" s="929">
        <f t="shared" si="448"/>
        <v>0</v>
      </c>
      <c r="AL437" s="868">
        <f t="shared" si="448"/>
        <v>0</v>
      </c>
      <c r="AM437" s="930">
        <f t="shared" si="448"/>
        <v>0</v>
      </c>
      <c r="AN437" s="881">
        <f t="shared" si="449"/>
        <v>0</v>
      </c>
      <c r="AO437" s="902">
        <f t="shared" si="450"/>
        <v>0</v>
      </c>
      <c r="AR437" s="104"/>
    </row>
    <row r="438" spans="1:49" ht="15.75" thickBot="1">
      <c r="A438" s="91"/>
      <c r="N438" s="91"/>
      <c r="O438" s="880" t="s">
        <v>335</v>
      </c>
      <c r="P438" s="844"/>
      <c r="Q438" s="837"/>
      <c r="R438" s="844"/>
      <c r="S438" s="923"/>
      <c r="T438" s="844"/>
      <c r="U438" s="1025"/>
      <c r="V438" s="844">
        <f t="shared" si="435"/>
        <v>0</v>
      </c>
      <c r="W438" s="1012">
        <f t="shared" si="436"/>
        <v>0</v>
      </c>
      <c r="X438" s="844">
        <f t="shared" si="437"/>
        <v>0</v>
      </c>
      <c r="Y438" s="923">
        <f t="shared" si="438"/>
        <v>0</v>
      </c>
      <c r="Z438" s="881">
        <f t="shared" si="415"/>
        <v>0</v>
      </c>
      <c r="AA438" s="889">
        <f t="shared" si="416"/>
        <v>0</v>
      </c>
      <c r="AC438" s="938" t="s">
        <v>310</v>
      </c>
      <c r="AD438" s="939"/>
      <c r="AE438" s="940"/>
      <c r="AF438" s="866"/>
      <c r="AG438" s="941"/>
      <c r="AH438" s="869"/>
      <c r="AI438" s="942"/>
      <c r="AJ438" s="869">
        <f>AD438+AF438</f>
        <v>0</v>
      </c>
      <c r="AK438" s="929">
        <f t="shared" si="448"/>
        <v>0</v>
      </c>
      <c r="AL438" s="869">
        <f t="shared" ref="AL438:AL450" si="451">AF438+AH438</f>
        <v>0</v>
      </c>
      <c r="AM438" s="930">
        <f t="shared" si="448"/>
        <v>0</v>
      </c>
      <c r="AN438" s="890">
        <f t="shared" si="449"/>
        <v>0</v>
      </c>
      <c r="AO438" s="903">
        <f t="shared" si="450"/>
        <v>0</v>
      </c>
      <c r="AR438" s="106"/>
    </row>
    <row r="439" spans="1:49" ht="15.75" thickBot="1">
      <c r="A439" s="91"/>
      <c r="N439" s="91"/>
      <c r="O439" s="853" t="s">
        <v>136</v>
      </c>
      <c r="P439" s="1170">
        <f t="shared" ref="P439:U439" si="452">P440+P441+P442+P443</f>
        <v>0</v>
      </c>
      <c r="Q439" s="1145">
        <f t="shared" si="452"/>
        <v>0</v>
      </c>
      <c r="R439" s="848">
        <f t="shared" si="452"/>
        <v>0.01</v>
      </c>
      <c r="S439" s="1035">
        <f t="shared" si="452"/>
        <v>0.01</v>
      </c>
      <c r="T439" s="858">
        <f t="shared" si="452"/>
        <v>0</v>
      </c>
      <c r="U439" s="1036">
        <f t="shared" si="452"/>
        <v>0</v>
      </c>
      <c r="V439" s="844">
        <f t="shared" si="435"/>
        <v>0.01</v>
      </c>
      <c r="W439" s="1012">
        <f t="shared" si="436"/>
        <v>0.01</v>
      </c>
      <c r="X439" s="844">
        <f t="shared" si="437"/>
        <v>0.01</v>
      </c>
      <c r="Y439" s="923">
        <f t="shared" si="438"/>
        <v>0.01</v>
      </c>
      <c r="Z439" s="881">
        <f t="shared" si="415"/>
        <v>0.01</v>
      </c>
      <c r="AA439" s="889">
        <f t="shared" si="416"/>
        <v>0.01</v>
      </c>
      <c r="AC439" s="945" t="s">
        <v>311</v>
      </c>
      <c r="AD439" s="946">
        <f t="shared" ref="AD439:AH439" si="453">SUM(AD434:AD438)</f>
        <v>119.175</v>
      </c>
      <c r="AE439" s="947">
        <f t="shared" si="453"/>
        <v>105</v>
      </c>
      <c r="AF439" s="948">
        <f t="shared" si="453"/>
        <v>0</v>
      </c>
      <c r="AG439" s="949">
        <f t="shared" si="453"/>
        <v>0</v>
      </c>
      <c r="AH439" s="950">
        <f t="shared" si="453"/>
        <v>0</v>
      </c>
      <c r="AI439" s="951">
        <f>SUM(AI434:AI438)</f>
        <v>0</v>
      </c>
      <c r="AJ439" s="950">
        <f>AD439+AF439</f>
        <v>119.175</v>
      </c>
      <c r="AK439" s="952">
        <f>AE439+AG439</f>
        <v>105</v>
      </c>
      <c r="AL439" s="950">
        <f t="shared" si="451"/>
        <v>0</v>
      </c>
      <c r="AM439" s="953">
        <f>AG439+AI439</f>
        <v>0</v>
      </c>
      <c r="AN439" s="904">
        <f t="shared" si="449"/>
        <v>119.175</v>
      </c>
      <c r="AO439" s="905">
        <f t="shared" si="450"/>
        <v>105</v>
      </c>
      <c r="AR439" s="195"/>
    </row>
    <row r="440" spans="1:49">
      <c r="A440" s="91"/>
      <c r="N440" s="91"/>
      <c r="O440" s="854" t="s">
        <v>134</v>
      </c>
      <c r="P440" s="849"/>
      <c r="Q440" s="1037"/>
      <c r="R440" s="849">
        <f>F420</f>
        <v>0.01</v>
      </c>
      <c r="S440" s="1038">
        <f>G420</f>
        <v>0.01</v>
      </c>
      <c r="T440" s="859"/>
      <c r="U440" s="1037"/>
      <c r="V440" s="863">
        <f>P440+R440</f>
        <v>0.01</v>
      </c>
      <c r="W440" s="1038">
        <f t="shared" si="436"/>
        <v>0.01</v>
      </c>
      <c r="X440" s="845">
        <f t="shared" si="437"/>
        <v>0.01</v>
      </c>
      <c r="Y440" s="1038">
        <f t="shared" si="438"/>
        <v>0.01</v>
      </c>
      <c r="Z440" s="881">
        <f t="shared" si="415"/>
        <v>0.01</v>
      </c>
      <c r="AA440" s="889">
        <f t="shared" si="416"/>
        <v>0.01</v>
      </c>
      <c r="AC440" s="1069" t="s">
        <v>320</v>
      </c>
      <c r="AD440" s="968"/>
      <c r="AE440" s="1060"/>
      <c r="AF440" s="970"/>
      <c r="AG440" s="1063"/>
      <c r="AH440" s="968"/>
      <c r="AI440" s="1060"/>
      <c r="AJ440" s="868">
        <f t="shared" ref="AJ440" si="454">AD440+AF440</f>
        <v>0</v>
      </c>
      <c r="AK440" s="1066">
        <f t="shared" ref="AK440" si="455">AE440+AG440</f>
        <v>0</v>
      </c>
      <c r="AL440" s="868">
        <f t="shared" si="451"/>
        <v>0</v>
      </c>
      <c r="AM440" s="1024">
        <f t="shared" ref="AM440" si="456">AG440+AI440</f>
        <v>0</v>
      </c>
      <c r="AN440" s="900">
        <f t="shared" si="449"/>
        <v>0</v>
      </c>
      <c r="AO440" s="907">
        <f t="shared" si="450"/>
        <v>0</v>
      </c>
      <c r="AR440" s="1750"/>
      <c r="AV440" s="11"/>
      <c r="AW440" s="11"/>
    </row>
    <row r="441" spans="1:49">
      <c r="A441" s="91"/>
      <c r="N441" s="91"/>
      <c r="O441" s="855" t="s">
        <v>301</v>
      </c>
      <c r="P441" s="850"/>
      <c r="Q441" s="1039"/>
      <c r="R441" s="850"/>
      <c r="S441" s="1040"/>
      <c r="T441" s="860"/>
      <c r="U441" s="1039"/>
      <c r="V441" s="863">
        <f>P441+R441</f>
        <v>0</v>
      </c>
      <c r="W441" s="1038">
        <f t="shared" si="436"/>
        <v>0</v>
      </c>
      <c r="X441" s="845">
        <f t="shared" si="437"/>
        <v>0</v>
      </c>
      <c r="Y441" s="1038">
        <f t="shared" si="438"/>
        <v>0</v>
      </c>
      <c r="Z441" s="881">
        <f t="shared" si="415"/>
        <v>0</v>
      </c>
      <c r="AA441" s="889">
        <f t="shared" si="416"/>
        <v>0</v>
      </c>
      <c r="AC441" s="1056" t="s">
        <v>504</v>
      </c>
      <c r="AD441" s="972"/>
      <c r="AE441" s="1061"/>
      <c r="AF441" s="974"/>
      <c r="AG441" s="1064"/>
      <c r="AH441" s="972"/>
      <c r="AI441" s="1061"/>
      <c r="AJ441" s="868">
        <f t="shared" ref="AJ441:AK443" si="457">AD441+AF441</f>
        <v>0</v>
      </c>
      <c r="AK441" s="1066">
        <f t="shared" si="457"/>
        <v>0</v>
      </c>
      <c r="AL441" s="868">
        <f t="shared" si="451"/>
        <v>0</v>
      </c>
      <c r="AM441" s="1024">
        <f t="shared" ref="AM441:AM446" si="458">AG441+AI441</f>
        <v>0</v>
      </c>
      <c r="AN441" s="881">
        <f t="shared" si="449"/>
        <v>0</v>
      </c>
      <c r="AO441" s="902">
        <f t="shared" si="450"/>
        <v>0</v>
      </c>
      <c r="AR441" s="104"/>
      <c r="AV441" s="11"/>
      <c r="AW441" s="11"/>
    </row>
    <row r="442" spans="1:49" ht="15.75" thickBot="1">
      <c r="A442" s="91"/>
      <c r="N442" s="91"/>
      <c r="O442" s="856" t="s">
        <v>119</v>
      </c>
      <c r="P442" s="851"/>
      <c r="Q442" s="1041"/>
      <c r="R442" s="851"/>
      <c r="S442" s="1042"/>
      <c r="T442" s="861"/>
      <c r="U442" s="1041"/>
      <c r="V442" s="863">
        <f>P442+R442</f>
        <v>0</v>
      </c>
      <c r="W442" s="1038">
        <f t="shared" si="436"/>
        <v>0</v>
      </c>
      <c r="X442" s="845">
        <f t="shared" si="437"/>
        <v>0</v>
      </c>
      <c r="Y442" s="1038">
        <f t="shared" si="438"/>
        <v>0</v>
      </c>
      <c r="Z442" s="890">
        <f t="shared" si="415"/>
        <v>0</v>
      </c>
      <c r="AA442" s="891">
        <f t="shared" si="416"/>
        <v>0</v>
      </c>
      <c r="AC442" s="1057" t="s">
        <v>361</v>
      </c>
      <c r="AD442" s="978"/>
      <c r="AE442" s="1062"/>
      <c r="AF442" s="980"/>
      <c r="AG442" s="1065"/>
      <c r="AH442" s="978"/>
      <c r="AI442" s="1062"/>
      <c r="AJ442" s="869">
        <f t="shared" si="457"/>
        <v>0</v>
      </c>
      <c r="AK442" s="1067">
        <f t="shared" si="457"/>
        <v>0</v>
      </c>
      <c r="AL442" s="869">
        <f t="shared" si="451"/>
        <v>0</v>
      </c>
      <c r="AM442" s="1068">
        <f t="shared" si="458"/>
        <v>0</v>
      </c>
      <c r="AN442" s="890">
        <f t="shared" si="449"/>
        <v>0</v>
      </c>
      <c r="AO442" s="903">
        <f t="shared" si="450"/>
        <v>0</v>
      </c>
      <c r="AR442" s="104"/>
      <c r="AV442" s="11"/>
      <c r="AW442" s="11"/>
    </row>
    <row r="443" spans="1:49" ht="15.75" thickBot="1">
      <c r="N443" s="91"/>
      <c r="O443" s="856" t="s">
        <v>500</v>
      </c>
      <c r="P443" s="851"/>
      <c r="Q443" s="1041"/>
      <c r="R443" s="851"/>
      <c r="S443" s="1042"/>
      <c r="T443" s="861"/>
      <c r="U443" s="1041"/>
      <c r="V443" s="863">
        <f>P443+R443</f>
        <v>0</v>
      </c>
      <c r="W443" s="1038">
        <f t="shared" si="436"/>
        <v>0</v>
      </c>
      <c r="X443" s="845">
        <f>R443+T443</f>
        <v>0</v>
      </c>
      <c r="Y443" s="1038">
        <f t="shared" si="438"/>
        <v>0</v>
      </c>
      <c r="Z443" s="890">
        <f t="shared" si="415"/>
        <v>0</v>
      </c>
      <c r="AA443" s="891">
        <f t="shared" si="416"/>
        <v>0</v>
      </c>
      <c r="AC443" s="1058" t="s">
        <v>322</v>
      </c>
      <c r="AD443" s="1072">
        <f t="shared" ref="AD443:AI443" si="459">SUM(AD440:AD442)</f>
        <v>0</v>
      </c>
      <c r="AE443" s="1007">
        <f t="shared" si="459"/>
        <v>0</v>
      </c>
      <c r="AF443" s="1059">
        <f t="shared" si="459"/>
        <v>0</v>
      </c>
      <c r="AG443" s="1005">
        <f t="shared" si="459"/>
        <v>0</v>
      </c>
      <c r="AH443" s="1072">
        <f t="shared" si="459"/>
        <v>0</v>
      </c>
      <c r="AI443" s="1007">
        <f t="shared" si="459"/>
        <v>0</v>
      </c>
      <c r="AJ443" s="920">
        <f t="shared" si="457"/>
        <v>0</v>
      </c>
      <c r="AK443" s="1006">
        <f t="shared" si="457"/>
        <v>0</v>
      </c>
      <c r="AL443" s="920">
        <f t="shared" si="451"/>
        <v>0</v>
      </c>
      <c r="AM443" s="1007">
        <f t="shared" si="458"/>
        <v>0</v>
      </c>
      <c r="AN443" s="920">
        <f t="shared" si="449"/>
        <v>0</v>
      </c>
      <c r="AO443" s="921">
        <f t="shared" si="450"/>
        <v>0</v>
      </c>
      <c r="AR443" s="195"/>
      <c r="AU443" s="590"/>
      <c r="AV443" s="11"/>
      <c r="AW443" s="11"/>
    </row>
    <row r="444" spans="1:49" ht="15.75" thickBot="1">
      <c r="B444" s="741"/>
      <c r="C444" s="1488"/>
      <c r="D444" s="2047"/>
      <c r="E444" s="2242"/>
      <c r="F444" s="91"/>
      <c r="G444" s="91"/>
      <c r="L444" s="106"/>
      <c r="M444" s="106"/>
      <c r="N444" s="91"/>
      <c r="O444" s="419" t="s">
        <v>87</v>
      </c>
      <c r="P444" s="852"/>
      <c r="Q444" s="1184"/>
      <c r="R444" s="852"/>
      <c r="S444" s="1044"/>
      <c r="T444" s="862">
        <f>I426</f>
        <v>9.6</v>
      </c>
      <c r="U444" s="1045">
        <f>J426</f>
        <v>9.6</v>
      </c>
      <c r="V444" s="864">
        <f>P444+R444</f>
        <v>0</v>
      </c>
      <c r="W444" s="1046">
        <f t="shared" si="436"/>
        <v>0</v>
      </c>
      <c r="X444" s="864">
        <f>R444+T444</f>
        <v>9.6</v>
      </c>
      <c r="Y444" s="1046">
        <f t="shared" si="438"/>
        <v>9.6</v>
      </c>
      <c r="Z444" s="892">
        <f t="shared" si="415"/>
        <v>9.6</v>
      </c>
      <c r="AA444" s="893">
        <f t="shared" si="416"/>
        <v>9.6</v>
      </c>
      <c r="AC444" s="906" t="s">
        <v>315</v>
      </c>
      <c r="AD444" s="954"/>
      <c r="AE444" s="955"/>
      <c r="AF444" s="867">
        <f>I408</f>
        <v>63.383299999999998</v>
      </c>
      <c r="AG444" s="956">
        <f>J408</f>
        <v>57</v>
      </c>
      <c r="AH444" s="954"/>
      <c r="AI444" s="955"/>
      <c r="AJ444" s="869">
        <f t="shared" ref="AJ444:AK446" si="460">AD444+AF444</f>
        <v>63.383299999999998</v>
      </c>
      <c r="AK444" s="957">
        <f t="shared" si="460"/>
        <v>57</v>
      </c>
      <c r="AL444" s="867">
        <f t="shared" si="451"/>
        <v>63.383299999999998</v>
      </c>
      <c r="AM444" s="958">
        <f t="shared" si="458"/>
        <v>57</v>
      </c>
      <c r="AN444" s="900">
        <f t="shared" si="449"/>
        <v>63.383299999999998</v>
      </c>
      <c r="AO444" s="907">
        <f t="shared" si="450"/>
        <v>57</v>
      </c>
      <c r="AR444" s="104"/>
      <c r="AU444" s="590"/>
      <c r="AV444" s="11"/>
      <c r="AW444" s="11"/>
    </row>
    <row r="445" spans="1:49" ht="15.75" thickBot="1">
      <c r="B445" s="1"/>
      <c r="C445" s="1488"/>
      <c r="D445" s="548"/>
      <c r="E445" s="1"/>
      <c r="F445" s="106"/>
      <c r="G445" s="106"/>
      <c r="N445" s="91"/>
      <c r="AC445" s="908" t="s">
        <v>316</v>
      </c>
      <c r="AD445" s="939"/>
      <c r="AE445" s="959"/>
      <c r="AF445" s="869"/>
      <c r="AG445" s="960"/>
      <c r="AH445" s="939"/>
      <c r="AI445" s="959"/>
      <c r="AJ445" s="869">
        <f t="shared" si="460"/>
        <v>0</v>
      </c>
      <c r="AK445" s="961">
        <f t="shared" si="460"/>
        <v>0</v>
      </c>
      <c r="AL445" s="869">
        <f t="shared" si="451"/>
        <v>0</v>
      </c>
      <c r="AM445" s="962">
        <f t="shared" si="458"/>
        <v>0</v>
      </c>
      <c r="AN445" s="890">
        <f t="shared" si="449"/>
        <v>0</v>
      </c>
      <c r="AO445" s="903">
        <f t="shared" si="450"/>
        <v>0</v>
      </c>
      <c r="AR445" s="104"/>
      <c r="AU445" s="590"/>
      <c r="AV445" s="11"/>
      <c r="AW445" s="11"/>
    </row>
    <row r="446" spans="1:49" ht="15.75" thickBot="1">
      <c r="B446" s="1"/>
      <c r="C446" s="1488"/>
      <c r="D446" s="548"/>
      <c r="E446" s="1"/>
      <c r="L446" s="265"/>
      <c r="M446" s="2196"/>
      <c r="N446" s="106"/>
      <c r="O446" s="101"/>
      <c r="P446" s="100"/>
      <c r="Q446" s="137"/>
      <c r="AC446" s="909" t="s">
        <v>312</v>
      </c>
      <c r="AD446" s="963">
        <f t="shared" ref="AD446:AI446" si="461">SUM(AD444:AD445)</f>
        <v>0</v>
      </c>
      <c r="AE446" s="964">
        <f t="shared" si="461"/>
        <v>0</v>
      </c>
      <c r="AF446" s="965">
        <f t="shared" si="461"/>
        <v>63.383299999999998</v>
      </c>
      <c r="AG446" s="911">
        <f t="shared" si="461"/>
        <v>57</v>
      </c>
      <c r="AH446" s="963">
        <f t="shared" si="461"/>
        <v>0</v>
      </c>
      <c r="AI446" s="964">
        <f t="shared" si="461"/>
        <v>0</v>
      </c>
      <c r="AJ446" s="910">
        <f t="shared" si="460"/>
        <v>63.383299999999998</v>
      </c>
      <c r="AK446" s="966">
        <f t="shared" si="460"/>
        <v>57</v>
      </c>
      <c r="AL446" s="910">
        <f t="shared" si="451"/>
        <v>63.383299999999998</v>
      </c>
      <c r="AM446" s="967">
        <f t="shared" si="458"/>
        <v>57</v>
      </c>
      <c r="AN446" s="910">
        <f t="shared" si="449"/>
        <v>63.383299999999998</v>
      </c>
      <c r="AO446" s="911">
        <f t="shared" si="450"/>
        <v>57</v>
      </c>
      <c r="AR446" s="195"/>
      <c r="AU446" s="106"/>
      <c r="AV446" s="11"/>
      <c r="AW446" s="11"/>
    </row>
    <row r="447" spans="1:49">
      <c r="C447" s="548"/>
      <c r="D447" s="91"/>
      <c r="N447" s="106"/>
      <c r="O447" s="7"/>
      <c r="P447" s="51"/>
      <c r="Q447" s="144"/>
      <c r="S447" s="830"/>
      <c r="U447" s="830"/>
      <c r="W447" s="834"/>
      <c r="Y447" s="834"/>
      <c r="AC447" s="912" t="s">
        <v>214</v>
      </c>
      <c r="AD447" s="968"/>
      <c r="AE447" s="969"/>
      <c r="AF447" s="970"/>
      <c r="AG447" s="971"/>
      <c r="AH447" s="968"/>
      <c r="AI447" s="969"/>
      <c r="AJ447" s="868">
        <f t="shared" ref="AJ447" si="462">AD447+AF447</f>
        <v>0</v>
      </c>
      <c r="AK447" s="976">
        <f t="shared" ref="AK447" si="463">AE447+AG447</f>
        <v>0</v>
      </c>
      <c r="AL447" s="868">
        <f t="shared" si="451"/>
        <v>0</v>
      </c>
      <c r="AM447" s="977">
        <f>AG447+AI447</f>
        <v>0</v>
      </c>
      <c r="AN447" s="900">
        <f t="shared" si="449"/>
        <v>0</v>
      </c>
      <c r="AO447" s="907">
        <f t="shared" si="450"/>
        <v>0</v>
      </c>
      <c r="AR447" s="98"/>
      <c r="AU447" s="106"/>
      <c r="AV447" s="11"/>
      <c r="AW447" s="11"/>
    </row>
    <row r="448" spans="1:49">
      <c r="B448" s="91"/>
      <c r="C448" s="1488"/>
      <c r="D448" s="91"/>
      <c r="N448" s="106"/>
      <c r="O448" s="11"/>
      <c r="P448" s="11"/>
      <c r="Q448" s="11"/>
      <c r="S448" s="830"/>
      <c r="U448" s="830"/>
      <c r="W448" s="834"/>
      <c r="Y448" s="834"/>
      <c r="AC448" s="913" t="s">
        <v>91</v>
      </c>
      <c r="AD448" s="972"/>
      <c r="AE448" s="973"/>
      <c r="AF448" s="974"/>
      <c r="AG448" s="975"/>
      <c r="AH448" s="972"/>
      <c r="AI448" s="973"/>
      <c r="AJ448" s="868">
        <f t="shared" ref="AJ448:AK450" si="464">AD448+AF448</f>
        <v>0</v>
      </c>
      <c r="AK448" s="976">
        <f t="shared" si="464"/>
        <v>0</v>
      </c>
      <c r="AL448" s="868">
        <f t="shared" si="451"/>
        <v>0</v>
      </c>
      <c r="AM448" s="977">
        <f>AG448+AI448</f>
        <v>0</v>
      </c>
      <c r="AN448" s="881">
        <f t="shared" si="449"/>
        <v>0</v>
      </c>
      <c r="AO448" s="902">
        <f t="shared" si="450"/>
        <v>0</v>
      </c>
      <c r="AR448" s="104"/>
      <c r="AU448" s="106"/>
      <c r="AV448" s="11"/>
      <c r="AW448" s="11"/>
    </row>
    <row r="449" spans="2:49" ht="15.75" thickBot="1">
      <c r="B449" s="91"/>
      <c r="C449" s="1488"/>
      <c r="D449" s="91"/>
      <c r="K449" s="11"/>
      <c r="N449" s="106"/>
      <c r="O449" s="11"/>
      <c r="P449" s="11"/>
      <c r="Q449" s="11"/>
      <c r="S449" s="829"/>
      <c r="U449" s="829"/>
      <c r="W449" s="270"/>
      <c r="Y449" s="270"/>
      <c r="AC449" s="914" t="s">
        <v>215</v>
      </c>
      <c r="AD449" s="978"/>
      <c r="AE449" s="979"/>
      <c r="AF449" s="980"/>
      <c r="AG449" s="981"/>
      <c r="AH449" s="978"/>
      <c r="AI449" s="979"/>
      <c r="AJ449" s="869">
        <f t="shared" si="464"/>
        <v>0</v>
      </c>
      <c r="AK449" s="982">
        <f t="shared" si="464"/>
        <v>0</v>
      </c>
      <c r="AL449" s="869">
        <f t="shared" si="451"/>
        <v>0</v>
      </c>
      <c r="AM449" s="983">
        <f>AG449+AI449</f>
        <v>0</v>
      </c>
      <c r="AN449" s="890">
        <f t="shared" si="449"/>
        <v>0</v>
      </c>
      <c r="AO449" s="903">
        <f t="shared" si="450"/>
        <v>0</v>
      </c>
      <c r="AR449" s="104"/>
      <c r="AU449" s="106"/>
      <c r="AV449" s="11"/>
      <c r="AW449" s="11"/>
    </row>
    <row r="450" spans="2:49" ht="15.75" thickBot="1">
      <c r="B450" s="91"/>
      <c r="C450" s="1488"/>
      <c r="N450" s="106"/>
      <c r="O450" s="101"/>
      <c r="P450" s="100"/>
      <c r="Q450" s="137"/>
      <c r="S450" s="491"/>
      <c r="U450" s="491"/>
      <c r="W450" s="829"/>
      <c r="Y450" s="829"/>
      <c r="AC450" s="1070" t="s">
        <v>313</v>
      </c>
      <c r="AD450" s="1071">
        <f t="shared" ref="AD450:AI450" si="465">SUM(AD447:AD449)</f>
        <v>0</v>
      </c>
      <c r="AE450" s="951">
        <f t="shared" si="465"/>
        <v>0</v>
      </c>
      <c r="AF450" s="1071">
        <f t="shared" si="465"/>
        <v>0</v>
      </c>
      <c r="AG450" s="951">
        <f t="shared" si="465"/>
        <v>0</v>
      </c>
      <c r="AH450" s="1071">
        <f t="shared" si="465"/>
        <v>0</v>
      </c>
      <c r="AI450" s="951">
        <f t="shared" si="465"/>
        <v>0</v>
      </c>
      <c r="AJ450" s="950">
        <f t="shared" si="464"/>
        <v>0</v>
      </c>
      <c r="AK450" s="952">
        <f t="shared" si="464"/>
        <v>0</v>
      </c>
      <c r="AL450" s="950">
        <f t="shared" si="451"/>
        <v>0</v>
      </c>
      <c r="AM450" s="953">
        <f>AG450+AI450</f>
        <v>0</v>
      </c>
      <c r="AN450" s="915">
        <f t="shared" si="449"/>
        <v>0</v>
      </c>
      <c r="AO450" s="916">
        <f t="shared" si="450"/>
        <v>0</v>
      </c>
      <c r="AR450" s="195"/>
      <c r="AU450" s="106"/>
      <c r="AV450" s="11"/>
      <c r="AW450" s="11"/>
    </row>
    <row r="451" spans="2:49">
      <c r="B451" s="91"/>
      <c r="C451" s="1488"/>
      <c r="N451" s="106"/>
      <c r="O451" s="104"/>
      <c r="P451" s="105"/>
      <c r="Q451" s="206"/>
      <c r="AC451" s="1623" t="s">
        <v>471</v>
      </c>
      <c r="AN451" s="106"/>
      <c r="AO451" s="11"/>
      <c r="AR451" s="137"/>
    </row>
    <row r="452" spans="2:49">
      <c r="B452" s="91"/>
      <c r="C452" s="1488"/>
      <c r="D452" s="91"/>
      <c r="L452" s="11"/>
      <c r="M452" s="11"/>
      <c r="N452" s="106"/>
      <c r="O452" s="1623" t="s">
        <v>471</v>
      </c>
      <c r="Z452" s="894"/>
      <c r="AA452" s="285"/>
      <c r="AC452" t="s">
        <v>296</v>
      </c>
      <c r="AR452" s="106"/>
      <c r="AV452" s="51"/>
      <c r="AW452" s="580"/>
    </row>
    <row r="453" spans="2:49" ht="15.75" thickBot="1">
      <c r="B453" s="91"/>
      <c r="C453" s="1488"/>
      <c r="D453" s="91"/>
      <c r="K453" s="106"/>
      <c r="L453" s="106"/>
      <c r="M453" s="106"/>
      <c r="N453" s="91"/>
      <c r="O453" t="s">
        <v>296</v>
      </c>
      <c r="Z453" s="894"/>
      <c r="AA453" s="1015"/>
      <c r="AC453" s="99" t="str">
        <f>O454</f>
        <v xml:space="preserve">  9- й день</v>
      </c>
      <c r="AD453" s="2" t="s">
        <v>442</v>
      </c>
      <c r="AI453" s="133" t="s">
        <v>124</v>
      </c>
      <c r="AK453" s="296" t="str">
        <f>I456</f>
        <v>О С Е Н Ь     2024  -   __  г.г.</v>
      </c>
      <c r="AL453" s="65"/>
      <c r="AR453" s="106"/>
      <c r="AV453" s="322"/>
      <c r="AW453" s="322"/>
    </row>
    <row r="454" spans="2:49" ht="15.75" thickBot="1">
      <c r="B454" s="91"/>
      <c r="C454" s="1623" t="s">
        <v>196</v>
      </c>
      <c r="D454" s="91"/>
      <c r="E454" s="91"/>
      <c r="F454" s="91"/>
      <c r="G454" s="1624"/>
      <c r="H454" s="1624"/>
      <c r="I454" s="1624"/>
      <c r="J454" s="91"/>
      <c r="K454" s="91"/>
      <c r="L454" s="1624"/>
      <c r="M454" s="91"/>
      <c r="N454" s="91"/>
      <c r="O454" s="99" t="str">
        <f>B459</f>
        <v xml:space="preserve">  9- й день</v>
      </c>
      <c r="P454" s="2" t="s">
        <v>442</v>
      </c>
      <c r="U454" s="133" t="str">
        <f>F456</f>
        <v>2 - я   неделя</v>
      </c>
      <c r="W454" s="296" t="str">
        <f>I456</f>
        <v>О С Е Н Ь     2024  -   __  г.г.</v>
      </c>
      <c r="X454" s="65"/>
      <c r="Y454" s="1017"/>
      <c r="Z454" s="1016"/>
      <c r="AA454" s="78"/>
      <c r="AC454" s="823" t="s">
        <v>243</v>
      </c>
      <c r="AD454" s="824" t="s">
        <v>297</v>
      </c>
      <c r="AE454" s="825"/>
      <c r="AF454" s="824" t="s">
        <v>298</v>
      </c>
      <c r="AG454" s="825"/>
      <c r="AH454" s="824" t="s">
        <v>299</v>
      </c>
      <c r="AI454" s="825"/>
      <c r="AJ454" s="824" t="s">
        <v>302</v>
      </c>
      <c r="AK454" s="825"/>
      <c r="AL454" s="871" t="s">
        <v>303</v>
      </c>
      <c r="AM454" s="825"/>
      <c r="AN454" s="895" t="s">
        <v>304</v>
      </c>
      <c r="AO454" s="896"/>
      <c r="AR454" s="1748"/>
      <c r="AV454" s="322"/>
      <c r="AW454" s="322"/>
    </row>
    <row r="455" spans="2:49" ht="16.5" thickBot="1">
      <c r="B455" s="91"/>
      <c r="C455" s="1488"/>
      <c r="D455" s="1489" t="s">
        <v>371</v>
      </c>
      <c r="E455" s="91"/>
      <c r="F455" s="91"/>
      <c r="G455" s="91"/>
      <c r="H455" s="91"/>
      <c r="I455" s="91"/>
      <c r="J455" s="91"/>
      <c r="K455" s="91"/>
      <c r="L455" s="1671" t="s">
        <v>105</v>
      </c>
      <c r="M455" s="91"/>
      <c r="N455" s="91"/>
      <c r="AC455" s="1073" t="s">
        <v>327</v>
      </c>
      <c r="AD455" s="826" t="s">
        <v>89</v>
      </c>
      <c r="AE455" s="828" t="s">
        <v>90</v>
      </c>
      <c r="AF455" s="872" t="s">
        <v>89</v>
      </c>
      <c r="AG455" s="873" t="s">
        <v>90</v>
      </c>
      <c r="AH455" s="872" t="s">
        <v>89</v>
      </c>
      <c r="AI455" s="873" t="s">
        <v>90</v>
      </c>
      <c r="AJ455" s="826" t="s">
        <v>89</v>
      </c>
      <c r="AK455" s="827" t="s">
        <v>90</v>
      </c>
      <c r="AL455" s="874" t="s">
        <v>89</v>
      </c>
      <c r="AM455" s="827" t="s">
        <v>90</v>
      </c>
      <c r="AN455" s="1076" t="s">
        <v>89</v>
      </c>
      <c r="AO455" s="1077" t="s">
        <v>90</v>
      </c>
      <c r="AR455" s="106"/>
      <c r="AV455" s="14"/>
      <c r="AW455" s="14"/>
    </row>
    <row r="456" spans="2:49" ht="15.75" thickBot="1">
      <c r="B456" s="1624" t="s">
        <v>442</v>
      </c>
      <c r="C456" s="1624"/>
      <c r="D456" s="1628"/>
      <c r="E456" s="91"/>
      <c r="F456" s="1629" t="s">
        <v>124</v>
      </c>
      <c r="G456" s="91"/>
      <c r="H456" s="91"/>
      <c r="I456" s="2257" t="s">
        <v>542</v>
      </c>
      <c r="K456" s="1631"/>
      <c r="L456" s="91"/>
      <c r="M456" s="91"/>
      <c r="N456" s="91"/>
      <c r="O456" s="1088" t="s">
        <v>330</v>
      </c>
      <c r="P456" s="187"/>
      <c r="Q456" s="187"/>
      <c r="R456" s="187"/>
      <c r="S456" s="187"/>
      <c r="T456" s="187"/>
      <c r="U456" s="187"/>
      <c r="V456" s="187"/>
      <c r="W456" s="187"/>
      <c r="X456" s="187"/>
      <c r="Y456" s="821"/>
      <c r="AC456" s="917" t="s">
        <v>66</v>
      </c>
      <c r="AD456" s="954"/>
      <c r="AE456" s="984"/>
      <c r="AF456" s="954"/>
      <c r="AG456" s="985"/>
      <c r="AH456" s="954"/>
      <c r="AI456" s="986"/>
      <c r="AJ456" s="867">
        <f t="shared" ref="AJ456:AJ465" si="466">AD456+AF456</f>
        <v>0</v>
      </c>
      <c r="AK456" s="987">
        <f t="shared" ref="AK456:AK465" si="467">AE456+AG456</f>
        <v>0</v>
      </c>
      <c r="AL456" s="867">
        <f t="shared" ref="AL456:AL465" si="468">AF456+AH456</f>
        <v>0</v>
      </c>
      <c r="AM456" s="988">
        <f t="shared" ref="AM456:AM465" si="469">AG456+AI456</f>
        <v>0</v>
      </c>
      <c r="AN456" s="900">
        <f t="shared" ref="AN456:AN488" si="470">AD456+AF456+AH456</f>
        <v>0</v>
      </c>
      <c r="AO456" s="907">
        <f t="shared" ref="AO456:AO488" si="471">AE456+AG456+AI456</f>
        <v>0</v>
      </c>
      <c r="AR456" s="101"/>
      <c r="AV456" s="14"/>
      <c r="AW456" s="14"/>
    </row>
    <row r="457" spans="2:49">
      <c r="B457" s="1632" t="s">
        <v>2</v>
      </c>
      <c r="C457" s="1633" t="s">
        <v>3</v>
      </c>
      <c r="D457" s="1679" t="s">
        <v>4</v>
      </c>
      <c r="E457" s="234" t="s">
        <v>59</v>
      </c>
      <c r="F457" s="112"/>
      <c r="G457" s="112"/>
      <c r="H457" s="112"/>
      <c r="I457" s="112"/>
      <c r="J457" s="112"/>
      <c r="K457" s="112"/>
      <c r="L457" s="112"/>
      <c r="M457" s="226"/>
      <c r="N457" s="91"/>
      <c r="O457" s="655"/>
      <c r="P457" s="17" t="s">
        <v>331</v>
      </c>
      <c r="Q457" s="17"/>
      <c r="R457" s="17"/>
      <c r="S457" s="17"/>
      <c r="T457" s="17"/>
      <c r="U457" s="17"/>
      <c r="V457" s="17"/>
      <c r="W457" s="17"/>
      <c r="X457" s="17"/>
      <c r="Y457" s="822"/>
      <c r="AC457" s="917" t="s">
        <v>474</v>
      </c>
      <c r="AD457" s="1157"/>
      <c r="AE457" s="1047"/>
      <c r="AF457" s="932"/>
      <c r="AG457" s="990"/>
      <c r="AH457" s="932"/>
      <c r="AI457" s="991"/>
      <c r="AJ457" s="868">
        <f t="shared" si="466"/>
        <v>0</v>
      </c>
      <c r="AK457" s="992">
        <f t="shared" si="467"/>
        <v>0</v>
      </c>
      <c r="AL457" s="868">
        <f t="shared" si="468"/>
        <v>0</v>
      </c>
      <c r="AM457" s="923">
        <f t="shared" si="469"/>
        <v>0</v>
      </c>
      <c r="AN457" s="881">
        <f t="shared" si="470"/>
        <v>0</v>
      </c>
      <c r="AO457" s="902">
        <f t="shared" si="471"/>
        <v>0</v>
      </c>
      <c r="AR457" s="101"/>
      <c r="AV457" s="11"/>
      <c r="AW457" s="11"/>
    </row>
    <row r="458" spans="2:49" ht="15.75" thickBot="1">
      <c r="B458" s="1636" t="s">
        <v>5</v>
      </c>
      <c r="C458" s="1680"/>
      <c r="D458" s="1681" t="s">
        <v>60</v>
      </c>
      <c r="E458" s="103"/>
      <c r="F458" s="91"/>
      <c r="G458" s="91"/>
      <c r="H458" s="91"/>
      <c r="I458" s="91"/>
      <c r="J458" s="91"/>
      <c r="K458" s="1206"/>
      <c r="L458" s="1206"/>
      <c r="M458" s="1205"/>
      <c r="N458" s="91"/>
      <c r="AA458" s="11"/>
      <c r="AC458" s="917" t="s">
        <v>68</v>
      </c>
      <c r="AD458" s="993"/>
      <c r="AE458" s="1047"/>
      <c r="AF458" s="993"/>
      <c r="AG458" s="1189"/>
      <c r="AH458" s="993"/>
      <c r="AI458" s="996"/>
      <c r="AJ458" s="868">
        <f t="shared" si="466"/>
        <v>0</v>
      </c>
      <c r="AK458" s="992">
        <f t="shared" si="467"/>
        <v>0</v>
      </c>
      <c r="AL458" s="868">
        <f t="shared" si="468"/>
        <v>0</v>
      </c>
      <c r="AM458" s="923">
        <f t="shared" si="469"/>
        <v>0</v>
      </c>
      <c r="AN458" s="881">
        <f t="shared" si="470"/>
        <v>0</v>
      </c>
      <c r="AO458" s="902">
        <f t="shared" si="471"/>
        <v>0</v>
      </c>
      <c r="AR458" s="101"/>
      <c r="AV458" s="11"/>
      <c r="AW458" s="11"/>
    </row>
    <row r="459" spans="2:49" ht="16.5" thickBot="1">
      <c r="B459" s="1649" t="s">
        <v>623</v>
      </c>
      <c r="C459" s="112"/>
      <c r="D459" s="1545"/>
      <c r="E459" s="2397" t="s">
        <v>505</v>
      </c>
      <c r="F459" s="2418"/>
      <c r="G459" s="2156"/>
      <c r="H459" s="2187"/>
      <c r="I459" s="2418"/>
      <c r="J459" s="2342"/>
      <c r="K459" s="2341" t="s">
        <v>278</v>
      </c>
      <c r="L459" s="44"/>
      <c r="M459" s="54"/>
      <c r="N459" s="91"/>
      <c r="AA459" s="37"/>
      <c r="AC459" s="917" t="s">
        <v>69</v>
      </c>
      <c r="AD459" s="932"/>
      <c r="AE459" s="994"/>
      <c r="AF459" s="932"/>
      <c r="AG459" s="995"/>
      <c r="AH459" s="932"/>
      <c r="AI459" s="996"/>
      <c r="AJ459" s="868">
        <f t="shared" si="466"/>
        <v>0</v>
      </c>
      <c r="AK459" s="992">
        <f t="shared" si="467"/>
        <v>0</v>
      </c>
      <c r="AL459" s="868">
        <f t="shared" si="468"/>
        <v>0</v>
      </c>
      <c r="AM459" s="923">
        <f t="shared" si="469"/>
        <v>0</v>
      </c>
      <c r="AN459" s="881">
        <f t="shared" si="470"/>
        <v>0</v>
      </c>
      <c r="AO459" s="902">
        <f t="shared" si="471"/>
        <v>0</v>
      </c>
      <c r="AR459" s="101"/>
      <c r="AV459" s="11"/>
      <c r="AW459" s="11"/>
    </row>
    <row r="460" spans="2:49" ht="15.75" thickBot="1">
      <c r="B460" s="234"/>
      <c r="C460" s="334" t="s">
        <v>131</v>
      </c>
      <c r="D460" s="226"/>
      <c r="E460" s="2154" t="s">
        <v>88</v>
      </c>
      <c r="F460" s="2155" t="s">
        <v>89</v>
      </c>
      <c r="G460" s="2342" t="s">
        <v>90</v>
      </c>
      <c r="H460" s="2154" t="s">
        <v>88</v>
      </c>
      <c r="I460" s="2155" t="s">
        <v>89</v>
      </c>
      <c r="J460" s="2342" t="s">
        <v>90</v>
      </c>
      <c r="K460" s="2184" t="s">
        <v>88</v>
      </c>
      <c r="L460" s="2155" t="s">
        <v>89</v>
      </c>
      <c r="M460" s="2342" t="s">
        <v>90</v>
      </c>
      <c r="N460" s="91"/>
      <c r="O460" s="823" t="s">
        <v>243</v>
      </c>
      <c r="P460" s="824" t="s">
        <v>297</v>
      </c>
      <c r="Q460" s="825"/>
      <c r="R460" s="824" t="s">
        <v>298</v>
      </c>
      <c r="S460" s="825"/>
      <c r="T460" s="824" t="s">
        <v>299</v>
      </c>
      <c r="U460" s="825"/>
      <c r="V460" s="824" t="s">
        <v>300</v>
      </c>
      <c r="W460" s="825"/>
      <c r="X460" s="824" t="s">
        <v>303</v>
      </c>
      <c r="Y460" s="825"/>
      <c r="Z460" s="1751" t="s">
        <v>304</v>
      </c>
      <c r="AA460" s="875"/>
      <c r="AC460" s="917" t="s">
        <v>71</v>
      </c>
      <c r="AD460" s="932"/>
      <c r="AE460" s="989"/>
      <c r="AF460" s="932"/>
      <c r="AG460" s="990"/>
      <c r="AH460" s="932"/>
      <c r="AI460" s="991"/>
      <c r="AJ460" s="868">
        <f t="shared" si="466"/>
        <v>0</v>
      </c>
      <c r="AK460" s="992">
        <f t="shared" si="467"/>
        <v>0</v>
      </c>
      <c r="AL460" s="868">
        <f t="shared" si="468"/>
        <v>0</v>
      </c>
      <c r="AM460" s="923">
        <f t="shared" si="469"/>
        <v>0</v>
      </c>
      <c r="AN460" s="881">
        <f t="shared" si="470"/>
        <v>0</v>
      </c>
      <c r="AO460" s="902">
        <f t="shared" si="471"/>
        <v>0</v>
      </c>
      <c r="AR460" s="101"/>
      <c r="AV460" s="11"/>
      <c r="AW460" s="11"/>
    </row>
    <row r="461" spans="2:49" ht="15.75" thickBot="1">
      <c r="B461" s="3065" t="s">
        <v>379</v>
      </c>
      <c r="C461" s="259" t="s">
        <v>1028</v>
      </c>
      <c r="D461" s="652">
        <v>100</v>
      </c>
      <c r="E461" s="2177" t="s">
        <v>79</v>
      </c>
      <c r="F461" s="2360">
        <v>92.530590000000004</v>
      </c>
      <c r="G461" s="2462">
        <v>80</v>
      </c>
      <c r="H461" s="2352" t="s">
        <v>606</v>
      </c>
      <c r="I461" s="2360">
        <v>29.04</v>
      </c>
      <c r="J461" s="2362">
        <v>26</v>
      </c>
      <c r="K461" s="2177" t="s">
        <v>553</v>
      </c>
      <c r="L461" s="2360">
        <v>78</v>
      </c>
      <c r="M461" s="2407">
        <v>62</v>
      </c>
      <c r="N461" s="91"/>
      <c r="O461" s="663"/>
      <c r="P461" s="826" t="s">
        <v>89</v>
      </c>
      <c r="Q461" s="827" t="s">
        <v>90</v>
      </c>
      <c r="R461" s="826" t="s">
        <v>89</v>
      </c>
      <c r="S461" s="827" t="s">
        <v>90</v>
      </c>
      <c r="T461" s="826" t="s">
        <v>89</v>
      </c>
      <c r="U461" s="827" t="s">
        <v>90</v>
      </c>
      <c r="V461" s="826" t="s">
        <v>89</v>
      </c>
      <c r="W461" s="827" t="s">
        <v>90</v>
      </c>
      <c r="X461" s="826" t="s">
        <v>89</v>
      </c>
      <c r="Y461" s="828" t="s">
        <v>90</v>
      </c>
      <c r="Z461" s="876" t="s">
        <v>89</v>
      </c>
      <c r="AA461" s="877" t="s">
        <v>90</v>
      </c>
      <c r="AC461" s="917" t="s">
        <v>72</v>
      </c>
      <c r="AD461" s="932"/>
      <c r="AE461" s="997"/>
      <c r="AF461" s="932"/>
      <c r="AG461" s="990"/>
      <c r="AH461" s="932"/>
      <c r="AI461" s="991"/>
      <c r="AJ461" s="868">
        <f t="shared" si="466"/>
        <v>0</v>
      </c>
      <c r="AK461" s="992">
        <f t="shared" si="467"/>
        <v>0</v>
      </c>
      <c r="AL461" s="868">
        <f t="shared" si="468"/>
        <v>0</v>
      </c>
      <c r="AM461" s="923">
        <f t="shared" si="469"/>
        <v>0</v>
      </c>
      <c r="AN461" s="881">
        <f t="shared" si="470"/>
        <v>0</v>
      </c>
      <c r="AO461" s="902">
        <f t="shared" si="471"/>
        <v>0</v>
      </c>
      <c r="AR461" s="101"/>
    </row>
    <row r="462" spans="2:49">
      <c r="B462" s="3002" t="s">
        <v>499</v>
      </c>
      <c r="C462" s="259" t="s">
        <v>505</v>
      </c>
      <c r="D462" s="169">
        <v>200</v>
      </c>
      <c r="E462" s="2174" t="s">
        <v>625</v>
      </c>
      <c r="F462" s="2164"/>
      <c r="G462" s="2162"/>
      <c r="H462" s="232" t="s">
        <v>608</v>
      </c>
      <c r="I462" s="2161">
        <v>69</v>
      </c>
      <c r="J462" s="2463">
        <v>69</v>
      </c>
      <c r="K462" s="2175" t="s">
        <v>133</v>
      </c>
      <c r="L462" s="2164">
        <v>21</v>
      </c>
      <c r="M462" s="2176">
        <v>17.600000000000001</v>
      </c>
      <c r="N462" s="91"/>
      <c r="O462" s="1089" t="s">
        <v>118</v>
      </c>
      <c r="P462" s="843">
        <f>D466</f>
        <v>30</v>
      </c>
      <c r="Q462" s="1018">
        <f>D466</f>
        <v>30</v>
      </c>
      <c r="R462" s="857">
        <f>D482</f>
        <v>40</v>
      </c>
      <c r="S462" s="1010">
        <f>D482</f>
        <v>40</v>
      </c>
      <c r="T462" s="857"/>
      <c r="U462" s="1019"/>
      <c r="V462" s="857">
        <f>P462+R462</f>
        <v>70</v>
      </c>
      <c r="W462" s="1009">
        <f>Q462+S462</f>
        <v>70</v>
      </c>
      <c r="X462" s="857">
        <f>R462+T462</f>
        <v>40</v>
      </c>
      <c r="Y462" s="1010">
        <f>S462+U462</f>
        <v>40</v>
      </c>
      <c r="Z462" s="878">
        <f t="shared" ref="Z462:Z498" si="472">P462+R462+T462</f>
        <v>70</v>
      </c>
      <c r="AA462" s="879">
        <f t="shared" ref="AA462:AA498" si="473">Q462+S462+U462</f>
        <v>70</v>
      </c>
      <c r="AC462" s="918" t="s">
        <v>329</v>
      </c>
      <c r="AD462" s="1157"/>
      <c r="AE462" s="1047"/>
      <c r="AF462" s="932">
        <f>I478</f>
        <v>42.11</v>
      </c>
      <c r="AG462" s="990">
        <f>J478</f>
        <v>42.11</v>
      </c>
      <c r="AH462" s="932"/>
      <c r="AI462" s="991"/>
      <c r="AJ462" s="868">
        <f t="shared" si="466"/>
        <v>42.11</v>
      </c>
      <c r="AK462" s="992">
        <f t="shared" si="467"/>
        <v>42.11</v>
      </c>
      <c r="AL462" s="868">
        <f t="shared" si="468"/>
        <v>42.11</v>
      </c>
      <c r="AM462" s="923">
        <f t="shared" si="469"/>
        <v>42.11</v>
      </c>
      <c r="AN462" s="881">
        <f t="shared" si="470"/>
        <v>42.11</v>
      </c>
      <c r="AO462" s="902">
        <f t="shared" si="471"/>
        <v>42.11</v>
      </c>
      <c r="AR462" s="101"/>
    </row>
    <row r="463" spans="2:49" ht="15.75" thickBot="1">
      <c r="B463" s="3004" t="s">
        <v>287</v>
      </c>
      <c r="C463" s="259" t="s">
        <v>368</v>
      </c>
      <c r="D463" s="652">
        <v>200</v>
      </c>
      <c r="E463" s="2175" t="s">
        <v>78</v>
      </c>
      <c r="F463" s="2164">
        <v>8.56</v>
      </c>
      <c r="G463" s="2162">
        <v>8.56</v>
      </c>
      <c r="H463" s="232" t="s">
        <v>573</v>
      </c>
      <c r="I463" s="2183">
        <v>1</v>
      </c>
      <c r="J463" s="2173">
        <v>1</v>
      </c>
      <c r="K463" s="2497" t="s">
        <v>559</v>
      </c>
      <c r="L463" s="11"/>
      <c r="M463" s="72"/>
      <c r="N463" s="91"/>
      <c r="O463" s="880" t="s">
        <v>117</v>
      </c>
      <c r="P463" s="844">
        <f>D465</f>
        <v>60</v>
      </c>
      <c r="Q463" s="1020">
        <f>D465</f>
        <v>60</v>
      </c>
      <c r="R463" s="844">
        <f>D481</f>
        <v>60</v>
      </c>
      <c r="S463" s="1021">
        <f>D481</f>
        <v>60</v>
      </c>
      <c r="T463" s="844">
        <f>D491</f>
        <v>30</v>
      </c>
      <c r="U463" s="1020">
        <f>D491</f>
        <v>30</v>
      </c>
      <c r="V463" s="844">
        <f t="shared" ref="V463:V467" si="474">P463+R463</f>
        <v>120</v>
      </c>
      <c r="W463" s="1012">
        <f t="shared" ref="W463:W467" si="475">Q463+S463</f>
        <v>120</v>
      </c>
      <c r="X463" s="844">
        <f t="shared" ref="X463:X467" si="476">R463+T463</f>
        <v>90</v>
      </c>
      <c r="Y463" s="923">
        <f t="shared" ref="Y463:Y467" si="477">S463+U463</f>
        <v>90</v>
      </c>
      <c r="Z463" s="881">
        <f t="shared" si="472"/>
        <v>150</v>
      </c>
      <c r="AA463" s="882">
        <f t="shared" si="473"/>
        <v>150</v>
      </c>
      <c r="AC463" s="1074" t="s">
        <v>328</v>
      </c>
      <c r="AD463" s="2471"/>
      <c r="AE463" s="998"/>
      <c r="AF463" s="939"/>
      <c r="AG463" s="999"/>
      <c r="AH463" s="939"/>
      <c r="AI463" s="1000"/>
      <c r="AJ463" s="869">
        <f t="shared" si="466"/>
        <v>0</v>
      </c>
      <c r="AK463" s="1001">
        <f t="shared" si="467"/>
        <v>0</v>
      </c>
      <c r="AL463" s="869">
        <f t="shared" si="468"/>
        <v>0</v>
      </c>
      <c r="AM463" s="833">
        <f t="shared" si="469"/>
        <v>0</v>
      </c>
      <c r="AN463" s="890">
        <f t="shared" si="470"/>
        <v>0</v>
      </c>
      <c r="AO463" s="903">
        <f t="shared" si="471"/>
        <v>0</v>
      </c>
      <c r="AR463" s="101"/>
    </row>
    <row r="464" spans="2:49" ht="15.75" thickBot="1">
      <c r="B464" s="1219"/>
      <c r="C464" s="170" t="s">
        <v>369</v>
      </c>
      <c r="D464" s="3015"/>
      <c r="E464" s="2175" t="s">
        <v>80</v>
      </c>
      <c r="F464" s="2164">
        <v>16.600000000000001</v>
      </c>
      <c r="G464" s="2162">
        <v>14</v>
      </c>
      <c r="H464" s="3525" t="s">
        <v>610</v>
      </c>
      <c r="I464" s="2183">
        <v>1.98</v>
      </c>
      <c r="J464" s="2173">
        <v>1.98</v>
      </c>
      <c r="K464" s="2175" t="s">
        <v>396</v>
      </c>
      <c r="L464" s="2164">
        <v>23</v>
      </c>
      <c r="M464" s="2176">
        <v>23</v>
      </c>
      <c r="N464" s="91"/>
      <c r="O464" s="880" t="s">
        <v>75</v>
      </c>
      <c r="P464" s="844">
        <f>F466</f>
        <v>3</v>
      </c>
      <c r="Q464" s="1113">
        <f>G466</f>
        <v>3</v>
      </c>
      <c r="R464" s="844"/>
      <c r="S464" s="1012"/>
      <c r="T464" s="844"/>
      <c r="U464" s="1023"/>
      <c r="V464" s="844">
        <f t="shared" si="474"/>
        <v>3</v>
      </c>
      <c r="W464" s="1012">
        <f t="shared" si="475"/>
        <v>3</v>
      </c>
      <c r="X464" s="844">
        <f t="shared" si="476"/>
        <v>0</v>
      </c>
      <c r="Y464" s="923">
        <f t="shared" si="477"/>
        <v>0</v>
      </c>
      <c r="Z464" s="881">
        <f t="shared" si="472"/>
        <v>3</v>
      </c>
      <c r="AA464" s="882">
        <f t="shared" si="473"/>
        <v>3</v>
      </c>
      <c r="AC464" s="919" t="s">
        <v>314</v>
      </c>
      <c r="AD464" s="1002">
        <f t="shared" ref="AD464:AI464" si="478">SUM(AD456:AD463)</f>
        <v>0</v>
      </c>
      <c r="AE464" s="1003">
        <f t="shared" si="478"/>
        <v>0</v>
      </c>
      <c r="AF464" s="1004">
        <f t="shared" si="478"/>
        <v>42.11</v>
      </c>
      <c r="AG464" s="921">
        <f t="shared" si="478"/>
        <v>42.11</v>
      </c>
      <c r="AH464" s="1002">
        <f>SUM(AH456:AH463)</f>
        <v>0</v>
      </c>
      <c r="AI464" s="1005">
        <f t="shared" si="478"/>
        <v>0</v>
      </c>
      <c r="AJ464" s="920">
        <f t="shared" si="466"/>
        <v>42.11</v>
      </c>
      <c r="AK464" s="1006">
        <f t="shared" si="467"/>
        <v>42.11</v>
      </c>
      <c r="AL464" s="920">
        <f t="shared" si="468"/>
        <v>42.11</v>
      </c>
      <c r="AM464" s="1007">
        <f t="shared" si="469"/>
        <v>42.11</v>
      </c>
      <c r="AN464" s="920">
        <f t="shared" si="470"/>
        <v>42.11</v>
      </c>
      <c r="AO464" s="921">
        <f t="shared" si="471"/>
        <v>42.11</v>
      </c>
      <c r="AR464" s="127"/>
    </row>
    <row r="465" spans="2:44">
      <c r="B465" s="3004" t="s">
        <v>9</v>
      </c>
      <c r="C465" s="241" t="s">
        <v>10</v>
      </c>
      <c r="D465" s="248">
        <v>60</v>
      </c>
      <c r="E465" s="2175" t="s">
        <v>609</v>
      </c>
      <c r="F465" s="2164">
        <v>8</v>
      </c>
      <c r="G465" s="2162">
        <v>8</v>
      </c>
      <c r="H465" s="2329" t="s">
        <v>612</v>
      </c>
      <c r="I465" s="2183">
        <v>1.33</v>
      </c>
      <c r="J465" s="2173">
        <v>1</v>
      </c>
      <c r="K465" s="2497" t="s">
        <v>562</v>
      </c>
      <c r="L465" s="11"/>
      <c r="M465" s="72"/>
      <c r="N465" s="91"/>
      <c r="O465" s="883" t="s">
        <v>305</v>
      </c>
      <c r="P465" s="2321">
        <f t="shared" ref="P465:U465" si="479">AD464</f>
        <v>0</v>
      </c>
      <c r="Q465" s="1039">
        <f t="shared" si="479"/>
        <v>0</v>
      </c>
      <c r="R465" s="2321">
        <f t="shared" si="479"/>
        <v>42.11</v>
      </c>
      <c r="S465" s="1040">
        <f t="shared" si="479"/>
        <v>42.11</v>
      </c>
      <c r="T465" s="2321">
        <f t="shared" si="479"/>
        <v>0</v>
      </c>
      <c r="U465" s="2322">
        <f t="shared" si="479"/>
        <v>0</v>
      </c>
      <c r="V465" s="845">
        <f t="shared" si="474"/>
        <v>42.11</v>
      </c>
      <c r="W465" s="885">
        <f t="shared" si="475"/>
        <v>42.11</v>
      </c>
      <c r="X465" s="845">
        <f t="shared" si="476"/>
        <v>42.11</v>
      </c>
      <c r="Y465" s="1024">
        <f t="shared" si="477"/>
        <v>42.11</v>
      </c>
      <c r="Z465" s="884">
        <f t="shared" si="472"/>
        <v>42.11</v>
      </c>
      <c r="AA465" s="885">
        <f t="shared" si="473"/>
        <v>42.11</v>
      </c>
      <c r="AC465" s="1316" t="s">
        <v>428</v>
      </c>
      <c r="AD465" s="865"/>
      <c r="AE465" s="1081"/>
      <c r="AF465" s="867"/>
      <c r="AG465" s="1008"/>
      <c r="AH465" s="870"/>
      <c r="AI465" s="1078"/>
      <c r="AJ465" s="870">
        <f t="shared" si="466"/>
        <v>0</v>
      </c>
      <c r="AK465" s="1009">
        <f t="shared" si="467"/>
        <v>0</v>
      </c>
      <c r="AL465" s="870">
        <f t="shared" si="468"/>
        <v>0</v>
      </c>
      <c r="AM465" s="1010">
        <f t="shared" si="469"/>
        <v>0</v>
      </c>
      <c r="AN465" s="1075">
        <f t="shared" si="470"/>
        <v>0</v>
      </c>
      <c r="AO465" s="1086">
        <f t="shared" si="471"/>
        <v>0</v>
      </c>
      <c r="AR465" s="106"/>
    </row>
    <row r="466" spans="2:44">
      <c r="B466" s="3038" t="s">
        <v>9</v>
      </c>
      <c r="C466" s="241" t="s">
        <v>319</v>
      </c>
      <c r="D466" s="231">
        <v>30</v>
      </c>
      <c r="E466" s="2175" t="s">
        <v>359</v>
      </c>
      <c r="F466" s="2164">
        <v>3</v>
      </c>
      <c r="G466" s="2363">
        <v>3</v>
      </c>
      <c r="H466" s="241" t="s">
        <v>134</v>
      </c>
      <c r="I466" s="2467">
        <v>1.0189999999999999E-2</v>
      </c>
      <c r="J466" s="2479">
        <v>1.0189999999999999E-2</v>
      </c>
      <c r="K466" s="2163" t="s">
        <v>563</v>
      </c>
      <c r="L466" s="2364">
        <v>2.5</v>
      </c>
      <c r="M466" s="2411">
        <v>2.5</v>
      </c>
      <c r="N466" s="91"/>
      <c r="O466" s="880" t="s">
        <v>93</v>
      </c>
      <c r="P466" s="844"/>
      <c r="Q466" s="837"/>
      <c r="R466" s="844">
        <f>F480</f>
        <v>15</v>
      </c>
      <c r="S466" s="923">
        <f>G480</f>
        <v>15</v>
      </c>
      <c r="T466" s="844"/>
      <c r="U466" s="1025"/>
      <c r="V466" s="844">
        <f t="shared" si="474"/>
        <v>15</v>
      </c>
      <c r="W466" s="1012">
        <f t="shared" si="475"/>
        <v>15</v>
      </c>
      <c r="X466" s="844">
        <f t="shared" si="476"/>
        <v>15</v>
      </c>
      <c r="Y466" s="923">
        <f t="shared" si="477"/>
        <v>15</v>
      </c>
      <c r="Z466" s="881">
        <f t="shared" si="472"/>
        <v>15</v>
      </c>
      <c r="AA466" s="882">
        <f t="shared" si="473"/>
        <v>15</v>
      </c>
      <c r="AC466" s="898" t="s">
        <v>326</v>
      </c>
      <c r="AD466" s="814"/>
      <c r="AE466" s="2181"/>
      <c r="AF466" s="868"/>
      <c r="AG466" s="1011"/>
      <c r="AH466" s="868"/>
      <c r="AI466" s="3232"/>
      <c r="AJ466" s="868">
        <f t="shared" ref="AJ466:AM469" si="480">AD466+AF466</f>
        <v>0</v>
      </c>
      <c r="AK466" s="1012">
        <f t="shared" si="480"/>
        <v>0</v>
      </c>
      <c r="AL466" s="868">
        <f t="shared" si="480"/>
        <v>0</v>
      </c>
      <c r="AM466" s="923">
        <f t="shared" si="480"/>
        <v>0</v>
      </c>
      <c r="AN466" s="1075">
        <f t="shared" si="470"/>
        <v>0</v>
      </c>
      <c r="AO466" s="1086">
        <f t="shared" si="471"/>
        <v>0</v>
      </c>
      <c r="AR466" s="111"/>
    </row>
    <row r="467" spans="2:44">
      <c r="B467" s="103"/>
      <c r="C467" s="2929"/>
      <c r="D467" s="102"/>
      <c r="E467" s="2178" t="s">
        <v>611</v>
      </c>
      <c r="F467" s="2180">
        <v>38.75</v>
      </c>
      <c r="G467" s="2473">
        <v>25</v>
      </c>
      <c r="H467" s="241" t="s">
        <v>569</v>
      </c>
      <c r="I467" s="2185"/>
      <c r="J467" s="2176">
        <v>1.8</v>
      </c>
      <c r="K467" s="2163" t="s">
        <v>564</v>
      </c>
      <c r="L467" s="2364">
        <v>2.5</v>
      </c>
      <c r="M467" s="2411">
        <v>2.5</v>
      </c>
      <c r="N467" s="91"/>
      <c r="O467" s="415" t="s">
        <v>44</v>
      </c>
      <c r="P467" s="844">
        <f>F468</f>
        <v>87.433999999999997</v>
      </c>
      <c r="Q467" s="1028">
        <f>G468</f>
        <v>65.56</v>
      </c>
      <c r="R467" s="1111">
        <f>F478</f>
        <v>26.768999999999998</v>
      </c>
      <c r="S467" s="1033">
        <f>G478</f>
        <v>20</v>
      </c>
      <c r="T467" s="844">
        <f>F489</f>
        <v>148.80000000000001</v>
      </c>
      <c r="U467" s="1025">
        <f>G489</f>
        <v>111.6</v>
      </c>
      <c r="V467" s="844">
        <f t="shared" si="474"/>
        <v>114.203</v>
      </c>
      <c r="W467" s="1012">
        <f t="shared" si="475"/>
        <v>85.56</v>
      </c>
      <c r="X467" s="844">
        <f t="shared" si="476"/>
        <v>175.56900000000002</v>
      </c>
      <c r="Y467" s="923">
        <f t="shared" si="477"/>
        <v>131.6</v>
      </c>
      <c r="Z467" s="881">
        <f t="shared" si="472"/>
        <v>263.00300000000004</v>
      </c>
      <c r="AA467" s="882">
        <f t="shared" si="473"/>
        <v>197.16</v>
      </c>
      <c r="AC467" s="897" t="s">
        <v>229</v>
      </c>
      <c r="AD467" s="729"/>
      <c r="AE467" s="1102"/>
      <c r="AF467" s="868"/>
      <c r="AG467" s="1011"/>
      <c r="AH467" s="868"/>
      <c r="AI467" s="3232"/>
      <c r="AJ467" s="868">
        <f t="shared" si="480"/>
        <v>0</v>
      </c>
      <c r="AK467" s="1012">
        <f t="shared" si="480"/>
        <v>0</v>
      </c>
      <c r="AL467" s="868">
        <f t="shared" si="480"/>
        <v>0</v>
      </c>
      <c r="AM467" s="923">
        <f t="shared" si="480"/>
        <v>0</v>
      </c>
      <c r="AN467" s="1075">
        <f t="shared" si="470"/>
        <v>0</v>
      </c>
      <c r="AO467" s="1086">
        <f t="shared" si="471"/>
        <v>0</v>
      </c>
      <c r="AR467" s="111"/>
    </row>
    <row r="468" spans="2:44" ht="15.75" thickBot="1">
      <c r="B468" s="103"/>
      <c r="C468" s="1202"/>
      <c r="D468" s="102"/>
      <c r="E468" s="2382" t="s">
        <v>44</v>
      </c>
      <c r="F468" s="2394">
        <v>87.433999999999997</v>
      </c>
      <c r="G468" s="2436">
        <v>65.56</v>
      </c>
      <c r="H468" s="2472" t="s">
        <v>626</v>
      </c>
      <c r="I468" s="2452"/>
      <c r="J468" s="2191"/>
      <c r="K468" s="2175" t="s">
        <v>377</v>
      </c>
      <c r="L468" s="1094">
        <v>1.2</v>
      </c>
      <c r="M468" s="2413">
        <v>1.2</v>
      </c>
      <c r="N468" s="91"/>
      <c r="O468" s="1376" t="s">
        <v>434</v>
      </c>
      <c r="P468" s="2318">
        <f t="shared" ref="P468:U468" si="481">AD479</f>
        <v>155.68</v>
      </c>
      <c r="Q468" s="2319">
        <f t="shared" si="481"/>
        <v>119.6</v>
      </c>
      <c r="R468" s="2318">
        <f t="shared" si="481"/>
        <v>159.46</v>
      </c>
      <c r="S468" s="1487">
        <f t="shared" si="481"/>
        <v>138</v>
      </c>
      <c r="T468" s="2318">
        <f t="shared" si="481"/>
        <v>51.6</v>
      </c>
      <c r="U468" s="2320">
        <f t="shared" si="481"/>
        <v>42</v>
      </c>
      <c r="V468" s="1378">
        <f t="shared" ref="V468:Y470" si="482">P468+R468</f>
        <v>315.14</v>
      </c>
      <c r="W468" s="887">
        <f t="shared" si="482"/>
        <v>257.60000000000002</v>
      </c>
      <c r="X468" s="1378">
        <f t="shared" si="482"/>
        <v>211.06</v>
      </c>
      <c r="Y468" s="1379">
        <f t="shared" si="482"/>
        <v>180</v>
      </c>
      <c r="Z468" s="1380">
        <f t="shared" si="472"/>
        <v>366.74</v>
      </c>
      <c r="AA468" s="887">
        <f t="shared" si="473"/>
        <v>299.60000000000002</v>
      </c>
      <c r="AC468" s="899" t="s">
        <v>628</v>
      </c>
      <c r="AD468" s="729">
        <f>F467</f>
        <v>38.75</v>
      </c>
      <c r="AE468" s="1103">
        <f>G467</f>
        <v>25</v>
      </c>
      <c r="AF468" s="868"/>
      <c r="AG468" s="1011"/>
      <c r="AH468" s="869"/>
      <c r="AI468" s="3233"/>
      <c r="AJ468" s="869">
        <f t="shared" si="480"/>
        <v>38.75</v>
      </c>
      <c r="AK468" s="1014">
        <f t="shared" si="480"/>
        <v>25</v>
      </c>
      <c r="AL468" s="869">
        <f t="shared" si="480"/>
        <v>0</v>
      </c>
      <c r="AM468" s="833">
        <f t="shared" si="480"/>
        <v>0</v>
      </c>
      <c r="AN468" s="1075">
        <f t="shared" si="470"/>
        <v>38.75</v>
      </c>
      <c r="AO468" s="1086">
        <f t="shared" si="471"/>
        <v>25</v>
      </c>
      <c r="AR468" s="209"/>
    </row>
    <row r="469" spans="2:44" ht="15.75" thickBot="1">
      <c r="B469" s="103"/>
      <c r="C469" s="1202"/>
      <c r="D469" s="102"/>
      <c r="E469" s="2430" t="s">
        <v>894</v>
      </c>
      <c r="F469" s="2588"/>
      <c r="G469" s="2188"/>
      <c r="H469" s="44"/>
      <c r="I469" s="44"/>
      <c r="J469" s="54"/>
      <c r="K469" s="2175" t="s">
        <v>566</v>
      </c>
      <c r="L469" s="1094">
        <v>0.25</v>
      </c>
      <c r="M469" s="2413">
        <v>0.25</v>
      </c>
      <c r="N469" s="91"/>
      <c r="O469" s="1377" t="s">
        <v>435</v>
      </c>
      <c r="P469" s="2318">
        <f t="shared" ref="P469:U469" si="483">AD485</f>
        <v>60.04</v>
      </c>
      <c r="Q469" s="2319">
        <f t="shared" si="483"/>
        <v>57</v>
      </c>
      <c r="R469" s="2318">
        <f t="shared" si="483"/>
        <v>5.4</v>
      </c>
      <c r="S469" s="1487">
        <f t="shared" si="483"/>
        <v>5.4</v>
      </c>
      <c r="T469" s="2318">
        <f t="shared" si="483"/>
        <v>0</v>
      </c>
      <c r="U469" s="2320">
        <f t="shared" si="483"/>
        <v>0</v>
      </c>
      <c r="V469" s="846">
        <f t="shared" si="482"/>
        <v>65.44</v>
      </c>
      <c r="W469" s="887">
        <f t="shared" si="482"/>
        <v>62.4</v>
      </c>
      <c r="X469" s="846">
        <f t="shared" si="482"/>
        <v>5.4</v>
      </c>
      <c r="Y469" s="1026">
        <f t="shared" si="482"/>
        <v>5.4</v>
      </c>
      <c r="Z469" s="1380">
        <f t="shared" si="472"/>
        <v>65.44</v>
      </c>
      <c r="AA469" s="887">
        <f t="shared" si="473"/>
        <v>62.4</v>
      </c>
      <c r="AC469" s="899" t="s">
        <v>61</v>
      </c>
      <c r="AD469" s="865"/>
      <c r="AE469" s="1305"/>
      <c r="AF469" s="867"/>
      <c r="AG469" s="1008"/>
      <c r="AH469" s="868"/>
      <c r="AI469" s="3232"/>
      <c r="AJ469" s="868">
        <f t="shared" si="480"/>
        <v>0</v>
      </c>
      <c r="AK469" s="1012">
        <f t="shared" si="480"/>
        <v>0</v>
      </c>
      <c r="AL469" s="868">
        <f t="shared" si="480"/>
        <v>0</v>
      </c>
      <c r="AM469" s="923">
        <f t="shared" si="480"/>
        <v>0</v>
      </c>
      <c r="AN469" s="1075">
        <f t="shared" si="470"/>
        <v>0</v>
      </c>
      <c r="AO469" s="1086">
        <f t="shared" si="471"/>
        <v>0</v>
      </c>
      <c r="AR469" s="209"/>
    </row>
    <row r="470" spans="2:44" ht="15.75" thickBot="1">
      <c r="B470" s="103"/>
      <c r="C470" s="1202"/>
      <c r="D470" s="102"/>
      <c r="E470" s="2154" t="s">
        <v>88</v>
      </c>
      <c r="F470" s="2155" t="s">
        <v>89</v>
      </c>
      <c r="G470" s="2342" t="s">
        <v>90</v>
      </c>
      <c r="H470" s="2187" t="s">
        <v>88</v>
      </c>
      <c r="I470" s="2155" t="s">
        <v>89</v>
      </c>
      <c r="J470" s="2342" t="s">
        <v>90</v>
      </c>
      <c r="K470" s="2175" t="s">
        <v>372</v>
      </c>
      <c r="L470" s="2164">
        <v>11.75</v>
      </c>
      <c r="M470" s="2176"/>
      <c r="N470" s="91"/>
      <c r="O470" s="880" t="s">
        <v>67</v>
      </c>
      <c r="P470" s="847">
        <f t="shared" ref="P470:U470" si="484">AD493</f>
        <v>0</v>
      </c>
      <c r="Q470" s="1145">
        <f t="shared" si="484"/>
        <v>0</v>
      </c>
      <c r="R470" s="847">
        <f t="shared" si="484"/>
        <v>119.175</v>
      </c>
      <c r="S470" s="1195">
        <f t="shared" si="484"/>
        <v>105</v>
      </c>
      <c r="T470" s="847">
        <f t="shared" si="484"/>
        <v>0</v>
      </c>
      <c r="U470" s="2204">
        <f t="shared" si="484"/>
        <v>0</v>
      </c>
      <c r="V470" s="847">
        <f t="shared" si="482"/>
        <v>119.175</v>
      </c>
      <c r="W470" s="1012">
        <f t="shared" si="482"/>
        <v>105</v>
      </c>
      <c r="X470" s="847">
        <f t="shared" si="482"/>
        <v>119.175</v>
      </c>
      <c r="Y470" s="923">
        <f t="shared" si="482"/>
        <v>105</v>
      </c>
      <c r="Z470" s="901">
        <f t="shared" si="472"/>
        <v>119.175</v>
      </c>
      <c r="AA470" s="882">
        <f t="shared" si="473"/>
        <v>105</v>
      </c>
      <c r="AC470" s="1175" t="s">
        <v>374</v>
      </c>
      <c r="AD470" s="729"/>
      <c r="AE470" s="1304"/>
      <c r="AF470" s="868"/>
      <c r="AG470" s="1011"/>
      <c r="AH470" s="868"/>
      <c r="AI470" s="3232"/>
      <c r="AJ470" s="868">
        <f t="shared" ref="AJ470:AJ471" si="485">AD470+AF470</f>
        <v>0</v>
      </c>
      <c r="AK470" s="1012">
        <f t="shared" ref="AK470:AK471" si="486">AE470+AG470</f>
        <v>0</v>
      </c>
      <c r="AL470" s="868">
        <f t="shared" ref="AL470:AL471" si="487">AF470+AH470</f>
        <v>0</v>
      </c>
      <c r="AM470" s="923">
        <f t="shared" ref="AM470:AM471" si="488">AG470+AI470</f>
        <v>0</v>
      </c>
      <c r="AN470" s="1075">
        <f t="shared" si="470"/>
        <v>0</v>
      </c>
      <c r="AO470" s="1086">
        <f t="shared" si="471"/>
        <v>0</v>
      </c>
      <c r="AR470" s="104"/>
    </row>
    <row r="471" spans="2:44">
      <c r="B471" s="103"/>
      <c r="C471" s="1202"/>
      <c r="D471" s="102"/>
      <c r="E471" s="2177" t="s">
        <v>607</v>
      </c>
      <c r="F471" s="2360">
        <v>26.8</v>
      </c>
      <c r="G471" s="2462">
        <v>25</v>
      </c>
      <c r="H471" s="2359" t="s">
        <v>77</v>
      </c>
      <c r="I471" s="2360">
        <v>190</v>
      </c>
      <c r="J471" s="2407">
        <v>190</v>
      </c>
      <c r="K471" s="2497" t="s">
        <v>570</v>
      </c>
      <c r="L471" s="11"/>
      <c r="M471" s="72"/>
      <c r="N471" s="91"/>
      <c r="O471" s="888" t="s">
        <v>92</v>
      </c>
      <c r="P471" s="847">
        <f t="shared" ref="P471:S471" si="489">AD497</f>
        <v>26.8</v>
      </c>
      <c r="Q471" s="1145">
        <f t="shared" si="489"/>
        <v>25</v>
      </c>
      <c r="R471" s="847">
        <f t="shared" si="489"/>
        <v>0</v>
      </c>
      <c r="S471" s="1195">
        <f t="shared" si="489"/>
        <v>0</v>
      </c>
      <c r="T471" s="847"/>
      <c r="U471" s="2204"/>
      <c r="V471" s="844">
        <f t="shared" ref="V471:V493" si="490">P471+R471</f>
        <v>26.8</v>
      </c>
      <c r="W471" s="1012">
        <f t="shared" ref="W471:W498" si="491">Q471+S471</f>
        <v>25</v>
      </c>
      <c r="X471" s="844">
        <f t="shared" ref="X471:X496" si="492">R471+T471</f>
        <v>0</v>
      </c>
      <c r="Y471" s="923">
        <f t="shared" ref="Y471:Y498" si="493">S471+U471</f>
        <v>0</v>
      </c>
      <c r="Z471" s="881">
        <f t="shared" si="472"/>
        <v>26.8</v>
      </c>
      <c r="AA471" s="882">
        <f t="shared" si="473"/>
        <v>25</v>
      </c>
      <c r="AC471" s="898" t="s">
        <v>480</v>
      </c>
      <c r="AD471" s="729">
        <f>I465</f>
        <v>1.33</v>
      </c>
      <c r="AE471" s="1102">
        <f>J465</f>
        <v>1</v>
      </c>
      <c r="AF471" s="868"/>
      <c r="AG471" s="1011"/>
      <c r="AH471" s="868"/>
      <c r="AI471" s="3232"/>
      <c r="AJ471" s="868">
        <f t="shared" si="485"/>
        <v>1.33</v>
      </c>
      <c r="AK471" s="1012">
        <f t="shared" si="486"/>
        <v>1</v>
      </c>
      <c r="AL471" s="868">
        <f t="shared" si="487"/>
        <v>0</v>
      </c>
      <c r="AM471" s="923">
        <f t="shared" si="488"/>
        <v>0</v>
      </c>
      <c r="AN471" s="1075">
        <f t="shared" si="470"/>
        <v>1.33</v>
      </c>
      <c r="AO471" s="1086">
        <f t="shared" si="471"/>
        <v>1</v>
      </c>
      <c r="AR471" s="111"/>
    </row>
    <row r="472" spans="2:44" ht="15.75" thickBot="1">
      <c r="B472" s="1212" t="s">
        <v>293</v>
      </c>
      <c r="C472" s="1213"/>
      <c r="D472" s="3022">
        <f>SUM(D461:D467)</f>
        <v>590</v>
      </c>
      <c r="E472" s="2382" t="s">
        <v>49</v>
      </c>
      <c r="F472" s="2394">
        <v>7</v>
      </c>
      <c r="G472" s="2436">
        <v>7</v>
      </c>
      <c r="H472" s="37"/>
      <c r="I472" s="37"/>
      <c r="J472" s="74"/>
      <c r="K472" s="2382" t="s">
        <v>373</v>
      </c>
      <c r="L472" s="1097">
        <v>0.25</v>
      </c>
      <c r="M472" s="2416">
        <v>0.25</v>
      </c>
      <c r="N472" s="91"/>
      <c r="O472" s="880" t="s">
        <v>116</v>
      </c>
      <c r="P472" s="1168"/>
      <c r="Q472" s="1169"/>
      <c r="R472" s="1168"/>
      <c r="S472" s="1031"/>
      <c r="T472" s="847"/>
      <c r="U472" s="2204"/>
      <c r="V472" s="844">
        <f t="shared" si="490"/>
        <v>0</v>
      </c>
      <c r="W472" s="1012">
        <f t="shared" si="491"/>
        <v>0</v>
      </c>
      <c r="X472" s="844">
        <f t="shared" si="492"/>
        <v>0</v>
      </c>
      <c r="Y472" s="923">
        <f t="shared" si="493"/>
        <v>0</v>
      </c>
      <c r="Z472" s="881">
        <f t="shared" si="472"/>
        <v>0</v>
      </c>
      <c r="AA472" s="882">
        <f t="shared" si="473"/>
        <v>0</v>
      </c>
      <c r="AC472" s="899" t="s">
        <v>110</v>
      </c>
      <c r="AD472" s="1112"/>
      <c r="AE472" s="1102"/>
      <c r="AF472" s="868"/>
      <c r="AG472" s="1011"/>
      <c r="AH472" s="868"/>
      <c r="AI472" s="3232"/>
      <c r="AJ472" s="868">
        <f t="shared" ref="AJ472:AJ488" si="494">AD472+AF472</f>
        <v>0</v>
      </c>
      <c r="AK472" s="1012">
        <f t="shared" ref="AK472:AK488" si="495">AE472+AG472</f>
        <v>0</v>
      </c>
      <c r="AL472" s="868">
        <f t="shared" ref="AL472:AL488" si="496">AF472+AH472</f>
        <v>0</v>
      </c>
      <c r="AM472" s="923">
        <f t="shared" ref="AM472:AM488" si="497">AG472+AI472</f>
        <v>0</v>
      </c>
      <c r="AN472" s="1075">
        <f t="shared" si="470"/>
        <v>0</v>
      </c>
      <c r="AO472" s="1086">
        <f t="shared" si="471"/>
        <v>0</v>
      </c>
      <c r="AR472" s="209"/>
    </row>
    <row r="473" spans="2:44" ht="15.75" thickBot="1">
      <c r="B473" s="585"/>
      <c r="C473" s="334" t="s">
        <v>109</v>
      </c>
      <c r="D473" s="226"/>
      <c r="E473" s="3493" t="s">
        <v>959</v>
      </c>
      <c r="F473" s="2680"/>
      <c r="G473" s="3235"/>
      <c r="H473" s="3137" t="s">
        <v>937</v>
      </c>
      <c r="I473" s="2536"/>
      <c r="J473" s="3213"/>
      <c r="K473" s="2194" t="s">
        <v>925</v>
      </c>
      <c r="L473" s="44"/>
      <c r="M473" s="54"/>
      <c r="N473" s="91"/>
      <c r="O473" s="415" t="s">
        <v>317</v>
      </c>
      <c r="P473" s="847">
        <f t="shared" ref="P473:U473" si="498">AD500</f>
        <v>92.530590000000004</v>
      </c>
      <c r="Q473" s="1145">
        <f t="shared" si="498"/>
        <v>80</v>
      </c>
      <c r="R473" s="847">
        <f t="shared" si="498"/>
        <v>0</v>
      </c>
      <c r="S473" s="1195">
        <f t="shared" si="498"/>
        <v>0</v>
      </c>
      <c r="T473" s="847">
        <f t="shared" si="498"/>
        <v>0</v>
      </c>
      <c r="U473" s="2204">
        <f t="shared" si="498"/>
        <v>0</v>
      </c>
      <c r="V473" s="844">
        <f t="shared" si="490"/>
        <v>92.530590000000004</v>
      </c>
      <c r="W473" s="1012">
        <f t="shared" si="491"/>
        <v>80</v>
      </c>
      <c r="X473" s="844">
        <f t="shared" si="492"/>
        <v>0</v>
      </c>
      <c r="Y473" s="923">
        <f t="shared" si="493"/>
        <v>0</v>
      </c>
      <c r="Z473" s="881">
        <f t="shared" si="472"/>
        <v>92.530590000000004</v>
      </c>
      <c r="AA473" s="882">
        <f t="shared" si="473"/>
        <v>80</v>
      </c>
      <c r="AC473" s="899" t="s">
        <v>80</v>
      </c>
      <c r="AD473" s="729">
        <f>F464+L462</f>
        <v>37.6</v>
      </c>
      <c r="AE473" s="1104">
        <f>G464+M462</f>
        <v>31.6</v>
      </c>
      <c r="AF473" s="868">
        <f>F481+I480</f>
        <v>22.08</v>
      </c>
      <c r="AG473" s="1011">
        <f>G481+J480</f>
        <v>18.46</v>
      </c>
      <c r="AH473" s="868">
        <f>F492</f>
        <v>28.8</v>
      </c>
      <c r="AI473" s="3232">
        <f>G492</f>
        <v>24</v>
      </c>
      <c r="AJ473" s="868">
        <f t="shared" si="494"/>
        <v>59.68</v>
      </c>
      <c r="AK473" s="1012">
        <f t="shared" si="495"/>
        <v>50.06</v>
      </c>
      <c r="AL473" s="868">
        <f t="shared" si="496"/>
        <v>50.879999999999995</v>
      </c>
      <c r="AM473" s="923">
        <f t="shared" si="497"/>
        <v>42.46</v>
      </c>
      <c r="AN473" s="1075">
        <f t="shared" si="470"/>
        <v>88.48</v>
      </c>
      <c r="AO473" s="1086">
        <f t="shared" si="471"/>
        <v>74.06</v>
      </c>
      <c r="AR473" s="209"/>
    </row>
    <row r="474" spans="2:44" ht="15.75" thickBot="1">
      <c r="B474" s="3196" t="s">
        <v>516</v>
      </c>
      <c r="C474" s="1424" t="s">
        <v>925</v>
      </c>
      <c r="D474" s="1549">
        <v>100</v>
      </c>
      <c r="E474" s="3494" t="s">
        <v>960</v>
      </c>
      <c r="F474" s="2179"/>
      <c r="G474" s="2539"/>
      <c r="H474" s="3212" t="s">
        <v>88</v>
      </c>
      <c r="I474" s="2958" t="s">
        <v>89</v>
      </c>
      <c r="J474" s="3194" t="s">
        <v>90</v>
      </c>
      <c r="K474" s="2154" t="s">
        <v>88</v>
      </c>
      <c r="L474" s="2155" t="s">
        <v>89</v>
      </c>
      <c r="M474" s="2342" t="s">
        <v>90</v>
      </c>
      <c r="N474" s="91"/>
      <c r="O474" s="880" t="s">
        <v>318</v>
      </c>
      <c r="P474" s="847">
        <f t="shared" ref="P474:U474" si="499">AD504</f>
        <v>0</v>
      </c>
      <c r="Q474" s="1145">
        <f t="shared" si="499"/>
        <v>0</v>
      </c>
      <c r="R474" s="847">
        <f t="shared" si="499"/>
        <v>101.36199999999999</v>
      </c>
      <c r="S474" s="1195">
        <f>AG504</f>
        <v>90.3</v>
      </c>
      <c r="T474" s="847">
        <f t="shared" si="499"/>
        <v>0</v>
      </c>
      <c r="U474" s="2204">
        <f t="shared" si="499"/>
        <v>0</v>
      </c>
      <c r="V474" s="844">
        <f t="shared" si="490"/>
        <v>101.36199999999999</v>
      </c>
      <c r="W474" s="1012">
        <f t="shared" si="491"/>
        <v>90.3</v>
      </c>
      <c r="X474" s="844">
        <f t="shared" si="492"/>
        <v>101.36199999999999</v>
      </c>
      <c r="Y474" s="923">
        <f t="shared" si="493"/>
        <v>90.3</v>
      </c>
      <c r="Z474" s="881">
        <f t="shared" si="472"/>
        <v>101.36199999999999</v>
      </c>
      <c r="AA474" s="882">
        <f t="shared" si="473"/>
        <v>90.3</v>
      </c>
      <c r="AC474" s="899" t="s">
        <v>65</v>
      </c>
      <c r="AD474" s="729"/>
      <c r="AE474" s="1104"/>
      <c r="AF474" s="868">
        <f>F479+I481</f>
        <v>24.380000000000003</v>
      </c>
      <c r="AG474" s="1011">
        <f>G479+J481</f>
        <v>19.54</v>
      </c>
      <c r="AH474" s="868">
        <f>F493</f>
        <v>22.8</v>
      </c>
      <c r="AI474" s="3232">
        <f>G493</f>
        <v>18</v>
      </c>
      <c r="AJ474" s="868">
        <f t="shared" si="494"/>
        <v>24.380000000000003</v>
      </c>
      <c r="AK474" s="1012">
        <f t="shared" si="495"/>
        <v>19.54</v>
      </c>
      <c r="AL474" s="868">
        <f t="shared" si="496"/>
        <v>47.180000000000007</v>
      </c>
      <c r="AM474" s="923">
        <f t="shared" si="497"/>
        <v>37.54</v>
      </c>
      <c r="AN474" s="1075">
        <f t="shared" si="470"/>
        <v>47.180000000000007</v>
      </c>
      <c r="AO474" s="1086">
        <f t="shared" si="471"/>
        <v>37.54</v>
      </c>
      <c r="AR474" s="209"/>
    </row>
    <row r="475" spans="2:44" ht="15.75" thickBot="1">
      <c r="B475" s="381" t="s">
        <v>963</v>
      </c>
      <c r="C475" s="3584" t="s">
        <v>959</v>
      </c>
      <c r="D475" s="340">
        <v>250</v>
      </c>
      <c r="E475" s="2451" t="s">
        <v>88</v>
      </c>
      <c r="F475" s="2190" t="s">
        <v>89</v>
      </c>
      <c r="G475" s="2191" t="s">
        <v>90</v>
      </c>
      <c r="H475" s="3076" t="s">
        <v>882</v>
      </c>
      <c r="I475" s="2360">
        <v>101.36199999999999</v>
      </c>
      <c r="J475" s="2361">
        <v>90.3</v>
      </c>
      <c r="K475" s="2170" t="s">
        <v>523</v>
      </c>
      <c r="L475" s="2157">
        <v>113</v>
      </c>
      <c r="M475" s="2601">
        <v>100</v>
      </c>
      <c r="N475" s="91"/>
      <c r="O475" s="880" t="s">
        <v>107</v>
      </c>
      <c r="P475" s="844"/>
      <c r="Q475" s="837"/>
      <c r="R475" s="844"/>
      <c r="S475" s="923"/>
      <c r="T475" s="844"/>
      <c r="U475" s="1025"/>
      <c r="V475" s="844">
        <f t="shared" si="490"/>
        <v>0</v>
      </c>
      <c r="W475" s="1012">
        <f t="shared" si="491"/>
        <v>0</v>
      </c>
      <c r="X475" s="844">
        <f t="shared" si="492"/>
        <v>0</v>
      </c>
      <c r="Y475" s="923">
        <f t="shared" si="493"/>
        <v>0</v>
      </c>
      <c r="Z475" s="881">
        <f t="shared" si="472"/>
        <v>0</v>
      </c>
      <c r="AA475" s="882">
        <f t="shared" si="473"/>
        <v>0</v>
      </c>
      <c r="AC475" s="899" t="s">
        <v>70</v>
      </c>
      <c r="AD475" s="729">
        <f>L461</f>
        <v>78</v>
      </c>
      <c r="AE475" s="1102">
        <f>M461</f>
        <v>62</v>
      </c>
      <c r="AF475" s="868"/>
      <c r="AG475" s="1011"/>
      <c r="AH475" s="868"/>
      <c r="AI475" s="3232"/>
      <c r="AJ475" s="868">
        <f t="shared" si="494"/>
        <v>78</v>
      </c>
      <c r="AK475" s="1012">
        <f t="shared" si="495"/>
        <v>62</v>
      </c>
      <c r="AL475" s="868">
        <f t="shared" si="496"/>
        <v>0</v>
      </c>
      <c r="AM475" s="923">
        <f t="shared" si="497"/>
        <v>0</v>
      </c>
      <c r="AN475" s="1075">
        <f t="shared" si="470"/>
        <v>78</v>
      </c>
      <c r="AO475" s="1086">
        <f t="shared" si="471"/>
        <v>62</v>
      </c>
      <c r="AR475" s="209"/>
    </row>
    <row r="476" spans="2:44" ht="15.75" thickBot="1">
      <c r="B476" s="171"/>
      <c r="C476" s="3468" t="s">
        <v>960</v>
      </c>
      <c r="D476" s="17"/>
      <c r="E476" s="3236" t="s">
        <v>961</v>
      </c>
      <c r="F476" s="2360">
        <v>24.231999999999999</v>
      </c>
      <c r="G476" s="2407">
        <v>20</v>
      </c>
      <c r="H476" s="2330" t="s">
        <v>939</v>
      </c>
      <c r="I476" s="2971"/>
      <c r="J476" s="3612"/>
      <c r="K476" s="3618"/>
      <c r="L476" s="3614"/>
      <c r="M476" s="3619"/>
      <c r="N476" s="91"/>
      <c r="O476" s="880" t="s">
        <v>63</v>
      </c>
      <c r="P476" s="844"/>
      <c r="Q476" s="837"/>
      <c r="R476" s="844">
        <f>F476</f>
        <v>24.231999999999999</v>
      </c>
      <c r="S476" s="923">
        <f>G476</f>
        <v>20</v>
      </c>
      <c r="T476" s="844"/>
      <c r="U476" s="1025"/>
      <c r="V476" s="844">
        <f t="shared" si="490"/>
        <v>24.231999999999999</v>
      </c>
      <c r="W476" s="1012">
        <f t="shared" si="491"/>
        <v>20</v>
      </c>
      <c r="X476" s="844">
        <f t="shared" si="492"/>
        <v>24.231999999999999</v>
      </c>
      <c r="Y476" s="923">
        <f t="shared" si="493"/>
        <v>20</v>
      </c>
      <c r="Z476" s="881">
        <f t="shared" si="472"/>
        <v>24.231999999999999</v>
      </c>
      <c r="AA476" s="882">
        <f t="shared" si="473"/>
        <v>20</v>
      </c>
      <c r="AC476" s="899" t="s">
        <v>114</v>
      </c>
      <c r="AD476" s="729"/>
      <c r="AE476" s="1105"/>
      <c r="AF476" s="868">
        <f>L475</f>
        <v>113</v>
      </c>
      <c r="AG476" s="1011">
        <f>M475</f>
        <v>100</v>
      </c>
      <c r="AH476" s="868"/>
      <c r="AI476" s="3232"/>
      <c r="AJ476" s="868">
        <f t="shared" si="494"/>
        <v>113</v>
      </c>
      <c r="AK476" s="1012">
        <f t="shared" si="495"/>
        <v>100</v>
      </c>
      <c r="AL476" s="868">
        <f t="shared" si="496"/>
        <v>113</v>
      </c>
      <c r="AM476" s="923">
        <f t="shared" si="497"/>
        <v>100</v>
      </c>
      <c r="AN476" s="1075">
        <f t="shared" si="470"/>
        <v>113</v>
      </c>
      <c r="AO476" s="1086">
        <f t="shared" si="471"/>
        <v>100</v>
      </c>
      <c r="AR476" s="209"/>
    </row>
    <row r="477" spans="2:44" ht="15.75" thickBot="1">
      <c r="B477" s="3196" t="s">
        <v>936</v>
      </c>
      <c r="C477" s="3092" t="s">
        <v>937</v>
      </c>
      <c r="D477" s="3608">
        <v>200</v>
      </c>
      <c r="E477" s="3237" t="s">
        <v>964</v>
      </c>
      <c r="F477" s="11"/>
      <c r="G477" s="72"/>
      <c r="H477" s="2175" t="s">
        <v>78</v>
      </c>
      <c r="I477" s="2164">
        <v>5.4</v>
      </c>
      <c r="J477" s="2363">
        <v>5.4</v>
      </c>
      <c r="K477" s="2341" t="s">
        <v>472</v>
      </c>
      <c r="L477" s="2398"/>
      <c r="M477" s="2403"/>
      <c r="N477" s="91"/>
      <c r="O477" s="880" t="s">
        <v>58</v>
      </c>
      <c r="P477" s="844"/>
      <c r="Q477" s="1028"/>
      <c r="R477" s="1111">
        <f>L479</f>
        <v>211</v>
      </c>
      <c r="S477" s="1195">
        <f>M479</f>
        <v>200</v>
      </c>
      <c r="T477" s="1111"/>
      <c r="U477" s="1029"/>
      <c r="V477" s="844">
        <f t="shared" si="490"/>
        <v>211</v>
      </c>
      <c r="W477" s="1012">
        <f t="shared" si="491"/>
        <v>200</v>
      </c>
      <c r="X477" s="844">
        <f t="shared" si="492"/>
        <v>211</v>
      </c>
      <c r="Y477" s="923">
        <f t="shared" si="493"/>
        <v>200</v>
      </c>
      <c r="Z477" s="881">
        <f t="shared" si="472"/>
        <v>211</v>
      </c>
      <c r="AA477" s="882">
        <f t="shared" si="473"/>
        <v>200</v>
      </c>
      <c r="AC477" s="899" t="s">
        <v>112</v>
      </c>
      <c r="AD477" s="1110"/>
      <c r="AE477" s="1106"/>
      <c r="AF477" s="868"/>
      <c r="AG477" s="1011"/>
      <c r="AH477" s="868"/>
      <c r="AI477" s="3232"/>
      <c r="AJ477" s="868">
        <f t="shared" si="494"/>
        <v>0</v>
      </c>
      <c r="AK477" s="1012">
        <f t="shared" si="495"/>
        <v>0</v>
      </c>
      <c r="AL477" s="868">
        <f t="shared" si="496"/>
        <v>0</v>
      </c>
      <c r="AM477" s="923">
        <f t="shared" si="497"/>
        <v>0</v>
      </c>
      <c r="AN477" s="1075">
        <f t="shared" si="470"/>
        <v>0</v>
      </c>
      <c r="AO477" s="1086">
        <f t="shared" si="471"/>
        <v>0</v>
      </c>
      <c r="AR477" s="209"/>
    </row>
    <row r="478" spans="2:44" ht="15.75" thickBot="1">
      <c r="B478" s="3196" t="s">
        <v>986</v>
      </c>
      <c r="C478" s="230" t="s">
        <v>472</v>
      </c>
      <c r="D478" s="321">
        <v>200</v>
      </c>
      <c r="E478" s="2163" t="s">
        <v>44</v>
      </c>
      <c r="F478" s="240">
        <v>26.768999999999998</v>
      </c>
      <c r="G478" s="2392">
        <v>20</v>
      </c>
      <c r="H478" s="2175" t="s">
        <v>729</v>
      </c>
      <c r="I478" s="2183">
        <v>42.11</v>
      </c>
      <c r="J478" s="2556">
        <v>42.11</v>
      </c>
      <c r="K478" s="2154" t="s">
        <v>88</v>
      </c>
      <c r="L478" s="2155" t="s">
        <v>89</v>
      </c>
      <c r="M478" s="2342" t="s">
        <v>90</v>
      </c>
      <c r="N478" s="91"/>
      <c r="O478" s="880" t="s">
        <v>122</v>
      </c>
      <c r="P478" s="844"/>
      <c r="Q478" s="837"/>
      <c r="R478" s="844"/>
      <c r="S478" s="923"/>
      <c r="T478" s="844">
        <f>L489</f>
        <v>208</v>
      </c>
      <c r="U478" s="1025">
        <f>M489</f>
        <v>200</v>
      </c>
      <c r="V478" s="844">
        <f t="shared" si="490"/>
        <v>0</v>
      </c>
      <c r="W478" s="1012">
        <f t="shared" si="491"/>
        <v>0</v>
      </c>
      <c r="X478" s="844">
        <f t="shared" si="492"/>
        <v>208</v>
      </c>
      <c r="Y478" s="923">
        <f t="shared" si="493"/>
        <v>200</v>
      </c>
      <c r="Z478" s="881">
        <f t="shared" si="472"/>
        <v>208</v>
      </c>
      <c r="AA478" s="889">
        <f t="shared" si="473"/>
        <v>200</v>
      </c>
      <c r="AC478" s="898" t="s">
        <v>525</v>
      </c>
      <c r="AD478" s="866"/>
      <c r="AE478" s="1085"/>
      <c r="AF478" s="1338"/>
      <c r="AG478" s="1765"/>
      <c r="AH478" s="869"/>
      <c r="AI478" s="3233"/>
      <c r="AJ478" s="869">
        <f t="shared" si="494"/>
        <v>0</v>
      </c>
      <c r="AK478" s="1014">
        <f t="shared" si="495"/>
        <v>0</v>
      </c>
      <c r="AL478" s="869">
        <f t="shared" si="496"/>
        <v>0</v>
      </c>
      <c r="AM478" s="833">
        <f t="shared" si="497"/>
        <v>0</v>
      </c>
      <c r="AN478" s="1352">
        <f t="shared" si="470"/>
        <v>0</v>
      </c>
      <c r="AO478" s="1341">
        <f t="shared" si="471"/>
        <v>0</v>
      </c>
      <c r="AR478" s="1403"/>
    </row>
    <row r="479" spans="2:44" ht="15.75" thickBot="1">
      <c r="B479" s="3004" t="s">
        <v>9</v>
      </c>
      <c r="C479" s="1424" t="s">
        <v>647</v>
      </c>
      <c r="D479" s="3609">
        <v>30</v>
      </c>
      <c r="E479" s="2175" t="s">
        <v>546</v>
      </c>
      <c r="F479" s="2180">
        <v>12.5</v>
      </c>
      <c r="G479" s="2199">
        <v>10</v>
      </c>
      <c r="H479" s="2175" t="s">
        <v>78</v>
      </c>
      <c r="I479" s="3208">
        <v>3.6</v>
      </c>
      <c r="J479" s="3613">
        <v>3.6</v>
      </c>
      <c r="K479" s="2177" t="s">
        <v>58</v>
      </c>
      <c r="L479" s="3615">
        <v>211</v>
      </c>
      <c r="M479" s="3616">
        <v>200</v>
      </c>
      <c r="N479" s="91"/>
      <c r="O479" s="880" t="s">
        <v>62</v>
      </c>
      <c r="P479" s="844"/>
      <c r="Q479" s="837"/>
      <c r="R479" s="844"/>
      <c r="S479" s="923"/>
      <c r="T479" s="844"/>
      <c r="U479" s="1025"/>
      <c r="V479" s="844">
        <f t="shared" si="490"/>
        <v>0</v>
      </c>
      <c r="W479" s="1012">
        <f t="shared" si="491"/>
        <v>0</v>
      </c>
      <c r="X479" s="844">
        <f t="shared" si="492"/>
        <v>0</v>
      </c>
      <c r="Y479" s="923">
        <f t="shared" si="493"/>
        <v>0</v>
      </c>
      <c r="Z479" s="881">
        <f t="shared" si="472"/>
        <v>0</v>
      </c>
      <c r="AA479" s="889">
        <f t="shared" si="473"/>
        <v>0</v>
      </c>
      <c r="AC479" s="1336" t="s">
        <v>429</v>
      </c>
      <c r="AD479" s="1357">
        <f t="shared" ref="AD479:AH479" si="500">SUM(AD466:AD478)</f>
        <v>155.68</v>
      </c>
      <c r="AE479" s="1358">
        <f t="shared" si="500"/>
        <v>119.6</v>
      </c>
      <c r="AF479" s="1359">
        <f t="shared" si="500"/>
        <v>159.46</v>
      </c>
      <c r="AG479" s="1360">
        <f t="shared" si="500"/>
        <v>138</v>
      </c>
      <c r="AH479" s="1361">
        <f t="shared" si="500"/>
        <v>51.6</v>
      </c>
      <c r="AI479" s="1339">
        <f>SUM(AI466:AI478)</f>
        <v>42</v>
      </c>
      <c r="AJ479" s="1351">
        <f t="shared" si="494"/>
        <v>315.14</v>
      </c>
      <c r="AK479" s="2272">
        <f t="shared" si="495"/>
        <v>257.60000000000002</v>
      </c>
      <c r="AL479" s="1351">
        <f t="shared" si="496"/>
        <v>211.06</v>
      </c>
      <c r="AM479" s="2273">
        <f t="shared" si="497"/>
        <v>180</v>
      </c>
      <c r="AN479" s="1364">
        <f t="shared" si="470"/>
        <v>366.74</v>
      </c>
      <c r="AO479" s="1087">
        <f t="shared" si="471"/>
        <v>299.60000000000002</v>
      </c>
      <c r="AR479" s="202"/>
    </row>
    <row r="480" spans="2:44" ht="15.75" thickBot="1">
      <c r="B480" s="103"/>
      <c r="C480" s="1422" t="s">
        <v>1040</v>
      </c>
      <c r="D480" s="106"/>
      <c r="E480" s="2175" t="s">
        <v>962</v>
      </c>
      <c r="F480" s="2414">
        <v>15</v>
      </c>
      <c r="G480" s="2165">
        <v>15</v>
      </c>
      <c r="H480" s="2175" t="s">
        <v>133</v>
      </c>
      <c r="I480" s="3208">
        <v>10.08</v>
      </c>
      <c r="J480" s="3613">
        <v>8.4600000000000009</v>
      </c>
      <c r="K480" s="3620"/>
      <c r="L480" s="106"/>
      <c r="M480" s="102"/>
      <c r="N480" s="91"/>
      <c r="O480" s="880" t="s">
        <v>336</v>
      </c>
      <c r="P480" s="1111"/>
      <c r="Q480" s="837"/>
      <c r="R480" s="844"/>
      <c r="S480" s="923"/>
      <c r="T480" s="844"/>
      <c r="U480" s="1025"/>
      <c r="V480" s="844">
        <f t="shared" si="490"/>
        <v>0</v>
      </c>
      <c r="W480" s="1012">
        <f t="shared" si="491"/>
        <v>0</v>
      </c>
      <c r="X480" s="844">
        <f t="shared" si="492"/>
        <v>0</v>
      </c>
      <c r="Y480" s="923">
        <f t="shared" si="493"/>
        <v>0</v>
      </c>
      <c r="Z480" s="881">
        <f t="shared" si="472"/>
        <v>0</v>
      </c>
      <c r="AA480" s="889">
        <f t="shared" si="473"/>
        <v>0</v>
      </c>
      <c r="AC480" s="1316" t="s">
        <v>458</v>
      </c>
      <c r="AD480" s="729"/>
      <c r="AE480" s="1082"/>
      <c r="AF480" s="868"/>
      <c r="AG480" s="1011"/>
      <c r="AH480" s="868"/>
      <c r="AI480" s="1079"/>
      <c r="AJ480" s="868">
        <f t="shared" si="494"/>
        <v>0</v>
      </c>
      <c r="AK480" s="1012">
        <f t="shared" si="495"/>
        <v>0</v>
      </c>
      <c r="AL480" s="868">
        <f t="shared" si="496"/>
        <v>0</v>
      </c>
      <c r="AM480" s="923">
        <f t="shared" si="497"/>
        <v>0</v>
      </c>
      <c r="AN480" s="1075">
        <f t="shared" si="470"/>
        <v>0</v>
      </c>
      <c r="AO480" s="1086">
        <f t="shared" si="471"/>
        <v>0</v>
      </c>
      <c r="AR480" s="106"/>
    </row>
    <row r="481" spans="2:49" ht="15.75" thickBot="1">
      <c r="B481" s="3004" t="s">
        <v>9</v>
      </c>
      <c r="C481" s="2931" t="s">
        <v>10</v>
      </c>
      <c r="D481" s="3033">
        <v>60</v>
      </c>
      <c r="E481" s="2175" t="s">
        <v>560</v>
      </c>
      <c r="F481" s="2164">
        <v>12</v>
      </c>
      <c r="G481" s="2165">
        <v>10</v>
      </c>
      <c r="H481" s="2175" t="s">
        <v>546</v>
      </c>
      <c r="I481" s="2164">
        <v>11.88</v>
      </c>
      <c r="J481" s="2429">
        <v>9.5399999999999991</v>
      </c>
      <c r="K481" s="2166" t="s">
        <v>475</v>
      </c>
      <c r="L481" s="44"/>
      <c r="M481" s="54"/>
      <c r="N481" s="91"/>
      <c r="O481" s="880" t="s">
        <v>64</v>
      </c>
      <c r="P481" s="844"/>
      <c r="Q481" s="837"/>
      <c r="R481" s="844"/>
      <c r="S481" s="923"/>
      <c r="T481" s="844"/>
      <c r="U481" s="1025"/>
      <c r="V481" s="844">
        <f t="shared" si="490"/>
        <v>0</v>
      </c>
      <c r="W481" s="1012">
        <f t="shared" si="491"/>
        <v>0</v>
      </c>
      <c r="X481" s="844">
        <f t="shared" si="492"/>
        <v>0</v>
      </c>
      <c r="Y481" s="923">
        <f t="shared" si="493"/>
        <v>0</v>
      </c>
      <c r="Z481" s="881">
        <f t="shared" si="472"/>
        <v>0</v>
      </c>
      <c r="AA481" s="889">
        <f t="shared" si="473"/>
        <v>0</v>
      </c>
      <c r="AC481" s="899" t="s">
        <v>113</v>
      </c>
      <c r="AD481" s="729"/>
      <c r="AE481" s="1082"/>
      <c r="AF481" s="868"/>
      <c r="AG481" s="1011"/>
      <c r="AH481" s="868"/>
      <c r="AI481" s="1079"/>
      <c r="AJ481" s="868">
        <f t="shared" si="494"/>
        <v>0</v>
      </c>
      <c r="AK481" s="1012">
        <f t="shared" si="495"/>
        <v>0</v>
      </c>
      <c r="AL481" s="868">
        <f t="shared" si="496"/>
        <v>0</v>
      </c>
      <c r="AM481" s="923">
        <f t="shared" si="497"/>
        <v>0</v>
      </c>
      <c r="AN481" s="1075">
        <f t="shared" si="470"/>
        <v>0</v>
      </c>
      <c r="AO481" s="1086">
        <f t="shared" si="471"/>
        <v>0</v>
      </c>
      <c r="AR481" s="209"/>
    </row>
    <row r="482" spans="2:49" ht="15.75" thickBot="1">
      <c r="B482" s="3038" t="s">
        <v>9</v>
      </c>
      <c r="C482" s="2925" t="s">
        <v>319</v>
      </c>
      <c r="D482" s="3033">
        <v>40</v>
      </c>
      <c r="E482" s="2175" t="s">
        <v>78</v>
      </c>
      <c r="F482" s="2350">
        <v>5</v>
      </c>
      <c r="G482" s="2351">
        <v>5</v>
      </c>
      <c r="H482" s="2175" t="s">
        <v>396</v>
      </c>
      <c r="I482" s="2164">
        <v>5.4</v>
      </c>
      <c r="J482" s="2348">
        <v>5.4</v>
      </c>
      <c r="K482" s="2154" t="s">
        <v>88</v>
      </c>
      <c r="L482" s="2155" t="s">
        <v>89</v>
      </c>
      <c r="M482" s="2342" t="s">
        <v>90</v>
      </c>
      <c r="N482" s="91"/>
      <c r="O482" s="880" t="s">
        <v>78</v>
      </c>
      <c r="P482" s="1111">
        <f>F463</f>
        <v>8.56</v>
      </c>
      <c r="Q482" s="1028">
        <f>G463</f>
        <v>8.56</v>
      </c>
      <c r="R482" s="1111">
        <f>I479+F482+I477</f>
        <v>14</v>
      </c>
      <c r="S482" s="1012">
        <f>J479+G482+J477</f>
        <v>14</v>
      </c>
      <c r="T482" s="1111">
        <f>F494+I492</f>
        <v>7.3599999999999994</v>
      </c>
      <c r="U482" s="1029">
        <f>G494+J492</f>
        <v>7.3599999999999994</v>
      </c>
      <c r="V482" s="844">
        <f t="shared" si="490"/>
        <v>22.560000000000002</v>
      </c>
      <c r="W482" s="1012">
        <f t="shared" si="491"/>
        <v>22.560000000000002</v>
      </c>
      <c r="X482" s="844">
        <f t="shared" si="492"/>
        <v>21.36</v>
      </c>
      <c r="Y482" s="923">
        <f t="shared" si="493"/>
        <v>21.36</v>
      </c>
      <c r="Z482" s="881">
        <f t="shared" si="472"/>
        <v>29.92</v>
      </c>
      <c r="AA482" s="889">
        <f t="shared" si="473"/>
        <v>29.92</v>
      </c>
      <c r="AC482" s="899" t="s">
        <v>111</v>
      </c>
      <c r="AD482" s="729">
        <f>I461</f>
        <v>29.04</v>
      </c>
      <c r="AE482" s="1105">
        <f>J461</f>
        <v>26</v>
      </c>
      <c r="AF482" s="868"/>
      <c r="AG482" s="1011"/>
      <c r="AH482" s="868"/>
      <c r="AI482" s="1079"/>
      <c r="AJ482" s="868">
        <f t="shared" si="494"/>
        <v>29.04</v>
      </c>
      <c r="AK482" s="1012">
        <f t="shared" si="495"/>
        <v>26</v>
      </c>
      <c r="AL482" s="868">
        <f t="shared" si="496"/>
        <v>0</v>
      </c>
      <c r="AM482" s="923">
        <f t="shared" si="497"/>
        <v>0</v>
      </c>
      <c r="AN482" s="1075">
        <f t="shared" si="470"/>
        <v>29.04</v>
      </c>
      <c r="AO482" s="1086">
        <f t="shared" si="471"/>
        <v>26</v>
      </c>
      <c r="AR482" s="209"/>
    </row>
    <row r="483" spans="2:49" ht="15.75" thickBot="1">
      <c r="B483" s="757" t="s">
        <v>384</v>
      </c>
      <c r="C483" s="241" t="s">
        <v>1039</v>
      </c>
      <c r="D483" s="2393">
        <v>105</v>
      </c>
      <c r="E483" s="2178" t="s">
        <v>77</v>
      </c>
      <c r="F483" s="2164">
        <v>187.5</v>
      </c>
      <c r="G483" s="2165">
        <v>187.5</v>
      </c>
      <c r="H483" s="3214" t="s">
        <v>373</v>
      </c>
      <c r="I483" s="2164">
        <v>0.4</v>
      </c>
      <c r="J483" s="2363">
        <v>0.4</v>
      </c>
      <c r="K483" s="2401" t="s">
        <v>535</v>
      </c>
      <c r="L483" s="2578">
        <v>119.175</v>
      </c>
      <c r="M483" s="3605">
        <v>105</v>
      </c>
      <c r="N483" s="91"/>
      <c r="O483" s="880" t="s">
        <v>81</v>
      </c>
      <c r="P483" s="1144">
        <f>L466+L467</f>
        <v>5</v>
      </c>
      <c r="Q483" s="1030">
        <f>M466+M467</f>
        <v>5</v>
      </c>
      <c r="R483" s="844"/>
      <c r="S483" s="1033"/>
      <c r="T483" s="844"/>
      <c r="U483" s="1025"/>
      <c r="V483" s="844">
        <f t="shared" si="490"/>
        <v>5</v>
      </c>
      <c r="W483" s="1012">
        <f t="shared" si="491"/>
        <v>5</v>
      </c>
      <c r="X483" s="844">
        <f t="shared" si="492"/>
        <v>0</v>
      </c>
      <c r="Y483" s="923">
        <f t="shared" si="493"/>
        <v>0</v>
      </c>
      <c r="Z483" s="881">
        <f t="shared" si="472"/>
        <v>5</v>
      </c>
      <c r="AA483" s="889">
        <f t="shared" si="473"/>
        <v>5</v>
      </c>
      <c r="AC483" s="899" t="s">
        <v>324</v>
      </c>
      <c r="AD483" s="729"/>
      <c r="AE483" s="1106"/>
      <c r="AF483" s="868"/>
      <c r="AG483" s="1011"/>
      <c r="AH483" s="868"/>
      <c r="AI483" s="1079"/>
      <c r="AJ483" s="868">
        <f t="shared" si="494"/>
        <v>0</v>
      </c>
      <c r="AK483" s="1012">
        <f t="shared" si="495"/>
        <v>0</v>
      </c>
      <c r="AL483" s="868">
        <f t="shared" si="496"/>
        <v>0</v>
      </c>
      <c r="AM483" s="923">
        <f t="shared" si="497"/>
        <v>0</v>
      </c>
      <c r="AN483" s="1075">
        <f t="shared" si="470"/>
        <v>0</v>
      </c>
      <c r="AO483" s="1086">
        <f t="shared" si="471"/>
        <v>0</v>
      </c>
      <c r="AR483" s="209"/>
    </row>
    <row r="484" spans="2:49" ht="15.75" thickBot="1">
      <c r="B484" s="103"/>
      <c r="C484" s="1202"/>
      <c r="D484" s="106"/>
      <c r="E484" s="2175" t="s">
        <v>373</v>
      </c>
      <c r="F484" s="2164">
        <v>0.63</v>
      </c>
      <c r="G484" s="2165">
        <v>0.63</v>
      </c>
      <c r="H484" s="2175" t="s">
        <v>77</v>
      </c>
      <c r="I484" s="2164">
        <v>116.97</v>
      </c>
      <c r="J484" s="2363">
        <v>116.97</v>
      </c>
      <c r="K484" s="2340" t="s">
        <v>647</v>
      </c>
      <c r="L484" s="44"/>
      <c r="M484" s="54"/>
      <c r="N484" s="91"/>
      <c r="O484" s="592" t="s">
        <v>126</v>
      </c>
      <c r="P484" s="1216">
        <f>Q484/1000/0.04</f>
        <v>0</v>
      </c>
      <c r="Q484" s="1028"/>
      <c r="R484" s="1216">
        <f>S484/1000/0.04</f>
        <v>0</v>
      </c>
      <c r="S484" s="1195"/>
      <c r="T484" s="1216">
        <f>U484/1000/0.04</f>
        <v>0.05</v>
      </c>
      <c r="U484" s="1029">
        <f>G490</f>
        <v>2</v>
      </c>
      <c r="V484" s="844">
        <f t="shared" si="490"/>
        <v>0</v>
      </c>
      <c r="W484" s="1012">
        <f t="shared" si="491"/>
        <v>0</v>
      </c>
      <c r="X484" s="844">
        <f t="shared" si="492"/>
        <v>0.05</v>
      </c>
      <c r="Y484" s="923">
        <f t="shared" si="493"/>
        <v>2</v>
      </c>
      <c r="Z484" s="881">
        <f t="shared" si="472"/>
        <v>0.05</v>
      </c>
      <c r="AA484" s="889">
        <f t="shared" si="473"/>
        <v>2</v>
      </c>
      <c r="AC484" s="898" t="s">
        <v>85</v>
      </c>
      <c r="AD484" s="729">
        <f>F465+L464</f>
        <v>31</v>
      </c>
      <c r="AE484" s="1103">
        <f>G465+M464</f>
        <v>31</v>
      </c>
      <c r="AF484" s="1193">
        <f>I482</f>
        <v>5.4</v>
      </c>
      <c r="AG484" s="1011">
        <f>J482</f>
        <v>5.4</v>
      </c>
      <c r="AH484" s="868"/>
      <c r="AI484" s="1079"/>
      <c r="AJ484" s="868">
        <f t="shared" si="494"/>
        <v>36.4</v>
      </c>
      <c r="AK484" s="1012">
        <f t="shared" si="495"/>
        <v>36.4</v>
      </c>
      <c r="AL484" s="868">
        <f t="shared" si="496"/>
        <v>5.4</v>
      </c>
      <c r="AM484" s="923">
        <f t="shared" si="497"/>
        <v>5.4</v>
      </c>
      <c r="AN484" s="1352">
        <f t="shared" si="470"/>
        <v>36.4</v>
      </c>
      <c r="AO484" s="1341">
        <f t="shared" si="471"/>
        <v>36.4</v>
      </c>
      <c r="AR484" s="209"/>
    </row>
    <row r="485" spans="2:49" ht="15.75" thickBot="1">
      <c r="B485" s="103"/>
      <c r="C485" s="1202"/>
      <c r="D485" s="106"/>
      <c r="E485" s="2484" t="s">
        <v>134</v>
      </c>
      <c r="F485" s="2952">
        <v>1.027E-2</v>
      </c>
      <c r="G485" s="3215">
        <v>1.027E-2</v>
      </c>
      <c r="H485" s="3243" t="s">
        <v>938</v>
      </c>
      <c r="I485" s="3244"/>
      <c r="J485" s="3617"/>
      <c r="K485" s="2154" t="s">
        <v>88</v>
      </c>
      <c r="L485" s="2155" t="s">
        <v>89</v>
      </c>
      <c r="M485" s="2342" t="s">
        <v>90</v>
      </c>
      <c r="N485" s="91"/>
      <c r="O485" s="880" t="s">
        <v>49</v>
      </c>
      <c r="P485" s="844">
        <f>I463+F472+L468</f>
        <v>9.1999999999999993</v>
      </c>
      <c r="Q485" s="1030">
        <f>J463+G472+M468</f>
        <v>9.1999999999999993</v>
      </c>
      <c r="R485" s="844"/>
      <c r="S485" s="1012"/>
      <c r="T485" s="1168"/>
      <c r="U485" s="1023"/>
      <c r="V485" s="844">
        <f t="shared" si="490"/>
        <v>9.1999999999999993</v>
      </c>
      <c r="W485" s="1012">
        <f t="shared" si="491"/>
        <v>9.1999999999999993</v>
      </c>
      <c r="X485" s="844">
        <f t="shared" si="492"/>
        <v>0</v>
      </c>
      <c r="Y485" s="923">
        <f t="shared" si="493"/>
        <v>0</v>
      </c>
      <c r="Z485" s="881">
        <f t="shared" si="472"/>
        <v>9.1999999999999993</v>
      </c>
      <c r="AA485" s="889">
        <f t="shared" si="473"/>
        <v>9.1999999999999993</v>
      </c>
      <c r="AC485" s="1336" t="s">
        <v>430</v>
      </c>
      <c r="AD485" s="2283">
        <f>SUM(AD480:AD484)</f>
        <v>60.04</v>
      </c>
      <c r="AE485" s="1339">
        <f t="shared" ref="AE485:AH485" si="501">SUM(AE480:AE484)</f>
        <v>57</v>
      </c>
      <c r="AF485" s="1357">
        <f t="shared" si="501"/>
        <v>5.4</v>
      </c>
      <c r="AG485" s="1339">
        <f t="shared" si="501"/>
        <v>5.4</v>
      </c>
      <c r="AH485" s="1357">
        <f t="shared" si="501"/>
        <v>0</v>
      </c>
      <c r="AI485" s="1339">
        <f>SUM(AI480:AI484)</f>
        <v>0</v>
      </c>
      <c r="AJ485" s="1351">
        <f t="shared" si="494"/>
        <v>65.44</v>
      </c>
      <c r="AK485" s="2272">
        <f t="shared" si="495"/>
        <v>62.4</v>
      </c>
      <c r="AL485" s="1351">
        <f t="shared" si="496"/>
        <v>5.4</v>
      </c>
      <c r="AM485" s="2273">
        <f t="shared" si="497"/>
        <v>5.4</v>
      </c>
      <c r="AN485" s="2275">
        <f t="shared" si="470"/>
        <v>65.44</v>
      </c>
      <c r="AO485" s="1087">
        <f t="shared" si="471"/>
        <v>62.4</v>
      </c>
      <c r="AR485" s="111"/>
    </row>
    <row r="486" spans="2:49" ht="15.75" thickBot="1">
      <c r="B486" s="1212" t="s">
        <v>294</v>
      </c>
      <c r="C486" s="3020"/>
      <c r="D486" s="3601">
        <f>SUM(D474:D485)</f>
        <v>985</v>
      </c>
      <c r="E486" s="2953" t="s">
        <v>569</v>
      </c>
      <c r="F486" s="2164"/>
      <c r="G486" s="2381">
        <v>0.9</v>
      </c>
      <c r="K486" s="3207" t="s">
        <v>1040</v>
      </c>
      <c r="L486" s="2441">
        <v>30</v>
      </c>
      <c r="M486" s="2199">
        <v>30</v>
      </c>
      <c r="N486" s="91"/>
      <c r="O486" s="880" t="s">
        <v>123</v>
      </c>
      <c r="P486" s="844"/>
      <c r="Q486" s="837"/>
      <c r="R486" s="844">
        <f>D479</f>
        <v>30</v>
      </c>
      <c r="S486" s="923">
        <f>D479</f>
        <v>30</v>
      </c>
      <c r="T486" s="844"/>
      <c r="U486" s="1025"/>
      <c r="V486" s="844">
        <f t="shared" si="490"/>
        <v>30</v>
      </c>
      <c r="W486" s="1012">
        <f t="shared" si="491"/>
        <v>30</v>
      </c>
      <c r="X486" s="844">
        <f t="shared" si="492"/>
        <v>30</v>
      </c>
      <c r="Y486" s="923">
        <f t="shared" si="493"/>
        <v>30</v>
      </c>
      <c r="Z486" s="881">
        <f t="shared" si="472"/>
        <v>30</v>
      </c>
      <c r="AA486" s="889">
        <f t="shared" si="473"/>
        <v>30</v>
      </c>
      <c r="AC486" s="2276" t="s">
        <v>431</v>
      </c>
      <c r="AD486" s="2277">
        <f t="shared" ref="AD486:AH486" si="502">AD485+AD479</f>
        <v>215.72</v>
      </c>
      <c r="AE486" s="2277">
        <f t="shared" si="502"/>
        <v>176.6</v>
      </c>
      <c r="AF486" s="2288">
        <f t="shared" si="502"/>
        <v>164.86</v>
      </c>
      <c r="AG486" s="2278">
        <f t="shared" si="502"/>
        <v>143.4</v>
      </c>
      <c r="AH486" s="2277">
        <f t="shared" si="502"/>
        <v>51.6</v>
      </c>
      <c r="AI486" s="2277">
        <f>AI485+AI479</f>
        <v>42</v>
      </c>
      <c r="AJ486" s="2289">
        <f t="shared" si="494"/>
        <v>380.58000000000004</v>
      </c>
      <c r="AK486" s="2280">
        <f t="shared" si="495"/>
        <v>320</v>
      </c>
      <c r="AL486" s="2289">
        <f t="shared" si="496"/>
        <v>216.46</v>
      </c>
      <c r="AM486" s="2307">
        <f t="shared" si="497"/>
        <v>185.4</v>
      </c>
      <c r="AN486" s="2308">
        <f t="shared" si="470"/>
        <v>432.18000000000006</v>
      </c>
      <c r="AO486" s="2282">
        <f t="shared" si="471"/>
        <v>362</v>
      </c>
      <c r="AR486" s="202"/>
    </row>
    <row r="487" spans="2:49" ht="15.75" thickBot="1">
      <c r="B487" s="585"/>
      <c r="C487" s="334" t="s">
        <v>199</v>
      </c>
      <c r="D487" s="653"/>
      <c r="E487" s="2397" t="s">
        <v>800</v>
      </c>
      <c r="F487" s="44"/>
      <c r="G487" s="44"/>
      <c r="H487" s="2588"/>
      <c r="I487" s="44"/>
      <c r="J487" s="54"/>
      <c r="K487" s="2956" t="s">
        <v>801</v>
      </c>
      <c r="L487" s="2627"/>
      <c r="M487" s="2628"/>
      <c r="N487" s="91"/>
      <c r="O487" s="880" t="s">
        <v>333</v>
      </c>
      <c r="P487" s="844"/>
      <c r="Q487" s="837"/>
      <c r="R487" s="844"/>
      <c r="S487" s="923"/>
      <c r="T487" s="844"/>
      <c r="U487" s="1025"/>
      <c r="V487" s="844">
        <f t="shared" si="490"/>
        <v>0</v>
      </c>
      <c r="W487" s="1012">
        <f t="shared" si="491"/>
        <v>0</v>
      </c>
      <c r="X487" s="844">
        <f t="shared" si="492"/>
        <v>0</v>
      </c>
      <c r="Y487" s="923">
        <f t="shared" si="493"/>
        <v>0</v>
      </c>
      <c r="Z487" s="881">
        <f t="shared" si="472"/>
        <v>0</v>
      </c>
      <c r="AA487" s="889">
        <f t="shared" si="473"/>
        <v>0</v>
      </c>
      <c r="AC487" s="2296" t="s">
        <v>366</v>
      </c>
      <c r="AD487" s="2154"/>
      <c r="AE487" s="2297"/>
      <c r="AF487" s="2298"/>
      <c r="AG487" s="2299"/>
      <c r="AH487" s="2298"/>
      <c r="AI487" s="2300"/>
      <c r="AJ487" s="2301">
        <f t="shared" si="494"/>
        <v>0</v>
      </c>
      <c r="AK487" s="2302">
        <f t="shared" si="495"/>
        <v>0</v>
      </c>
      <c r="AL487" s="2301">
        <f t="shared" si="496"/>
        <v>0</v>
      </c>
      <c r="AM487" s="2303">
        <f t="shared" si="497"/>
        <v>0</v>
      </c>
      <c r="AN487" s="2304">
        <f t="shared" si="470"/>
        <v>0</v>
      </c>
      <c r="AO487" s="2305">
        <f t="shared" si="471"/>
        <v>0</v>
      </c>
      <c r="AR487" s="126"/>
    </row>
    <row r="488" spans="2:49" ht="15.75" thickBot="1">
      <c r="B488" s="163" t="s">
        <v>393</v>
      </c>
      <c r="C488" s="259" t="s">
        <v>441</v>
      </c>
      <c r="D488" s="652">
        <v>200</v>
      </c>
      <c r="E488" s="2208" t="s">
        <v>88</v>
      </c>
      <c r="F488" s="2168" t="s">
        <v>89</v>
      </c>
      <c r="G488" s="2169" t="s">
        <v>90</v>
      </c>
      <c r="H488" s="2209" t="s">
        <v>88</v>
      </c>
      <c r="I488" s="2168" t="s">
        <v>89</v>
      </c>
      <c r="J488" s="2169" t="s">
        <v>90</v>
      </c>
      <c r="K488" s="2406" t="s">
        <v>88</v>
      </c>
      <c r="L488" s="2168" t="s">
        <v>89</v>
      </c>
      <c r="M488" s="2169" t="s">
        <v>90</v>
      </c>
      <c r="N488" s="91"/>
      <c r="O488" s="880" t="s">
        <v>121</v>
      </c>
      <c r="P488" s="844"/>
      <c r="Q488" s="837"/>
      <c r="R488" s="844"/>
      <c r="S488" s="923"/>
      <c r="T488" s="844"/>
      <c r="U488" s="1025"/>
      <c r="V488" s="844">
        <f t="shared" si="490"/>
        <v>0</v>
      </c>
      <c r="W488" s="1012">
        <f t="shared" si="491"/>
        <v>0</v>
      </c>
      <c r="X488" s="844">
        <f t="shared" si="492"/>
        <v>0</v>
      </c>
      <c r="Y488" s="923">
        <f t="shared" si="493"/>
        <v>0</v>
      </c>
      <c r="Z488" s="881">
        <f t="shared" si="472"/>
        <v>0</v>
      </c>
      <c r="AA488" s="889">
        <f t="shared" si="473"/>
        <v>0</v>
      </c>
      <c r="AC488" s="922" t="s">
        <v>306</v>
      </c>
      <c r="AD488" s="925"/>
      <c r="AE488" s="926"/>
      <c r="AF488" s="729"/>
      <c r="AG488" s="927"/>
      <c r="AH488" s="868"/>
      <c r="AI488" s="928"/>
      <c r="AJ488" s="868">
        <f t="shared" si="494"/>
        <v>0</v>
      </c>
      <c r="AK488" s="929">
        <f t="shared" si="495"/>
        <v>0</v>
      </c>
      <c r="AL488" s="868">
        <f t="shared" si="496"/>
        <v>0</v>
      </c>
      <c r="AM488" s="930">
        <f t="shared" si="497"/>
        <v>0</v>
      </c>
      <c r="AN488" s="901">
        <f t="shared" si="470"/>
        <v>0</v>
      </c>
      <c r="AO488" s="902">
        <f t="shared" si="471"/>
        <v>0</v>
      </c>
      <c r="AR488" s="98"/>
    </row>
    <row r="489" spans="2:49">
      <c r="B489" s="103"/>
      <c r="C489" s="170" t="s">
        <v>200</v>
      </c>
      <c r="D489" s="102"/>
      <c r="E489" s="2655" t="s">
        <v>44</v>
      </c>
      <c r="F489" s="2360">
        <v>148.80000000000001</v>
      </c>
      <c r="G489" s="2462">
        <v>111.6</v>
      </c>
      <c r="H489" s="2352" t="s">
        <v>780</v>
      </c>
      <c r="I489" s="2360">
        <v>0.2</v>
      </c>
      <c r="J489" s="2407">
        <v>0.2</v>
      </c>
      <c r="K489" s="3607" t="s">
        <v>772</v>
      </c>
      <c r="L489" s="2360">
        <v>208</v>
      </c>
      <c r="M489" s="2362">
        <v>200</v>
      </c>
      <c r="N489" s="91"/>
      <c r="O489" s="880" t="s">
        <v>120</v>
      </c>
      <c r="P489" s="844"/>
      <c r="Q489" s="837"/>
      <c r="R489" s="844"/>
      <c r="S489" s="923"/>
      <c r="T489" s="844"/>
      <c r="U489" s="1025"/>
      <c r="V489" s="844">
        <f t="shared" si="490"/>
        <v>0</v>
      </c>
      <c r="W489" s="1012">
        <f t="shared" si="491"/>
        <v>0</v>
      </c>
      <c r="X489" s="844">
        <f t="shared" si="492"/>
        <v>0</v>
      </c>
      <c r="Y489" s="923">
        <f t="shared" si="493"/>
        <v>0</v>
      </c>
      <c r="Z489" s="881">
        <f t="shared" si="472"/>
        <v>0</v>
      </c>
      <c r="AA489" s="889">
        <f t="shared" si="473"/>
        <v>0</v>
      </c>
      <c r="AC489" s="924" t="s">
        <v>307</v>
      </c>
      <c r="AD489" s="925"/>
      <c r="AE489" s="2386"/>
      <c r="AF489" s="729">
        <f>L483</f>
        <v>119.175</v>
      </c>
      <c r="AG489" s="927">
        <f>M483</f>
        <v>105</v>
      </c>
      <c r="AH489" s="868"/>
      <c r="AI489" s="928"/>
      <c r="AJ489" s="868">
        <f t="shared" ref="AJ489:AM492" si="503">AD489+AF489</f>
        <v>119.175</v>
      </c>
      <c r="AK489" s="929">
        <f t="shared" si="503"/>
        <v>105</v>
      </c>
      <c r="AL489" s="868">
        <f t="shared" si="503"/>
        <v>119.175</v>
      </c>
      <c r="AM489" s="930">
        <f t="shared" si="503"/>
        <v>105</v>
      </c>
      <c r="AN489" s="901">
        <f t="shared" ref="AN489:AN504" si="504">AD489+AF489+AH489</f>
        <v>119.175</v>
      </c>
      <c r="AO489" s="902">
        <f t="shared" ref="AO489:AO504" si="505">AE489+AG489+AI489</f>
        <v>105</v>
      </c>
      <c r="AR489" s="104"/>
    </row>
    <row r="490" spans="2:49">
      <c r="B490" s="163" t="s">
        <v>397</v>
      </c>
      <c r="C490" s="3092" t="s">
        <v>802</v>
      </c>
      <c r="D490" s="652">
        <v>120</v>
      </c>
      <c r="E490" s="2160" t="s">
        <v>276</v>
      </c>
      <c r="F490" s="2414" t="s">
        <v>803</v>
      </c>
      <c r="G490" s="2162">
        <v>2</v>
      </c>
      <c r="H490" s="2659" t="s">
        <v>804</v>
      </c>
      <c r="I490" s="2185"/>
      <c r="J490" s="2186"/>
      <c r="K490" s="62"/>
      <c r="L490" s="11"/>
      <c r="M490" s="72"/>
      <c r="N490" s="91"/>
      <c r="O490" s="880" t="s">
        <v>73</v>
      </c>
      <c r="P490" s="844"/>
      <c r="Q490" s="837"/>
      <c r="R490" s="844"/>
      <c r="S490" s="923"/>
      <c r="T490" s="844"/>
      <c r="U490" s="1025"/>
      <c r="V490" s="844">
        <f t="shared" si="490"/>
        <v>0</v>
      </c>
      <c r="W490" s="1012">
        <f t="shared" si="491"/>
        <v>0</v>
      </c>
      <c r="X490" s="844">
        <f t="shared" si="492"/>
        <v>0</v>
      </c>
      <c r="Y490" s="923">
        <f t="shared" si="493"/>
        <v>0</v>
      </c>
      <c r="Z490" s="881">
        <f t="shared" si="472"/>
        <v>0</v>
      </c>
      <c r="AA490" s="889">
        <f t="shared" si="473"/>
        <v>0</v>
      </c>
      <c r="AC490" s="931" t="s">
        <v>308</v>
      </c>
      <c r="AD490" s="932"/>
      <c r="AE490" s="933"/>
      <c r="AF490" s="729"/>
      <c r="AG490" s="934"/>
      <c r="AH490" s="935"/>
      <c r="AI490" s="936"/>
      <c r="AJ490" s="868">
        <f t="shared" si="503"/>
        <v>0</v>
      </c>
      <c r="AK490" s="929">
        <f t="shared" si="503"/>
        <v>0</v>
      </c>
      <c r="AL490" s="868">
        <f t="shared" si="503"/>
        <v>0</v>
      </c>
      <c r="AM490" s="930">
        <f t="shared" si="503"/>
        <v>0</v>
      </c>
      <c r="AN490" s="881">
        <f t="shared" si="504"/>
        <v>0</v>
      </c>
      <c r="AO490" s="902">
        <f t="shared" si="505"/>
        <v>0</v>
      </c>
      <c r="AR490" s="104"/>
    </row>
    <row r="491" spans="2:49">
      <c r="B491" s="190" t="s">
        <v>9</v>
      </c>
      <c r="C491" s="241" t="s">
        <v>10</v>
      </c>
      <c r="D491" s="231">
        <v>30</v>
      </c>
      <c r="E491" s="2660" t="s">
        <v>805</v>
      </c>
      <c r="F491" s="2185"/>
      <c r="G491" s="2185"/>
      <c r="H491" s="2446" t="s">
        <v>806</v>
      </c>
      <c r="I491" s="2164">
        <v>7.2</v>
      </c>
      <c r="J491" s="2176">
        <v>7.2</v>
      </c>
      <c r="K491" s="62"/>
      <c r="L491" s="11"/>
      <c r="M491" s="72"/>
      <c r="N491" s="91"/>
      <c r="O491" s="415" t="s">
        <v>334</v>
      </c>
      <c r="P491" s="844">
        <f>I464+L472</f>
        <v>2.23</v>
      </c>
      <c r="Q491" s="837">
        <f>J464+M472</f>
        <v>2.23</v>
      </c>
      <c r="R491" s="847">
        <f>F484+I483</f>
        <v>1.03</v>
      </c>
      <c r="S491" s="1012">
        <f>G484+J483</f>
        <v>1.03</v>
      </c>
      <c r="T491" s="847">
        <f>I489</f>
        <v>0.2</v>
      </c>
      <c r="U491" s="1025">
        <f>J489</f>
        <v>0.2</v>
      </c>
      <c r="V491" s="844">
        <f t="shared" si="490"/>
        <v>3.26</v>
      </c>
      <c r="W491" s="1012">
        <f t="shared" si="491"/>
        <v>3.26</v>
      </c>
      <c r="X491" s="844">
        <f t="shared" si="492"/>
        <v>1.23</v>
      </c>
      <c r="Y491" s="923">
        <f t="shared" si="493"/>
        <v>1.23</v>
      </c>
      <c r="Z491" s="881">
        <f t="shared" si="472"/>
        <v>3.46</v>
      </c>
      <c r="AA491" s="889">
        <f t="shared" si="473"/>
        <v>3.46</v>
      </c>
      <c r="AC491" s="937" t="s">
        <v>309</v>
      </c>
      <c r="AD491" s="1171"/>
      <c r="AE491" s="933"/>
      <c r="AF491" s="729"/>
      <c r="AG491" s="934"/>
      <c r="AH491" s="868"/>
      <c r="AI491" s="936"/>
      <c r="AJ491" s="868">
        <f t="shared" si="503"/>
        <v>0</v>
      </c>
      <c r="AK491" s="929">
        <f t="shared" si="503"/>
        <v>0</v>
      </c>
      <c r="AL491" s="868">
        <f t="shared" si="503"/>
        <v>0</v>
      </c>
      <c r="AM491" s="930">
        <f t="shared" si="503"/>
        <v>0</v>
      </c>
      <c r="AN491" s="881">
        <f t="shared" si="504"/>
        <v>0</v>
      </c>
      <c r="AO491" s="902">
        <f t="shared" si="505"/>
        <v>0</v>
      </c>
      <c r="AR491" s="104"/>
    </row>
    <row r="492" spans="2:49" ht="15.75" thickBot="1">
      <c r="B492" s="103"/>
      <c r="C492" s="1202"/>
      <c r="D492" s="102"/>
      <c r="E492" s="2344" t="s">
        <v>807</v>
      </c>
      <c r="F492" s="2164">
        <v>28.8</v>
      </c>
      <c r="G492" s="2162">
        <v>24</v>
      </c>
      <c r="H492" s="232" t="s">
        <v>78</v>
      </c>
      <c r="I492" s="2164">
        <v>3.76</v>
      </c>
      <c r="J492" s="2165">
        <v>3.76</v>
      </c>
      <c r="K492" s="2666"/>
      <c r="L492" s="14"/>
      <c r="M492" s="2647"/>
      <c r="N492" s="91"/>
      <c r="O492" s="880" t="s">
        <v>335</v>
      </c>
      <c r="P492" s="844"/>
      <c r="Q492" s="837"/>
      <c r="R492" s="844"/>
      <c r="S492" s="923"/>
      <c r="T492" s="844"/>
      <c r="U492" s="1025"/>
      <c r="V492" s="844">
        <f t="shared" si="490"/>
        <v>0</v>
      </c>
      <c r="W492" s="1012">
        <f t="shared" si="491"/>
        <v>0</v>
      </c>
      <c r="X492" s="844">
        <f t="shared" si="492"/>
        <v>0</v>
      </c>
      <c r="Y492" s="923">
        <f t="shared" si="493"/>
        <v>0</v>
      </c>
      <c r="Z492" s="881">
        <f t="shared" si="472"/>
        <v>0</v>
      </c>
      <c r="AA492" s="889">
        <f t="shared" si="473"/>
        <v>0</v>
      </c>
      <c r="AC492" s="938" t="s">
        <v>310</v>
      </c>
      <c r="AD492" s="939"/>
      <c r="AE492" s="940"/>
      <c r="AF492" s="866"/>
      <c r="AG492" s="941"/>
      <c r="AH492" s="869"/>
      <c r="AI492" s="942"/>
      <c r="AJ492" s="869">
        <f>AD492+AF492</f>
        <v>0</v>
      </c>
      <c r="AK492" s="929">
        <f t="shared" si="503"/>
        <v>0</v>
      </c>
      <c r="AL492" s="869">
        <f t="shared" ref="AL492:AL504" si="506">AF492+AH492</f>
        <v>0</v>
      </c>
      <c r="AM492" s="930">
        <f t="shared" si="503"/>
        <v>0</v>
      </c>
      <c r="AN492" s="890">
        <f t="shared" si="504"/>
        <v>0</v>
      </c>
      <c r="AO492" s="903">
        <f t="shared" si="505"/>
        <v>0</v>
      </c>
      <c r="AR492" s="106"/>
    </row>
    <row r="493" spans="2:49" ht="15.75" thickBot="1">
      <c r="B493" s="103"/>
      <c r="C493" s="1202"/>
      <c r="D493" s="102"/>
      <c r="E493" s="2160" t="s">
        <v>808</v>
      </c>
      <c r="F493" s="2164">
        <v>22.8</v>
      </c>
      <c r="G493" s="2162">
        <v>18</v>
      </c>
      <c r="H493" s="2525" t="s">
        <v>809</v>
      </c>
      <c r="I493" s="2185"/>
      <c r="J493" s="2186"/>
      <c r="K493" s="2666"/>
      <c r="L493" s="14"/>
      <c r="M493" s="2510"/>
      <c r="N493" s="91"/>
      <c r="O493" s="853" t="s">
        <v>136</v>
      </c>
      <c r="P493" s="1146">
        <f t="shared" ref="P493:U493" si="507">P494+P495+P496+P497</f>
        <v>2.06019</v>
      </c>
      <c r="Q493" s="1036">
        <f t="shared" si="507"/>
        <v>2.06019</v>
      </c>
      <c r="R493" s="848">
        <f t="shared" si="507"/>
        <v>0.91027000000000002</v>
      </c>
      <c r="S493" s="1035">
        <f t="shared" si="507"/>
        <v>0.91027000000000002</v>
      </c>
      <c r="T493" s="858">
        <f t="shared" si="507"/>
        <v>0</v>
      </c>
      <c r="U493" s="1036">
        <f t="shared" si="507"/>
        <v>0</v>
      </c>
      <c r="V493" s="844">
        <f t="shared" si="490"/>
        <v>2.9704600000000001</v>
      </c>
      <c r="W493" s="1012">
        <f t="shared" si="491"/>
        <v>2.9704600000000001</v>
      </c>
      <c r="X493" s="844">
        <f t="shared" si="492"/>
        <v>0.91027000000000002</v>
      </c>
      <c r="Y493" s="923">
        <f t="shared" si="493"/>
        <v>0.91027000000000002</v>
      </c>
      <c r="Z493" s="881">
        <f t="shared" si="472"/>
        <v>2.9704600000000001</v>
      </c>
      <c r="AA493" s="889">
        <f t="shared" si="473"/>
        <v>2.9704600000000001</v>
      </c>
      <c r="AC493" s="945" t="s">
        <v>311</v>
      </c>
      <c r="AD493" s="1177">
        <f t="shared" ref="AD493:AI493" si="508">SUM(AD488:AD492)</f>
        <v>0</v>
      </c>
      <c r="AE493" s="947">
        <f t="shared" si="508"/>
        <v>0</v>
      </c>
      <c r="AF493" s="948">
        <f t="shared" si="508"/>
        <v>119.175</v>
      </c>
      <c r="AG493" s="949">
        <f t="shared" si="508"/>
        <v>105</v>
      </c>
      <c r="AH493" s="950">
        <f t="shared" si="508"/>
        <v>0</v>
      </c>
      <c r="AI493" s="951">
        <f t="shared" si="508"/>
        <v>0</v>
      </c>
      <c r="AJ493" s="950">
        <f>AD493+AF493</f>
        <v>119.175</v>
      </c>
      <c r="AK493" s="952">
        <f>AE493+AG493</f>
        <v>105</v>
      </c>
      <c r="AL493" s="950">
        <f t="shared" si="506"/>
        <v>119.175</v>
      </c>
      <c r="AM493" s="953">
        <f>AG493+AI493</f>
        <v>105</v>
      </c>
      <c r="AN493" s="904">
        <f t="shared" si="504"/>
        <v>119.175</v>
      </c>
      <c r="AO493" s="905">
        <f t="shared" si="505"/>
        <v>105</v>
      </c>
      <c r="AR493" s="195"/>
    </row>
    <row r="494" spans="2:49" ht="15.75" thickBot="1">
      <c r="B494" s="1212" t="s">
        <v>295</v>
      </c>
      <c r="C494" s="3020"/>
      <c r="D494" s="1761">
        <f>SUM(D488:D493)</f>
        <v>350</v>
      </c>
      <c r="E494" s="2529" t="s">
        <v>78</v>
      </c>
      <c r="F494" s="2394">
        <v>3.6</v>
      </c>
      <c r="G494" s="2508">
        <v>3.6</v>
      </c>
      <c r="H494" s="2661"/>
      <c r="I494" s="2513"/>
      <c r="J494" s="2662"/>
      <c r="K494" s="1915"/>
      <c r="L494" s="2513"/>
      <c r="M494" s="2662"/>
      <c r="N494" s="1055"/>
      <c r="O494" s="854" t="s">
        <v>134</v>
      </c>
      <c r="P494" s="849">
        <f>I466</f>
        <v>1.0189999999999999E-2</v>
      </c>
      <c r="Q494" s="1037">
        <f>J466</f>
        <v>1.0189999999999999E-2</v>
      </c>
      <c r="R494" s="849">
        <f>F485</f>
        <v>1.027E-2</v>
      </c>
      <c r="S494" s="1038">
        <f>G485</f>
        <v>1.027E-2</v>
      </c>
      <c r="T494" s="859"/>
      <c r="U494" s="1037"/>
      <c r="V494" s="863">
        <f>P494+R494</f>
        <v>2.0459999999999999E-2</v>
      </c>
      <c r="W494" s="1038">
        <f t="shared" si="491"/>
        <v>2.0459999999999999E-2</v>
      </c>
      <c r="X494" s="845">
        <f t="shared" si="492"/>
        <v>1.027E-2</v>
      </c>
      <c r="Y494" s="1038">
        <f t="shared" si="493"/>
        <v>1.027E-2</v>
      </c>
      <c r="Z494" s="881">
        <f t="shared" si="472"/>
        <v>2.0459999999999999E-2</v>
      </c>
      <c r="AA494" s="889">
        <f t="shared" si="473"/>
        <v>2.0459999999999999E-2</v>
      </c>
      <c r="AC494" s="1069" t="s">
        <v>320</v>
      </c>
      <c r="AD494" s="968">
        <f>F471</f>
        <v>26.8</v>
      </c>
      <c r="AE494" s="1060">
        <f>G471</f>
        <v>25</v>
      </c>
      <c r="AF494" s="970"/>
      <c r="AG494" s="1063"/>
      <c r="AH494" s="968"/>
      <c r="AI494" s="1060"/>
      <c r="AJ494" s="868">
        <f t="shared" ref="AJ494" si="509">AD494+AF494</f>
        <v>26.8</v>
      </c>
      <c r="AK494" s="1066">
        <f t="shared" ref="AK494" si="510">AE494+AG494</f>
        <v>25</v>
      </c>
      <c r="AL494" s="868">
        <f t="shared" si="506"/>
        <v>0</v>
      </c>
      <c r="AM494" s="1024">
        <f t="shared" ref="AM494" si="511">AG494+AI494</f>
        <v>0</v>
      </c>
      <c r="AN494" s="900">
        <f t="shared" si="504"/>
        <v>26.8</v>
      </c>
      <c r="AO494" s="907">
        <f t="shared" si="505"/>
        <v>25</v>
      </c>
      <c r="AR494" s="1750"/>
      <c r="AV494" s="11"/>
      <c r="AW494" s="11"/>
    </row>
    <row r="495" spans="2:49">
      <c r="B495" s="99"/>
      <c r="C495" s="91"/>
      <c r="D495" s="98"/>
      <c r="E495" s="7"/>
      <c r="K495" s="2197"/>
      <c r="L495" s="106"/>
      <c r="M495" s="106"/>
      <c r="N495" s="106"/>
      <c r="O495" s="855" t="s">
        <v>301</v>
      </c>
      <c r="P495" s="850">
        <f>J467</f>
        <v>1.8</v>
      </c>
      <c r="Q495" s="1039">
        <f>J467</f>
        <v>1.8</v>
      </c>
      <c r="R495" s="850">
        <f>G486</f>
        <v>0.9</v>
      </c>
      <c r="S495" s="1040">
        <f>G486</f>
        <v>0.9</v>
      </c>
      <c r="T495" s="860"/>
      <c r="U495" s="1039"/>
      <c r="V495" s="863">
        <f>P495+R495</f>
        <v>2.7</v>
      </c>
      <c r="W495" s="1038">
        <f t="shared" si="491"/>
        <v>2.7</v>
      </c>
      <c r="X495" s="845">
        <f t="shared" si="492"/>
        <v>0.9</v>
      </c>
      <c r="Y495" s="1038">
        <f t="shared" si="493"/>
        <v>0.9</v>
      </c>
      <c r="Z495" s="881">
        <f t="shared" si="472"/>
        <v>2.7</v>
      </c>
      <c r="AA495" s="889">
        <f t="shared" si="473"/>
        <v>2.7</v>
      </c>
      <c r="AC495" s="1056" t="s">
        <v>895</v>
      </c>
      <c r="AD495" s="972"/>
      <c r="AE495" s="1061"/>
      <c r="AF495" s="974"/>
      <c r="AG495" s="1064"/>
      <c r="AH495" s="972"/>
      <c r="AI495" s="1061"/>
      <c r="AJ495" s="868">
        <f t="shared" ref="AJ495:AK497" si="512">AD495+AF495</f>
        <v>0</v>
      </c>
      <c r="AK495" s="1066">
        <f t="shared" si="512"/>
        <v>0</v>
      </c>
      <c r="AL495" s="868">
        <f t="shared" si="506"/>
        <v>0</v>
      </c>
      <c r="AM495" s="1024">
        <f t="shared" ref="AM495:AM500" si="513">AG495+AI495</f>
        <v>0</v>
      </c>
      <c r="AN495" s="881">
        <f t="shared" si="504"/>
        <v>0</v>
      </c>
      <c r="AO495" s="902">
        <f t="shared" si="505"/>
        <v>0</v>
      </c>
      <c r="AR495" s="104"/>
      <c r="AV495" s="11"/>
      <c r="AW495" s="11"/>
    </row>
    <row r="496" spans="2:49" ht="15.75" thickBot="1">
      <c r="B496" s="91"/>
      <c r="C496" s="1623" t="s">
        <v>196</v>
      </c>
      <c r="D496" s="91"/>
      <c r="E496" s="91"/>
      <c r="F496" s="91"/>
      <c r="G496" s="91"/>
      <c r="N496" s="106"/>
      <c r="O496" s="856" t="s">
        <v>119</v>
      </c>
      <c r="P496" s="851">
        <f>L469</f>
        <v>0.25</v>
      </c>
      <c r="Q496" s="1041">
        <f>M469</f>
        <v>0.25</v>
      </c>
      <c r="R496" s="851"/>
      <c r="S496" s="1042"/>
      <c r="T496" s="861"/>
      <c r="U496" s="1041"/>
      <c r="V496" s="863">
        <f>P496+R496</f>
        <v>0.25</v>
      </c>
      <c r="W496" s="1038">
        <f t="shared" si="491"/>
        <v>0.25</v>
      </c>
      <c r="X496" s="845">
        <f t="shared" si="492"/>
        <v>0</v>
      </c>
      <c r="Y496" s="1038">
        <f t="shared" si="493"/>
        <v>0</v>
      </c>
      <c r="Z496" s="890">
        <f t="shared" si="472"/>
        <v>0.25</v>
      </c>
      <c r="AA496" s="891">
        <f t="shared" si="473"/>
        <v>0.25</v>
      </c>
      <c r="AC496" s="1057" t="s">
        <v>361</v>
      </c>
      <c r="AD496" s="978"/>
      <c r="AE496" s="1062"/>
      <c r="AF496" s="980"/>
      <c r="AG496" s="1065"/>
      <c r="AH496" s="978"/>
      <c r="AI496" s="1062"/>
      <c r="AJ496" s="869">
        <f t="shared" si="512"/>
        <v>0</v>
      </c>
      <c r="AK496" s="1067">
        <f t="shared" si="512"/>
        <v>0</v>
      </c>
      <c r="AL496" s="869">
        <f t="shared" si="506"/>
        <v>0</v>
      </c>
      <c r="AM496" s="1068">
        <f t="shared" si="513"/>
        <v>0</v>
      </c>
      <c r="AN496" s="890">
        <f t="shared" si="504"/>
        <v>0</v>
      </c>
      <c r="AO496" s="903">
        <f t="shared" si="505"/>
        <v>0</v>
      </c>
      <c r="AR496" s="104"/>
      <c r="AV496" s="11"/>
      <c r="AW496" s="11"/>
    </row>
    <row r="497" spans="2:49" ht="16.5" thickBot="1">
      <c r="B497" s="91"/>
      <c r="C497" s="1488"/>
      <c r="D497" s="1489" t="s">
        <v>371</v>
      </c>
      <c r="E497" s="91"/>
      <c r="F497" s="91"/>
      <c r="G497" s="91"/>
      <c r="K497" s="91"/>
      <c r="L497" s="1671" t="s">
        <v>105</v>
      </c>
      <c r="M497" s="91"/>
      <c r="N497" s="106"/>
      <c r="O497" s="856" t="s">
        <v>343</v>
      </c>
      <c r="P497" s="851"/>
      <c r="Q497" s="1041"/>
      <c r="R497" s="851"/>
      <c r="S497" s="1042"/>
      <c r="T497" s="861"/>
      <c r="U497" s="1041"/>
      <c r="V497" s="863">
        <f>P497+R497</f>
        <v>0</v>
      </c>
      <c r="W497" s="1038">
        <f t="shared" si="491"/>
        <v>0</v>
      </c>
      <c r="X497" s="845">
        <f>R497+T497</f>
        <v>0</v>
      </c>
      <c r="Y497" s="1038">
        <f t="shared" si="493"/>
        <v>0</v>
      </c>
      <c r="Z497" s="890">
        <f t="shared" si="472"/>
        <v>0</v>
      </c>
      <c r="AA497" s="891">
        <f t="shared" si="473"/>
        <v>0</v>
      </c>
      <c r="AC497" s="1058" t="s">
        <v>322</v>
      </c>
      <c r="AD497" s="1072">
        <f t="shared" ref="AD497:AI497" si="514">SUM(AD494:AD496)</f>
        <v>26.8</v>
      </c>
      <c r="AE497" s="1007">
        <f t="shared" si="514"/>
        <v>25</v>
      </c>
      <c r="AF497" s="1059">
        <f t="shared" si="514"/>
        <v>0</v>
      </c>
      <c r="AG497" s="1005">
        <f t="shared" si="514"/>
        <v>0</v>
      </c>
      <c r="AH497" s="1072">
        <f t="shared" si="514"/>
        <v>0</v>
      </c>
      <c r="AI497" s="1007">
        <f t="shared" si="514"/>
        <v>0</v>
      </c>
      <c r="AJ497" s="920">
        <f t="shared" si="512"/>
        <v>26.8</v>
      </c>
      <c r="AK497" s="1006">
        <f t="shared" si="512"/>
        <v>25</v>
      </c>
      <c r="AL497" s="920">
        <f t="shared" si="506"/>
        <v>0</v>
      </c>
      <c r="AM497" s="1007">
        <f t="shared" si="513"/>
        <v>0</v>
      </c>
      <c r="AN497" s="920">
        <f t="shared" si="504"/>
        <v>26.8</v>
      </c>
      <c r="AO497" s="921">
        <f t="shared" si="505"/>
        <v>25</v>
      </c>
      <c r="AR497" s="195"/>
      <c r="AU497" s="590"/>
      <c r="AV497" s="11"/>
      <c r="AW497" s="11"/>
    </row>
    <row r="498" spans="2:49" ht="15.75" thickBot="1">
      <c r="B498" s="1624" t="s">
        <v>442</v>
      </c>
      <c r="C498" s="1624"/>
      <c r="D498" s="1628"/>
      <c r="E498" s="91"/>
      <c r="F498" s="1629" t="s">
        <v>124</v>
      </c>
      <c r="G498" s="91"/>
      <c r="H498" s="91"/>
      <c r="I498" s="2257" t="s">
        <v>542</v>
      </c>
      <c r="J498" s="91"/>
      <c r="K498" s="1631"/>
      <c r="L498" s="91"/>
      <c r="M498" s="91"/>
      <c r="N498" s="106"/>
      <c r="O498" s="419" t="s">
        <v>87</v>
      </c>
      <c r="P498" s="852"/>
      <c r="Q498" s="1043"/>
      <c r="R498" s="1766"/>
      <c r="S498" s="1767"/>
      <c r="T498" s="862">
        <f>I491</f>
        <v>7.2</v>
      </c>
      <c r="U498" s="1045">
        <f>J491</f>
        <v>7.2</v>
      </c>
      <c r="V498" s="864">
        <f>P498+R498</f>
        <v>0</v>
      </c>
      <c r="W498" s="1046">
        <f t="shared" si="491"/>
        <v>0</v>
      </c>
      <c r="X498" s="864">
        <f>R498+T498</f>
        <v>7.2</v>
      </c>
      <c r="Y498" s="1046">
        <f t="shared" si="493"/>
        <v>7.2</v>
      </c>
      <c r="Z498" s="892">
        <f t="shared" si="472"/>
        <v>7.2</v>
      </c>
      <c r="AA498" s="893">
        <f t="shared" si="473"/>
        <v>7.2</v>
      </c>
      <c r="AC498" s="906" t="s">
        <v>315</v>
      </c>
      <c r="AD498" s="954">
        <f>F461</f>
        <v>92.530590000000004</v>
      </c>
      <c r="AE498" s="955">
        <f>G461</f>
        <v>80</v>
      </c>
      <c r="AF498" s="867"/>
      <c r="AG498" s="956"/>
      <c r="AH498" s="954"/>
      <c r="AI498" s="955"/>
      <c r="AJ498" s="869">
        <f t="shared" ref="AJ498:AK500" si="515">AD498+AF498</f>
        <v>92.530590000000004</v>
      </c>
      <c r="AK498" s="957">
        <f t="shared" si="515"/>
        <v>80</v>
      </c>
      <c r="AL498" s="867">
        <f t="shared" si="506"/>
        <v>0</v>
      </c>
      <c r="AM498" s="958">
        <f t="shared" si="513"/>
        <v>0</v>
      </c>
      <c r="AN498" s="900">
        <f t="shared" si="504"/>
        <v>92.530590000000004</v>
      </c>
      <c r="AO498" s="907">
        <f t="shared" si="505"/>
        <v>80</v>
      </c>
      <c r="AR498" s="104"/>
      <c r="AU498" s="590"/>
      <c r="AV498" s="11"/>
      <c r="AW498" s="11"/>
    </row>
    <row r="499" spans="2:49" ht="15.75" thickBot="1">
      <c r="B499" s="1632" t="s">
        <v>2</v>
      </c>
      <c r="C499" s="1633" t="s">
        <v>3</v>
      </c>
      <c r="D499" s="1634" t="s">
        <v>4</v>
      </c>
      <c r="E499" s="234" t="s">
        <v>59</v>
      </c>
      <c r="F499" s="112"/>
      <c r="G499" s="112"/>
      <c r="H499" s="112"/>
      <c r="I499" s="112"/>
      <c r="J499" s="112"/>
      <c r="K499" s="112"/>
      <c r="L499" s="112"/>
      <c r="M499" s="226"/>
      <c r="N499" s="106"/>
      <c r="AC499" s="908" t="s">
        <v>316</v>
      </c>
      <c r="AD499" s="939"/>
      <c r="AE499" s="959"/>
      <c r="AF499" s="869"/>
      <c r="AG499" s="960"/>
      <c r="AH499" s="939"/>
      <c r="AI499" s="959"/>
      <c r="AJ499" s="869">
        <f t="shared" si="515"/>
        <v>0</v>
      </c>
      <c r="AK499" s="961">
        <f t="shared" si="515"/>
        <v>0</v>
      </c>
      <c r="AL499" s="869">
        <f t="shared" si="506"/>
        <v>0</v>
      </c>
      <c r="AM499" s="962">
        <f t="shared" si="513"/>
        <v>0</v>
      </c>
      <c r="AN499" s="890">
        <f t="shared" si="504"/>
        <v>0</v>
      </c>
      <c r="AO499" s="903">
        <f t="shared" si="505"/>
        <v>0</v>
      </c>
      <c r="AR499" s="104"/>
      <c r="AU499" s="590"/>
      <c r="AV499" s="11"/>
      <c r="AW499" s="11"/>
    </row>
    <row r="500" spans="2:49" ht="15.75" thickBot="1">
      <c r="B500" s="1636" t="s">
        <v>5</v>
      </c>
      <c r="C500" s="91"/>
      <c r="D500" s="1637" t="s">
        <v>60</v>
      </c>
      <c r="E500" s="1203"/>
      <c r="F500" s="1206"/>
      <c r="G500" s="1206"/>
      <c r="H500" s="1206"/>
      <c r="I500" s="1206"/>
      <c r="J500" s="1206"/>
      <c r="K500" s="1206"/>
      <c r="L500" s="1206"/>
      <c r="M500" s="1205"/>
      <c r="N500" s="106"/>
      <c r="R500" s="142"/>
      <c r="S500" s="105"/>
      <c r="T500" s="132"/>
      <c r="U500" s="106"/>
      <c r="V500" s="1752"/>
      <c r="AC500" s="909" t="s">
        <v>312</v>
      </c>
      <c r="AD500" s="963">
        <f t="shared" ref="AD500:AH500" si="516">SUM(AD498:AD499)</f>
        <v>92.530590000000004</v>
      </c>
      <c r="AE500" s="964">
        <f t="shared" si="516"/>
        <v>80</v>
      </c>
      <c r="AF500" s="965">
        <f t="shared" si="516"/>
        <v>0</v>
      </c>
      <c r="AG500" s="911">
        <f t="shared" si="516"/>
        <v>0</v>
      </c>
      <c r="AH500" s="963">
        <f t="shared" si="516"/>
        <v>0</v>
      </c>
      <c r="AI500" s="964">
        <f>SUM(AI498:AI499)</f>
        <v>0</v>
      </c>
      <c r="AJ500" s="910">
        <f t="shared" si="515"/>
        <v>92.530590000000004</v>
      </c>
      <c r="AK500" s="966">
        <f t="shared" si="515"/>
        <v>80</v>
      </c>
      <c r="AL500" s="910">
        <f t="shared" si="506"/>
        <v>0</v>
      </c>
      <c r="AM500" s="967">
        <f t="shared" si="513"/>
        <v>0</v>
      </c>
      <c r="AN500" s="910">
        <f t="shared" si="504"/>
        <v>92.530590000000004</v>
      </c>
      <c r="AO500" s="911">
        <f t="shared" si="505"/>
        <v>80</v>
      </c>
      <c r="AR500" s="195"/>
      <c r="AU500" s="106"/>
      <c r="AV500" s="11"/>
      <c r="AW500" s="11"/>
    </row>
    <row r="501" spans="2:49" ht="16.5" thickBot="1">
      <c r="B501" s="1656" t="s">
        <v>624</v>
      </c>
      <c r="C501" s="1657"/>
      <c r="D501" s="1545"/>
      <c r="E501" s="3137" t="s">
        <v>899</v>
      </c>
      <c r="F501" s="44"/>
      <c r="G501" s="44"/>
      <c r="H501" s="3498" t="s">
        <v>935</v>
      </c>
      <c r="I501" s="44"/>
      <c r="J501" s="54"/>
      <c r="K501" s="3573" t="s">
        <v>472</v>
      </c>
      <c r="L501" s="44"/>
      <c r="M501" s="54"/>
      <c r="N501" s="106"/>
      <c r="O501" s="50"/>
      <c r="P501" s="14"/>
      <c r="Q501" s="142"/>
      <c r="R501" s="1750"/>
      <c r="S501" s="200"/>
      <c r="T501" s="200"/>
      <c r="U501" s="829"/>
      <c r="V501" s="106"/>
      <c r="W501" s="834"/>
      <c r="Y501" s="834"/>
      <c r="AC501" s="912" t="s">
        <v>214</v>
      </c>
      <c r="AD501" s="968"/>
      <c r="AE501" s="969"/>
      <c r="AF501" s="970"/>
      <c r="AG501" s="971"/>
      <c r="AH501" s="968"/>
      <c r="AI501" s="969"/>
      <c r="AJ501" s="868">
        <f t="shared" ref="AJ501" si="517">AD501+AF501</f>
        <v>0</v>
      </c>
      <c r="AK501" s="976">
        <f t="shared" ref="AK501" si="518">AE501+AG501</f>
        <v>0</v>
      </c>
      <c r="AL501" s="868">
        <f t="shared" si="506"/>
        <v>0</v>
      </c>
      <c r="AM501" s="977">
        <f>AG501+AI501</f>
        <v>0</v>
      </c>
      <c r="AN501" s="878">
        <f t="shared" si="504"/>
        <v>0</v>
      </c>
      <c r="AO501" s="1362">
        <f t="shared" si="505"/>
        <v>0</v>
      </c>
      <c r="AR501" s="98"/>
      <c r="AU501" s="106"/>
      <c r="AV501" s="11"/>
      <c r="AW501" s="11"/>
    </row>
    <row r="502" spans="2:49" ht="15.75" thickBot="1">
      <c r="B502" s="1650"/>
      <c r="C502" s="334" t="s">
        <v>131</v>
      </c>
      <c r="D502" s="1651"/>
      <c r="E502" s="2154" t="s">
        <v>88</v>
      </c>
      <c r="F502" s="2155" t="s">
        <v>89</v>
      </c>
      <c r="G502" s="2342" t="s">
        <v>90</v>
      </c>
      <c r="H502" s="3426" t="s">
        <v>88</v>
      </c>
      <c r="I502" s="2155" t="s">
        <v>89</v>
      </c>
      <c r="J502" s="2342" t="s">
        <v>90</v>
      </c>
      <c r="K502" s="2154" t="s">
        <v>88</v>
      </c>
      <c r="L502" s="2155" t="s">
        <v>89</v>
      </c>
      <c r="M502" s="2342" t="s">
        <v>90</v>
      </c>
      <c r="N502" s="106"/>
      <c r="O502" s="3209"/>
      <c r="P502" s="85"/>
      <c r="Q502" s="85"/>
      <c r="R502" s="106"/>
      <c r="S502" s="829"/>
      <c r="T502" s="106"/>
      <c r="U502" s="829"/>
      <c r="V502" s="106"/>
      <c r="W502" s="834"/>
      <c r="Y502" s="834"/>
      <c r="AC502" s="913" t="s">
        <v>91</v>
      </c>
      <c r="AD502" s="972"/>
      <c r="AE502" s="973"/>
      <c r="AF502" s="974">
        <f>I475</f>
        <v>101.36199999999999</v>
      </c>
      <c r="AG502" s="975">
        <f>J475</f>
        <v>90.3</v>
      </c>
      <c r="AH502" s="972"/>
      <c r="AI502" s="973"/>
      <c r="AJ502" s="868">
        <f t="shared" ref="AJ502:AK504" si="519">AD502+AF502</f>
        <v>101.36199999999999</v>
      </c>
      <c r="AK502" s="976">
        <f t="shared" si="519"/>
        <v>90.3</v>
      </c>
      <c r="AL502" s="868">
        <f t="shared" si="506"/>
        <v>101.36199999999999</v>
      </c>
      <c r="AM502" s="977">
        <f>AG502+AI502</f>
        <v>90.3</v>
      </c>
      <c r="AN502" s="881">
        <f t="shared" si="504"/>
        <v>101.36199999999999</v>
      </c>
      <c r="AO502" s="902">
        <f t="shared" si="505"/>
        <v>90.3</v>
      </c>
      <c r="AR502" s="104"/>
      <c r="AU502" s="106"/>
      <c r="AV502" s="11"/>
      <c r="AW502" s="11"/>
    </row>
    <row r="503" spans="2:49" ht="15.75" thickBot="1">
      <c r="B503" s="3045" t="s">
        <v>528</v>
      </c>
      <c r="C503" s="2930" t="s">
        <v>898</v>
      </c>
      <c r="D503" s="169">
        <v>100</v>
      </c>
      <c r="E503" s="2177" t="s">
        <v>79</v>
      </c>
      <c r="F503" s="2193">
        <v>64.8</v>
      </c>
      <c r="G503" s="2198">
        <v>56</v>
      </c>
      <c r="H503" s="3076" t="s">
        <v>684</v>
      </c>
      <c r="I503" s="2466">
        <v>43.65</v>
      </c>
      <c r="J503" s="2198">
        <v>43.65</v>
      </c>
      <c r="K503" s="2170" t="s">
        <v>58</v>
      </c>
      <c r="L503" s="3210">
        <v>211</v>
      </c>
      <c r="M503" s="3211">
        <v>200</v>
      </c>
      <c r="N503" s="106"/>
      <c r="O503" s="385"/>
      <c r="S503" s="829"/>
      <c r="U503" s="829"/>
      <c r="W503" s="270"/>
      <c r="Y503" s="270"/>
      <c r="AC503" s="914" t="s">
        <v>215</v>
      </c>
      <c r="AD503" s="978"/>
      <c r="AE503" s="979"/>
      <c r="AF503" s="980"/>
      <c r="AG503" s="981"/>
      <c r="AH503" s="978"/>
      <c r="AI503" s="979"/>
      <c r="AJ503" s="869">
        <f t="shared" si="519"/>
        <v>0</v>
      </c>
      <c r="AK503" s="982">
        <f t="shared" si="519"/>
        <v>0</v>
      </c>
      <c r="AL503" s="869">
        <f t="shared" si="506"/>
        <v>0</v>
      </c>
      <c r="AM503" s="983">
        <f>AG503+AI503</f>
        <v>0</v>
      </c>
      <c r="AN503" s="892">
        <f t="shared" si="504"/>
        <v>0</v>
      </c>
      <c r="AO503" s="1363">
        <f t="shared" si="505"/>
        <v>0</v>
      </c>
      <c r="AR503" s="104"/>
      <c r="AU503" s="106"/>
      <c r="AV503" s="11"/>
      <c r="AW503" s="11"/>
    </row>
    <row r="504" spans="2:49" ht="15.75" thickBot="1">
      <c r="B504" s="190" t="s">
        <v>380</v>
      </c>
      <c r="C504" s="2925" t="s">
        <v>935</v>
      </c>
      <c r="D504" s="231">
        <v>180</v>
      </c>
      <c r="E504" s="2175" t="s">
        <v>527</v>
      </c>
      <c r="F504" s="2164">
        <v>28</v>
      </c>
      <c r="G504" s="2173">
        <v>24</v>
      </c>
      <c r="H504" s="2175" t="s">
        <v>78</v>
      </c>
      <c r="I504" s="2183">
        <v>6.3</v>
      </c>
      <c r="J504" s="2173">
        <v>6.3</v>
      </c>
      <c r="K504" s="386"/>
      <c r="L504" s="187"/>
      <c r="M504" s="2486"/>
      <c r="N504" s="135"/>
      <c r="AC504" s="1070" t="s">
        <v>313</v>
      </c>
      <c r="AD504" s="1071">
        <f t="shared" ref="AD504:AI504" si="520">SUM(AD501:AD503)</f>
        <v>0</v>
      </c>
      <c r="AE504" s="951">
        <f t="shared" si="520"/>
        <v>0</v>
      </c>
      <c r="AF504" s="1071">
        <f t="shared" si="520"/>
        <v>101.36199999999999</v>
      </c>
      <c r="AG504" s="951">
        <f t="shared" si="520"/>
        <v>90.3</v>
      </c>
      <c r="AH504" s="1071">
        <f t="shared" si="520"/>
        <v>0</v>
      </c>
      <c r="AI504" s="951">
        <f t="shared" si="520"/>
        <v>0</v>
      </c>
      <c r="AJ504" s="950">
        <f t="shared" si="519"/>
        <v>101.36199999999999</v>
      </c>
      <c r="AK504" s="952">
        <f t="shared" si="519"/>
        <v>90.3</v>
      </c>
      <c r="AL504" s="950">
        <f t="shared" si="506"/>
        <v>101.36199999999999</v>
      </c>
      <c r="AM504" s="953">
        <f>AG504+AI504</f>
        <v>90.3</v>
      </c>
      <c r="AN504" s="892">
        <f t="shared" si="504"/>
        <v>101.36199999999999</v>
      </c>
      <c r="AO504" s="1363">
        <f t="shared" si="505"/>
        <v>90.3</v>
      </c>
      <c r="AR504" s="137"/>
    </row>
    <row r="505" spans="2:49">
      <c r="B505" s="1780" t="s">
        <v>989</v>
      </c>
      <c r="C505" s="2925" t="s">
        <v>472</v>
      </c>
      <c r="D505" s="231">
        <v>200</v>
      </c>
      <c r="E505" s="2175" t="s">
        <v>74</v>
      </c>
      <c r="F505" s="2183">
        <v>16</v>
      </c>
      <c r="G505" s="2173">
        <v>16</v>
      </c>
      <c r="H505" s="2175" t="s">
        <v>373</v>
      </c>
      <c r="I505" s="2164">
        <v>0.44</v>
      </c>
      <c r="J505" s="2173">
        <v>0.44</v>
      </c>
      <c r="K505" s="62"/>
      <c r="L505" s="11"/>
      <c r="M505" s="72"/>
      <c r="N505" s="91"/>
      <c r="O505" s="1623" t="s">
        <v>471</v>
      </c>
      <c r="AC505" t="s">
        <v>296</v>
      </c>
      <c r="AM505" s="2313" t="str">
        <f>O505</f>
        <v xml:space="preserve">               10 - ТИДНЕВКА</v>
      </c>
      <c r="AN505" s="106"/>
      <c r="AO505" s="11"/>
      <c r="AR505" s="106"/>
      <c r="AV505" s="51"/>
      <c r="AW505" s="580"/>
    </row>
    <row r="506" spans="2:49" ht="15.75" thickBot="1">
      <c r="B506" s="3004" t="s">
        <v>9</v>
      </c>
      <c r="C506" s="2925" t="s">
        <v>10</v>
      </c>
      <c r="D506" s="231">
        <v>60</v>
      </c>
      <c r="E506" s="2175" t="s">
        <v>58</v>
      </c>
      <c r="F506" s="2164">
        <v>20</v>
      </c>
      <c r="G506" s="2173">
        <v>20</v>
      </c>
      <c r="H506" s="2163" t="s">
        <v>372</v>
      </c>
      <c r="I506" s="2331">
        <v>139.68</v>
      </c>
      <c r="J506" s="2173">
        <v>139.68</v>
      </c>
      <c r="K506" s="62"/>
      <c r="L506" s="11"/>
      <c r="M506" s="72"/>
      <c r="N506" s="106"/>
      <c r="O506" t="s">
        <v>296</v>
      </c>
      <c r="Z506" s="894"/>
      <c r="AA506" s="285"/>
      <c r="AC506" s="99" t="str">
        <f>B501</f>
        <v>10 - й   день</v>
      </c>
      <c r="AD506" s="2" t="s">
        <v>442</v>
      </c>
      <c r="AI506" s="133" t="s">
        <v>124</v>
      </c>
      <c r="AK506" s="296" t="str">
        <f>W507</f>
        <v>О С Е Н Ь     2024  -   __  г.г.</v>
      </c>
      <c r="AL506" s="65"/>
      <c r="AN506" s="11"/>
      <c r="AO506" s="11"/>
      <c r="AR506" s="1748"/>
      <c r="AU506" s="11"/>
      <c r="AV506" s="322"/>
      <c r="AW506" s="322"/>
    </row>
    <row r="507" spans="2:49" ht="15.75" thickBot="1">
      <c r="B507" s="3005" t="s">
        <v>9</v>
      </c>
      <c r="C507" s="2925" t="s">
        <v>319</v>
      </c>
      <c r="D507" s="231">
        <v>30</v>
      </c>
      <c r="E507" s="2178" t="s">
        <v>530</v>
      </c>
      <c r="F507" s="2180">
        <v>10</v>
      </c>
      <c r="G507" s="2347">
        <v>10</v>
      </c>
      <c r="H507" s="383"/>
      <c r="I507" s="2962"/>
      <c r="J507" s="2966"/>
      <c r="K507" s="62"/>
      <c r="L507" s="11"/>
      <c r="M507" s="72"/>
      <c r="N507" s="106"/>
      <c r="O507" s="99" t="str">
        <f>B501</f>
        <v>10 - й   день</v>
      </c>
      <c r="P507" s="2" t="s">
        <v>442</v>
      </c>
      <c r="U507" s="133" t="s">
        <v>124</v>
      </c>
      <c r="W507" s="296" t="str">
        <f>I498</f>
        <v>О С Е Н Ь     2024  -   __  г.г.</v>
      </c>
      <c r="X507" s="65"/>
      <c r="Y507" s="1017"/>
      <c r="Z507" s="894"/>
      <c r="AA507" s="1015"/>
      <c r="AC507" s="823" t="s">
        <v>243</v>
      </c>
      <c r="AD507" s="824" t="s">
        <v>297</v>
      </c>
      <c r="AE507" s="825"/>
      <c r="AF507" s="824" t="s">
        <v>298</v>
      </c>
      <c r="AG507" s="825"/>
      <c r="AH507" s="824" t="s">
        <v>299</v>
      </c>
      <c r="AI507" s="825"/>
      <c r="AJ507" s="824" t="s">
        <v>302</v>
      </c>
      <c r="AK507" s="825"/>
      <c r="AL507" s="871" t="s">
        <v>303</v>
      </c>
      <c r="AM507" s="825"/>
      <c r="AN507" s="895" t="s">
        <v>304</v>
      </c>
      <c r="AO507" s="896"/>
      <c r="AR507" s="106"/>
      <c r="AV507" s="322"/>
      <c r="AW507" s="322"/>
    </row>
    <row r="508" spans="2:49" ht="15.75" thickBot="1">
      <c r="B508" s="103"/>
      <c r="C508" s="3070"/>
      <c r="D508" s="102"/>
      <c r="E508" s="188" t="s">
        <v>373</v>
      </c>
      <c r="F508" s="2164">
        <v>0.71299999999999997</v>
      </c>
      <c r="G508" s="2173">
        <v>0.71299999999999997</v>
      </c>
      <c r="H508" s="2666"/>
      <c r="I508" s="14"/>
      <c r="J508" s="2500"/>
      <c r="K508" s="62"/>
      <c r="L508" s="11"/>
      <c r="M508" s="72"/>
      <c r="N508" s="106"/>
      <c r="AC508" s="1073" t="s">
        <v>327</v>
      </c>
      <c r="AD508" s="826" t="s">
        <v>89</v>
      </c>
      <c r="AE508" s="828" t="s">
        <v>90</v>
      </c>
      <c r="AF508" s="872" t="s">
        <v>89</v>
      </c>
      <c r="AG508" s="873" t="s">
        <v>90</v>
      </c>
      <c r="AH508" s="872" t="s">
        <v>89</v>
      </c>
      <c r="AI508" s="873" t="s">
        <v>90</v>
      </c>
      <c r="AJ508" s="826" t="s">
        <v>89</v>
      </c>
      <c r="AK508" s="827" t="s">
        <v>90</v>
      </c>
      <c r="AL508" s="874" t="s">
        <v>89</v>
      </c>
      <c r="AM508" s="827" t="s">
        <v>90</v>
      </c>
      <c r="AN508" s="1076" t="s">
        <v>89</v>
      </c>
      <c r="AO508" s="1077" t="s">
        <v>90</v>
      </c>
      <c r="AR508" s="101"/>
      <c r="AV508" s="14"/>
      <c r="AW508" s="14"/>
    </row>
    <row r="509" spans="2:49" ht="15.75" thickBot="1">
      <c r="B509" s="1212" t="s">
        <v>293</v>
      </c>
      <c r="C509" s="1213"/>
      <c r="D509" s="3022">
        <f>SUM(D503:D508)</f>
        <v>570</v>
      </c>
      <c r="E509" s="2175" t="s">
        <v>81</v>
      </c>
      <c r="F509" s="2350">
        <v>4</v>
      </c>
      <c r="G509" s="2351">
        <v>4</v>
      </c>
      <c r="H509" s="2967"/>
      <c r="I509" s="14"/>
      <c r="J509" s="2500"/>
      <c r="K509" s="60"/>
      <c r="L509" s="37"/>
      <c r="M509" s="74"/>
      <c r="N509" s="91"/>
      <c r="O509" s="1088" t="s">
        <v>330</v>
      </c>
      <c r="P509" s="187"/>
      <c r="Q509" s="187"/>
      <c r="R509" s="187"/>
      <c r="S509" s="187"/>
      <c r="T509" s="187"/>
      <c r="U509" s="187"/>
      <c r="V509" s="187"/>
      <c r="W509" s="187"/>
      <c r="X509" s="187"/>
      <c r="Y509" s="821"/>
      <c r="AC509" s="917" t="s">
        <v>66</v>
      </c>
      <c r="AD509" s="954"/>
      <c r="AE509" s="984"/>
      <c r="AF509" s="954"/>
      <c r="AG509" s="985"/>
      <c r="AH509" s="954"/>
      <c r="AI509" s="986"/>
      <c r="AJ509" s="867">
        <f t="shared" ref="AJ509:AJ518" si="521">AD509+AF509</f>
        <v>0</v>
      </c>
      <c r="AK509" s="987">
        <f t="shared" ref="AK509:AK518" si="522">AE509+AG509</f>
        <v>0</v>
      </c>
      <c r="AL509" s="867">
        <f t="shared" ref="AL509:AL518" si="523">AF509+AH509</f>
        <v>0</v>
      </c>
      <c r="AM509" s="988">
        <f t="shared" ref="AM509:AM518" si="524">AG509+AI509</f>
        <v>0</v>
      </c>
      <c r="AN509" s="900">
        <f t="shared" ref="AN509:AN532" si="525">AD509+AF509+AH509</f>
        <v>0</v>
      </c>
      <c r="AO509" s="907">
        <f t="shared" ref="AO509:AO532" si="526">AE509+AG509+AI509</f>
        <v>0</v>
      </c>
      <c r="AR509" s="101"/>
      <c r="AV509" s="14"/>
      <c r="AW509" s="14"/>
    </row>
    <row r="510" spans="2:49" ht="15.75" thickBot="1">
      <c r="B510" s="585"/>
      <c r="C510" s="334" t="s">
        <v>109</v>
      </c>
      <c r="D510" s="226"/>
      <c r="E510" s="2323" t="s">
        <v>502</v>
      </c>
      <c r="F510" s="69"/>
      <c r="G510" s="58"/>
      <c r="H510" s="2592"/>
      <c r="I510" s="2593" t="s">
        <v>463</v>
      </c>
      <c r="J510" s="2593"/>
      <c r="K510" s="44"/>
      <c r="L510" s="44"/>
      <c r="M510" s="54"/>
      <c r="N510" s="91"/>
      <c r="O510" s="655"/>
      <c r="P510" s="17" t="s">
        <v>331</v>
      </c>
      <c r="Q510" s="17"/>
      <c r="R510" s="17"/>
      <c r="S510" s="17"/>
      <c r="T510" s="17"/>
      <c r="U510" s="17"/>
      <c r="V510" s="17"/>
      <c r="W510" s="17"/>
      <c r="X510" s="17"/>
      <c r="Y510" s="822"/>
      <c r="AC510" s="917" t="s">
        <v>474</v>
      </c>
      <c r="AD510" s="1215">
        <f>I503</f>
        <v>43.65</v>
      </c>
      <c r="AE510" s="989">
        <f>J503</f>
        <v>43.65</v>
      </c>
      <c r="AF510" s="932"/>
      <c r="AG510" s="990"/>
      <c r="AH510" s="932"/>
      <c r="AI510" s="991"/>
      <c r="AJ510" s="868">
        <f t="shared" si="521"/>
        <v>43.65</v>
      </c>
      <c r="AK510" s="992">
        <f t="shared" si="522"/>
        <v>43.65</v>
      </c>
      <c r="AL510" s="868">
        <f t="shared" si="523"/>
        <v>0</v>
      </c>
      <c r="AM510" s="923">
        <f t="shared" si="524"/>
        <v>0</v>
      </c>
      <c r="AN510" s="881">
        <f t="shared" si="525"/>
        <v>43.65</v>
      </c>
      <c r="AO510" s="902">
        <f t="shared" si="526"/>
        <v>43.65</v>
      </c>
      <c r="AR510" s="101"/>
      <c r="AV510" s="11"/>
      <c r="AW510" s="11"/>
    </row>
    <row r="511" spans="2:49" ht="15.75" thickBot="1">
      <c r="B511" s="1780" t="s">
        <v>942</v>
      </c>
      <c r="C511" s="2930" t="s">
        <v>943</v>
      </c>
      <c r="D511" s="340">
        <v>100</v>
      </c>
      <c r="E511" s="2154" t="s">
        <v>88</v>
      </c>
      <c r="F511" s="2155" t="s">
        <v>89</v>
      </c>
      <c r="G511" s="2342" t="s">
        <v>90</v>
      </c>
      <c r="H511" s="2405" t="s">
        <v>88</v>
      </c>
      <c r="I511" s="2158" t="s">
        <v>89</v>
      </c>
      <c r="J511" s="2159" t="s">
        <v>90</v>
      </c>
      <c r="K511" s="2406" t="s">
        <v>88</v>
      </c>
      <c r="L511" s="2168" t="s">
        <v>89</v>
      </c>
      <c r="M511" s="2169" t="s">
        <v>90</v>
      </c>
      <c r="N511" s="91"/>
      <c r="AA511" s="11"/>
      <c r="AC511" s="917" t="s">
        <v>68</v>
      </c>
      <c r="AD511" s="993"/>
      <c r="AE511" s="1047"/>
      <c r="AF511" s="993"/>
      <c r="AG511" s="995"/>
      <c r="AH511" s="993"/>
      <c r="AI511" s="996"/>
      <c r="AJ511" s="868">
        <f t="shared" si="521"/>
        <v>0</v>
      </c>
      <c r="AK511" s="992">
        <f t="shared" si="522"/>
        <v>0</v>
      </c>
      <c r="AL511" s="868">
        <f t="shared" si="523"/>
        <v>0</v>
      </c>
      <c r="AM511" s="923">
        <f t="shared" si="524"/>
        <v>0</v>
      </c>
      <c r="AN511" s="881">
        <f t="shared" si="525"/>
        <v>0</v>
      </c>
      <c r="AO511" s="902">
        <f t="shared" si="526"/>
        <v>0</v>
      </c>
      <c r="AR511" s="101"/>
      <c r="AV511" s="11"/>
      <c r="AW511" s="11"/>
    </row>
    <row r="512" spans="2:49" ht="15.75" thickBot="1">
      <c r="B512" s="1049" t="s">
        <v>944</v>
      </c>
      <c r="C512" s="2931" t="s">
        <v>945</v>
      </c>
      <c r="D512" s="72"/>
      <c r="E512" s="2170" t="s">
        <v>70</v>
      </c>
      <c r="F512" s="2594">
        <v>84.703000000000003</v>
      </c>
      <c r="G512" s="2595">
        <v>67.760000000000005</v>
      </c>
      <c r="H512" s="2177" t="s">
        <v>44</v>
      </c>
      <c r="I512" s="2343">
        <v>48.06</v>
      </c>
      <c r="J512" s="2408">
        <v>36</v>
      </c>
      <c r="K512" s="2352" t="s">
        <v>554</v>
      </c>
      <c r="L512" s="2360">
        <v>41.4</v>
      </c>
      <c r="M512" s="2362">
        <v>41.4</v>
      </c>
      <c r="N512" s="91"/>
      <c r="AA512" s="37"/>
      <c r="AC512" s="917" t="s">
        <v>69</v>
      </c>
      <c r="AD512" s="932"/>
      <c r="AE512" s="994"/>
      <c r="AF512" s="932"/>
      <c r="AG512" s="995"/>
      <c r="AH512" s="932"/>
      <c r="AI512" s="996"/>
      <c r="AJ512" s="868">
        <f t="shared" si="521"/>
        <v>0</v>
      </c>
      <c r="AK512" s="992">
        <f t="shared" si="522"/>
        <v>0</v>
      </c>
      <c r="AL512" s="868">
        <f t="shared" si="523"/>
        <v>0</v>
      </c>
      <c r="AM512" s="923">
        <f t="shared" si="524"/>
        <v>0</v>
      </c>
      <c r="AN512" s="881">
        <f t="shared" si="525"/>
        <v>0</v>
      </c>
      <c r="AO512" s="902">
        <f t="shared" si="526"/>
        <v>0</v>
      </c>
      <c r="AR512" s="101"/>
      <c r="AV512" s="11"/>
      <c r="AW512" s="11"/>
    </row>
    <row r="513" spans="2:49">
      <c r="B513" s="3066" t="s">
        <v>390</v>
      </c>
      <c r="C513" s="3585" t="s">
        <v>381</v>
      </c>
      <c r="D513" s="3046">
        <v>250</v>
      </c>
      <c r="E513" s="2175" t="s">
        <v>44</v>
      </c>
      <c r="F513" s="240">
        <v>52.323999999999998</v>
      </c>
      <c r="G513" s="2392">
        <v>39.24</v>
      </c>
      <c r="H513" s="2175" t="s">
        <v>65</v>
      </c>
      <c r="I513" s="2164">
        <v>27.9</v>
      </c>
      <c r="J513" s="2363">
        <v>22.32</v>
      </c>
      <c r="K513" s="232" t="s">
        <v>557</v>
      </c>
      <c r="L513" s="2409">
        <v>1.62</v>
      </c>
      <c r="M513" s="2199">
        <v>1.62</v>
      </c>
      <c r="N513" s="91"/>
      <c r="O513" s="823" t="s">
        <v>243</v>
      </c>
      <c r="P513" s="824" t="s">
        <v>297</v>
      </c>
      <c r="Q513" s="825"/>
      <c r="R513" s="824" t="s">
        <v>298</v>
      </c>
      <c r="S513" s="825"/>
      <c r="T513" s="824" t="s">
        <v>299</v>
      </c>
      <c r="U513" s="825"/>
      <c r="V513" s="824" t="s">
        <v>300</v>
      </c>
      <c r="W513" s="825"/>
      <c r="X513" s="824" t="s">
        <v>303</v>
      </c>
      <c r="Y513" s="825"/>
      <c r="Z513" s="1751" t="s">
        <v>304</v>
      </c>
      <c r="AA513" s="875"/>
      <c r="AC513" s="917" t="s">
        <v>71</v>
      </c>
      <c r="AD513" s="932"/>
      <c r="AE513" s="989"/>
      <c r="AF513" s="932"/>
      <c r="AG513" s="990"/>
      <c r="AH513" s="932"/>
      <c r="AI513" s="991"/>
      <c r="AJ513" s="868">
        <f t="shared" si="521"/>
        <v>0</v>
      </c>
      <c r="AK513" s="992">
        <f t="shared" si="522"/>
        <v>0</v>
      </c>
      <c r="AL513" s="868">
        <f t="shared" si="523"/>
        <v>0</v>
      </c>
      <c r="AM513" s="923">
        <f t="shared" si="524"/>
        <v>0</v>
      </c>
      <c r="AN513" s="881">
        <f t="shared" si="525"/>
        <v>0</v>
      </c>
      <c r="AO513" s="902">
        <f t="shared" si="526"/>
        <v>0</v>
      </c>
      <c r="AR513" s="101"/>
      <c r="AV513" s="11"/>
      <c r="AW513" s="11"/>
    </row>
    <row r="514" spans="2:49" ht="15.75" thickBot="1">
      <c r="B514" s="103"/>
      <c r="C514" s="3586" t="s">
        <v>491</v>
      </c>
      <c r="D514" s="3067"/>
      <c r="E514" s="2175" t="s">
        <v>133</v>
      </c>
      <c r="F514" s="240">
        <v>13.5</v>
      </c>
      <c r="G514" s="2392">
        <v>10.79</v>
      </c>
      <c r="H514" s="2175" t="s">
        <v>560</v>
      </c>
      <c r="I514" s="2164">
        <v>21.42</v>
      </c>
      <c r="J514" s="2363">
        <v>18</v>
      </c>
      <c r="K514" s="232" t="s">
        <v>396</v>
      </c>
      <c r="L514" s="2164">
        <v>4.32</v>
      </c>
      <c r="M514" s="2176">
        <v>4.32</v>
      </c>
      <c r="N514" s="91"/>
      <c r="O514" s="663"/>
      <c r="P514" s="826" t="s">
        <v>89</v>
      </c>
      <c r="Q514" s="827" t="s">
        <v>90</v>
      </c>
      <c r="R514" s="826" t="s">
        <v>89</v>
      </c>
      <c r="S514" s="827" t="s">
        <v>90</v>
      </c>
      <c r="T514" s="826" t="s">
        <v>89</v>
      </c>
      <c r="U514" s="827" t="s">
        <v>90</v>
      </c>
      <c r="V514" s="826" t="s">
        <v>89</v>
      </c>
      <c r="W514" s="827" t="s">
        <v>90</v>
      </c>
      <c r="X514" s="826" t="s">
        <v>89</v>
      </c>
      <c r="Y514" s="828" t="s">
        <v>90</v>
      </c>
      <c r="Z514" s="876" t="s">
        <v>89</v>
      </c>
      <c r="AA514" s="877" t="s">
        <v>90</v>
      </c>
      <c r="AC514" s="917" t="s">
        <v>72</v>
      </c>
      <c r="AD514" s="932"/>
      <c r="AE514" s="997"/>
      <c r="AF514" s="932"/>
      <c r="AG514" s="990"/>
      <c r="AH514" s="932"/>
      <c r="AI514" s="991"/>
      <c r="AJ514" s="868">
        <f t="shared" si="521"/>
        <v>0</v>
      </c>
      <c r="AK514" s="992">
        <f t="shared" si="522"/>
        <v>0</v>
      </c>
      <c r="AL514" s="868">
        <f t="shared" si="523"/>
        <v>0</v>
      </c>
      <c r="AM514" s="923">
        <f t="shared" si="524"/>
        <v>0</v>
      </c>
      <c r="AN514" s="881">
        <f t="shared" si="525"/>
        <v>0</v>
      </c>
      <c r="AO514" s="902">
        <f t="shared" si="526"/>
        <v>0</v>
      </c>
      <c r="AR514" s="101"/>
    </row>
    <row r="515" spans="2:49">
      <c r="B515" s="163" t="s">
        <v>558</v>
      </c>
      <c r="C515" s="2930" t="s">
        <v>463</v>
      </c>
      <c r="D515" s="3068">
        <v>180</v>
      </c>
      <c r="E515" s="2497" t="s">
        <v>743</v>
      </c>
      <c r="F515" s="11"/>
      <c r="G515" s="72"/>
      <c r="H515" s="2175" t="s">
        <v>561</v>
      </c>
      <c r="I515" s="2164">
        <v>26.1</v>
      </c>
      <c r="J515" s="2363">
        <v>20.88</v>
      </c>
      <c r="K515" s="232" t="s">
        <v>65</v>
      </c>
      <c r="L515" s="2164">
        <v>5.4</v>
      </c>
      <c r="M515" s="2165">
        <v>4.32</v>
      </c>
      <c r="N515" s="91"/>
      <c r="O515" s="1089" t="s">
        <v>118</v>
      </c>
      <c r="P515" s="843">
        <f>D507</f>
        <v>30</v>
      </c>
      <c r="Q515" s="1018">
        <f>D507</f>
        <v>30</v>
      </c>
      <c r="R515" s="857">
        <f>D519</f>
        <v>50</v>
      </c>
      <c r="S515" s="1010">
        <f>D519</f>
        <v>50</v>
      </c>
      <c r="T515" s="857">
        <f>D538</f>
        <v>30</v>
      </c>
      <c r="U515" s="1019">
        <f>D538</f>
        <v>30</v>
      </c>
      <c r="V515" s="857">
        <f>P515+R515</f>
        <v>80</v>
      </c>
      <c r="W515" s="1009">
        <f>Q515+S515</f>
        <v>80</v>
      </c>
      <c r="X515" s="857">
        <f>R515+T515</f>
        <v>80</v>
      </c>
      <c r="Y515" s="1010">
        <f>S515+U515</f>
        <v>80</v>
      </c>
      <c r="Z515" s="878">
        <f t="shared" ref="Z515:Z551" si="527">P515+R515+T515</f>
        <v>110</v>
      </c>
      <c r="AA515" s="879">
        <f t="shared" ref="AA515:AA551" si="528">Q515+S515+U515</f>
        <v>110</v>
      </c>
      <c r="AC515" s="918" t="s">
        <v>329</v>
      </c>
      <c r="AD515" s="932"/>
      <c r="AE515" s="989"/>
      <c r="AF515" s="932"/>
      <c r="AG515" s="990"/>
      <c r="AH515" s="932"/>
      <c r="AI515" s="991"/>
      <c r="AJ515" s="868">
        <f t="shared" si="521"/>
        <v>0</v>
      </c>
      <c r="AK515" s="992">
        <f t="shared" si="522"/>
        <v>0</v>
      </c>
      <c r="AL515" s="868">
        <f t="shared" si="523"/>
        <v>0</v>
      </c>
      <c r="AM515" s="923">
        <f t="shared" si="524"/>
        <v>0</v>
      </c>
      <c r="AN515" s="881">
        <f t="shared" si="525"/>
        <v>0</v>
      </c>
      <c r="AO515" s="902">
        <f t="shared" si="526"/>
        <v>0</v>
      </c>
      <c r="AR515" s="101"/>
    </row>
    <row r="516" spans="2:49" ht="15.75" thickBot="1">
      <c r="B516" s="190" t="s">
        <v>739</v>
      </c>
      <c r="C516" s="3088" t="s">
        <v>740</v>
      </c>
      <c r="D516" s="1550">
        <v>120</v>
      </c>
      <c r="E516" s="2175" t="s">
        <v>65</v>
      </c>
      <c r="F516" s="240">
        <v>12.5</v>
      </c>
      <c r="G516" s="2392">
        <v>10</v>
      </c>
      <c r="H516" s="2178" t="s">
        <v>372</v>
      </c>
      <c r="I516" s="2180">
        <v>27</v>
      </c>
      <c r="J516" s="2410"/>
      <c r="K516" s="2329" t="s">
        <v>359</v>
      </c>
      <c r="L516" s="2164">
        <v>1.8</v>
      </c>
      <c r="M516" s="2176">
        <v>1.8</v>
      </c>
      <c r="N516" s="91"/>
      <c r="O516" s="880" t="s">
        <v>117</v>
      </c>
      <c r="P516" s="844">
        <f>F505+D506</f>
        <v>76</v>
      </c>
      <c r="Q516" s="1020">
        <f>G505+D506</f>
        <v>76</v>
      </c>
      <c r="R516" s="844">
        <f>D518</f>
        <v>60</v>
      </c>
      <c r="S516" s="1021">
        <f>D518</f>
        <v>60</v>
      </c>
      <c r="T516" s="844">
        <f>F536</f>
        <v>9.1999999999999993</v>
      </c>
      <c r="U516" s="1020">
        <f>G536</f>
        <v>9.1999999999999993</v>
      </c>
      <c r="V516" s="844">
        <f t="shared" ref="V516:V520" si="529">P516+R516</f>
        <v>136</v>
      </c>
      <c r="W516" s="1012">
        <f t="shared" ref="W516:W520" si="530">Q516+S516</f>
        <v>136</v>
      </c>
      <c r="X516" s="844">
        <f t="shared" ref="X516:X520" si="531">R516+T516</f>
        <v>69.2</v>
      </c>
      <c r="Y516" s="923">
        <f t="shared" ref="Y516:Y520" si="532">S516+U516</f>
        <v>69.2</v>
      </c>
      <c r="Z516" s="881">
        <f t="shared" si="527"/>
        <v>145.19999999999999</v>
      </c>
      <c r="AA516" s="882">
        <f t="shared" si="528"/>
        <v>145.19999999999999</v>
      </c>
      <c r="AC516" s="1074" t="s">
        <v>328</v>
      </c>
      <c r="AD516" s="2471"/>
      <c r="AE516" s="2969"/>
      <c r="AF516" s="939"/>
      <c r="AG516" s="999"/>
      <c r="AH516" s="939"/>
      <c r="AI516" s="1000"/>
      <c r="AJ516" s="869">
        <f t="shared" si="521"/>
        <v>0</v>
      </c>
      <c r="AK516" s="1001">
        <f t="shared" si="522"/>
        <v>0</v>
      </c>
      <c r="AL516" s="869">
        <f t="shared" si="523"/>
        <v>0</v>
      </c>
      <c r="AM516" s="833">
        <f t="shared" si="524"/>
        <v>0</v>
      </c>
      <c r="AN516" s="890">
        <f t="shared" si="525"/>
        <v>0</v>
      </c>
      <c r="AO516" s="903">
        <f t="shared" si="526"/>
        <v>0</v>
      </c>
      <c r="AR516" s="127"/>
    </row>
    <row r="517" spans="2:49" ht="15.75" thickBot="1">
      <c r="B517" s="3217" t="s">
        <v>946</v>
      </c>
      <c r="C517" s="2925" t="s">
        <v>947</v>
      </c>
      <c r="D517" s="3010">
        <v>200</v>
      </c>
      <c r="E517" s="2497" t="s">
        <v>650</v>
      </c>
      <c r="F517" s="11"/>
      <c r="G517" s="72"/>
      <c r="H517" s="2175" t="s">
        <v>78</v>
      </c>
      <c r="I517" s="2164">
        <v>7.2</v>
      </c>
      <c r="J517" s="2363">
        <v>7.2</v>
      </c>
      <c r="K517" s="2329" t="s">
        <v>377</v>
      </c>
      <c r="L517" s="2350">
        <v>1.35</v>
      </c>
      <c r="M517" s="2351">
        <v>1.35</v>
      </c>
      <c r="N517" s="91"/>
      <c r="O517" s="880" t="s">
        <v>75</v>
      </c>
      <c r="P517" s="844"/>
      <c r="Q517" s="1113"/>
      <c r="R517" s="844">
        <f>L516</f>
        <v>1.8</v>
      </c>
      <c r="S517" s="1012">
        <f>M516</f>
        <v>1.8</v>
      </c>
      <c r="T517" s="844">
        <f>I541</f>
        <v>1.5</v>
      </c>
      <c r="U517" s="1029">
        <f>J541</f>
        <v>1.5</v>
      </c>
      <c r="V517" s="844">
        <f t="shared" si="529"/>
        <v>1.8</v>
      </c>
      <c r="W517" s="1012">
        <f t="shared" si="530"/>
        <v>1.8</v>
      </c>
      <c r="X517" s="844">
        <f t="shared" si="531"/>
        <v>3.3</v>
      </c>
      <c r="Y517" s="923">
        <f t="shared" si="532"/>
        <v>3.3</v>
      </c>
      <c r="Z517" s="881">
        <f t="shared" si="527"/>
        <v>3.3</v>
      </c>
      <c r="AA517" s="882">
        <f t="shared" si="528"/>
        <v>3.3</v>
      </c>
      <c r="AC517" s="919" t="s">
        <v>314</v>
      </c>
      <c r="AD517" s="1002">
        <f t="shared" ref="AD517:AI517" si="533">SUM(AD509:AD516)</f>
        <v>43.65</v>
      </c>
      <c r="AE517" s="1003">
        <f t="shared" si="533"/>
        <v>43.65</v>
      </c>
      <c r="AF517" s="1004">
        <f t="shared" si="533"/>
        <v>0</v>
      </c>
      <c r="AG517" s="921">
        <f t="shared" si="533"/>
        <v>0</v>
      </c>
      <c r="AH517" s="1002">
        <f>SUM(AH509:AH516)</f>
        <v>0</v>
      </c>
      <c r="AI517" s="1005">
        <f t="shared" si="533"/>
        <v>0</v>
      </c>
      <c r="AJ517" s="920">
        <f t="shared" si="521"/>
        <v>43.65</v>
      </c>
      <c r="AK517" s="1006">
        <f t="shared" si="522"/>
        <v>43.65</v>
      </c>
      <c r="AL517" s="920">
        <f t="shared" si="523"/>
        <v>0</v>
      </c>
      <c r="AM517" s="1007">
        <f t="shared" si="524"/>
        <v>0</v>
      </c>
      <c r="AN517" s="920">
        <f t="shared" si="525"/>
        <v>43.65</v>
      </c>
      <c r="AO517" s="921">
        <f t="shared" si="526"/>
        <v>43.65</v>
      </c>
      <c r="AR517" s="106"/>
    </row>
    <row r="518" spans="2:49">
      <c r="B518" s="3004" t="s">
        <v>9</v>
      </c>
      <c r="C518" s="2925" t="s">
        <v>10</v>
      </c>
      <c r="D518" s="3010">
        <v>60</v>
      </c>
      <c r="E518" s="2175" t="s">
        <v>741</v>
      </c>
      <c r="F518" s="240">
        <v>5</v>
      </c>
      <c r="G518" s="2392">
        <v>5</v>
      </c>
      <c r="H518" s="2412" t="s">
        <v>565</v>
      </c>
      <c r="I518" s="2185"/>
      <c r="J518" s="2207"/>
      <c r="K518" s="2353" t="s">
        <v>134</v>
      </c>
      <c r="L518" s="2467">
        <v>5.9299999999999999E-2</v>
      </c>
      <c r="M518" s="2381">
        <v>5.9299999999999999E-2</v>
      </c>
      <c r="N518" s="91"/>
      <c r="O518" s="883" t="s">
        <v>305</v>
      </c>
      <c r="P518" s="2321">
        <f t="shared" ref="P518:U518" si="534">AD517</f>
        <v>43.65</v>
      </c>
      <c r="Q518" s="1039">
        <f t="shared" si="534"/>
        <v>43.65</v>
      </c>
      <c r="R518" s="2316">
        <f t="shared" si="534"/>
        <v>0</v>
      </c>
      <c r="S518" s="885">
        <f t="shared" si="534"/>
        <v>0</v>
      </c>
      <c r="T518" s="2316">
        <f t="shared" si="534"/>
        <v>0</v>
      </c>
      <c r="U518" s="2317">
        <f t="shared" si="534"/>
        <v>0</v>
      </c>
      <c r="V518" s="845">
        <f t="shared" si="529"/>
        <v>43.65</v>
      </c>
      <c r="W518" s="885">
        <f t="shared" si="530"/>
        <v>43.65</v>
      </c>
      <c r="X518" s="845">
        <f t="shared" si="531"/>
        <v>0</v>
      </c>
      <c r="Y518" s="1024">
        <f t="shared" si="532"/>
        <v>0</v>
      </c>
      <c r="Z518" s="884">
        <f t="shared" si="527"/>
        <v>43.65</v>
      </c>
      <c r="AA518" s="885">
        <f t="shared" si="528"/>
        <v>43.65</v>
      </c>
      <c r="AC518" s="1316" t="s">
        <v>428</v>
      </c>
      <c r="AD518" s="865"/>
      <c r="AE518" s="1100"/>
      <c r="AF518" s="867"/>
      <c r="AG518" s="1008"/>
      <c r="AH518" s="870"/>
      <c r="AI518" s="1108"/>
      <c r="AJ518" s="870">
        <f t="shared" si="521"/>
        <v>0</v>
      </c>
      <c r="AK518" s="1009">
        <f t="shared" si="522"/>
        <v>0</v>
      </c>
      <c r="AL518" s="870">
        <f t="shared" si="523"/>
        <v>0</v>
      </c>
      <c r="AM518" s="1010">
        <f t="shared" si="524"/>
        <v>0</v>
      </c>
      <c r="AN518" s="1075">
        <f t="shared" si="525"/>
        <v>0</v>
      </c>
      <c r="AO518" s="1086">
        <f t="shared" si="526"/>
        <v>0</v>
      </c>
      <c r="AR518" s="111"/>
    </row>
    <row r="519" spans="2:49">
      <c r="B519" s="3005" t="s">
        <v>9</v>
      </c>
      <c r="C519" s="2925" t="s">
        <v>319</v>
      </c>
      <c r="D519" s="3010">
        <v>50</v>
      </c>
      <c r="E519" s="2175" t="s">
        <v>566</v>
      </c>
      <c r="F519" s="2183">
        <v>7.4999999999999997E-2</v>
      </c>
      <c r="G519" s="2173">
        <v>7.4999999999999997E-2</v>
      </c>
      <c r="H519" s="2175" t="s">
        <v>567</v>
      </c>
      <c r="I519" s="2164">
        <v>62.777999999999999</v>
      </c>
      <c r="J519" s="2363">
        <v>40.502000000000002</v>
      </c>
      <c r="K519" s="232" t="s">
        <v>373</v>
      </c>
      <c r="L519" s="2414">
        <v>0.5</v>
      </c>
      <c r="M519" s="2415">
        <v>0.5</v>
      </c>
      <c r="N519" s="91"/>
      <c r="O519" s="880" t="s">
        <v>93</v>
      </c>
      <c r="P519" s="844"/>
      <c r="Q519" s="837"/>
      <c r="R519" s="844"/>
      <c r="S519" s="923"/>
      <c r="T519" s="844">
        <f>F539</f>
        <v>20</v>
      </c>
      <c r="U519" s="1025">
        <f>G539</f>
        <v>20</v>
      </c>
      <c r="V519" s="844">
        <f t="shared" si="529"/>
        <v>0</v>
      </c>
      <c r="W519" s="1012">
        <f t="shared" si="530"/>
        <v>0</v>
      </c>
      <c r="X519" s="844">
        <f t="shared" si="531"/>
        <v>20</v>
      </c>
      <c r="Y519" s="923">
        <f t="shared" si="532"/>
        <v>20</v>
      </c>
      <c r="Z519" s="881">
        <f t="shared" si="527"/>
        <v>20</v>
      </c>
      <c r="AA519" s="882">
        <f t="shared" si="528"/>
        <v>20</v>
      </c>
      <c r="AC519" s="898" t="s">
        <v>326</v>
      </c>
      <c r="AD519" s="729"/>
      <c r="AE519" s="1101"/>
      <c r="AF519" s="868">
        <f>I519</f>
        <v>62.777999999999999</v>
      </c>
      <c r="AG519" s="1011">
        <f>J519</f>
        <v>40.502000000000002</v>
      </c>
      <c r="AH519" s="868"/>
      <c r="AI519" s="1027"/>
      <c r="AJ519" s="868">
        <f t="shared" ref="AJ519:AM522" si="535">AD519+AF519</f>
        <v>62.777999999999999</v>
      </c>
      <c r="AK519" s="1012">
        <f t="shared" si="535"/>
        <v>40.502000000000002</v>
      </c>
      <c r="AL519" s="868">
        <f t="shared" si="535"/>
        <v>62.777999999999999</v>
      </c>
      <c r="AM519" s="923">
        <f t="shared" si="535"/>
        <v>40.502000000000002</v>
      </c>
      <c r="AN519" s="1075">
        <f t="shared" si="525"/>
        <v>62.777999999999999</v>
      </c>
      <c r="AO519" s="1086">
        <f t="shared" si="526"/>
        <v>40.502000000000002</v>
      </c>
      <c r="AR519" s="111"/>
    </row>
    <row r="520" spans="2:49" ht="13.5" customHeight="1" thickBot="1">
      <c r="B520" s="757" t="s">
        <v>384</v>
      </c>
      <c r="C520" s="2925" t="s">
        <v>1039</v>
      </c>
      <c r="D520" s="247">
        <v>100</v>
      </c>
      <c r="E520" s="2175" t="s">
        <v>372</v>
      </c>
      <c r="F520" s="240">
        <v>3.68</v>
      </c>
      <c r="G520" s="2392"/>
      <c r="H520" s="2175" t="s">
        <v>569</v>
      </c>
      <c r="I520" s="2254"/>
      <c r="J520" s="2429">
        <v>1.3</v>
      </c>
      <c r="K520" s="2596" t="s">
        <v>568</v>
      </c>
      <c r="L520" s="11"/>
      <c r="M520" s="72"/>
      <c r="N520" s="91"/>
      <c r="O520" s="415" t="s">
        <v>44</v>
      </c>
      <c r="P520" s="1111"/>
      <c r="Q520" s="1030"/>
      <c r="R520" s="1111">
        <f>F513+I512</f>
        <v>100.384</v>
      </c>
      <c r="S520" s="1012">
        <f>G513+J512</f>
        <v>75.240000000000009</v>
      </c>
      <c r="T520" s="844"/>
      <c r="U520" s="1025"/>
      <c r="V520" s="844">
        <f t="shared" si="529"/>
        <v>100.384</v>
      </c>
      <c r="W520" s="1012">
        <f t="shared" si="530"/>
        <v>75.240000000000009</v>
      </c>
      <c r="X520" s="844">
        <f t="shared" si="531"/>
        <v>100.384</v>
      </c>
      <c r="Y520" s="923">
        <f t="shared" si="532"/>
        <v>75.240000000000009</v>
      </c>
      <c r="Z520" s="881">
        <f t="shared" si="527"/>
        <v>100.384</v>
      </c>
      <c r="AA520" s="882">
        <f t="shared" si="528"/>
        <v>75.240000000000009</v>
      </c>
      <c r="AC520" s="897" t="s">
        <v>229</v>
      </c>
      <c r="AD520" s="729"/>
      <c r="AE520" s="1102"/>
      <c r="AF520" s="868"/>
      <c r="AG520" s="1011"/>
      <c r="AH520" s="868"/>
      <c r="AI520" s="1027"/>
      <c r="AJ520" s="868">
        <f t="shared" si="535"/>
        <v>0</v>
      </c>
      <c r="AK520" s="1012">
        <f t="shared" si="535"/>
        <v>0</v>
      </c>
      <c r="AL520" s="868">
        <f t="shared" si="535"/>
        <v>0</v>
      </c>
      <c r="AM520" s="923">
        <f t="shared" si="535"/>
        <v>0</v>
      </c>
      <c r="AN520" s="1075">
        <f t="shared" si="525"/>
        <v>0</v>
      </c>
      <c r="AO520" s="1086">
        <f t="shared" si="526"/>
        <v>0</v>
      </c>
      <c r="AR520" s="209"/>
    </row>
    <row r="521" spans="2:49" ht="13.5" customHeight="1" thickBot="1">
      <c r="B521" s="3069"/>
      <c r="C521" s="743"/>
      <c r="D521" s="1551"/>
      <c r="E521" s="2602" t="s">
        <v>744</v>
      </c>
      <c r="F521" s="11"/>
      <c r="G521" s="72"/>
      <c r="H521" s="3484" t="s">
        <v>950</v>
      </c>
      <c r="I521" s="1192"/>
      <c r="J521" s="2387"/>
      <c r="K521" s="3136" t="s">
        <v>746</v>
      </c>
      <c r="L521" s="2519"/>
      <c r="M521" s="2520"/>
      <c r="N521" s="91"/>
      <c r="O521" s="2936" t="s">
        <v>434</v>
      </c>
      <c r="P521" s="2318">
        <f t="shared" ref="P521:U521" si="536">AD532</f>
        <v>0</v>
      </c>
      <c r="Q521" s="2319">
        <f t="shared" si="536"/>
        <v>0</v>
      </c>
      <c r="R521" s="2318">
        <f t="shared" si="536"/>
        <v>385.84799999999996</v>
      </c>
      <c r="S521" s="1487">
        <f t="shared" si="536"/>
        <v>299.91199999999998</v>
      </c>
      <c r="T521" s="2318">
        <f t="shared" si="536"/>
        <v>0</v>
      </c>
      <c r="U521" s="2320">
        <f t="shared" si="536"/>
        <v>0</v>
      </c>
      <c r="V521" s="1378">
        <f t="shared" ref="V521:Y523" si="537">P521+R521</f>
        <v>385.84799999999996</v>
      </c>
      <c r="W521" s="887">
        <f t="shared" si="537"/>
        <v>299.91199999999998</v>
      </c>
      <c r="X521" s="1378">
        <f t="shared" si="537"/>
        <v>385.84799999999996</v>
      </c>
      <c r="Y521" s="1379">
        <f t="shared" si="537"/>
        <v>299.91199999999998</v>
      </c>
      <c r="Z521" s="1380">
        <f t="shared" si="527"/>
        <v>385.84799999999996</v>
      </c>
      <c r="AA521" s="887">
        <f t="shared" si="528"/>
        <v>299.91199999999998</v>
      </c>
      <c r="AC521" s="899" t="s">
        <v>360</v>
      </c>
      <c r="AD521" s="729"/>
      <c r="AE521" s="1103"/>
      <c r="AF521" s="868"/>
      <c r="AG521" s="1011"/>
      <c r="AH521" s="869"/>
      <c r="AI521" s="1109"/>
      <c r="AJ521" s="869">
        <f t="shared" si="535"/>
        <v>0</v>
      </c>
      <c r="AK521" s="1014">
        <f t="shared" si="535"/>
        <v>0</v>
      </c>
      <c r="AL521" s="869">
        <f t="shared" si="535"/>
        <v>0</v>
      </c>
      <c r="AM521" s="833">
        <f t="shared" si="535"/>
        <v>0</v>
      </c>
      <c r="AN521" s="1075">
        <f t="shared" si="525"/>
        <v>0</v>
      </c>
      <c r="AO521" s="1086">
        <f t="shared" si="526"/>
        <v>0</v>
      </c>
      <c r="AR521" s="209"/>
    </row>
    <row r="522" spans="2:49" ht="13.5" customHeight="1" thickBot="1">
      <c r="B522" s="103"/>
      <c r="C522" s="3070"/>
      <c r="D522" s="102"/>
      <c r="E522" s="2163" t="s">
        <v>85</v>
      </c>
      <c r="F522" s="2893">
        <v>3.25</v>
      </c>
      <c r="G522" s="2173">
        <v>3.25</v>
      </c>
      <c r="H522" s="3426" t="s">
        <v>88</v>
      </c>
      <c r="I522" s="3427" t="s">
        <v>89</v>
      </c>
      <c r="J522" s="3428" t="s">
        <v>90</v>
      </c>
      <c r="K522" s="2154" t="s">
        <v>88</v>
      </c>
      <c r="L522" s="2155" t="s">
        <v>89</v>
      </c>
      <c r="M522" s="2342" t="s">
        <v>90</v>
      </c>
      <c r="N522" s="91"/>
      <c r="O522" s="2937" t="s">
        <v>435</v>
      </c>
      <c r="P522" s="2318">
        <f t="shared" ref="P522:U522" si="538">AD539</f>
        <v>0</v>
      </c>
      <c r="Q522" s="2319">
        <f t="shared" si="538"/>
        <v>0</v>
      </c>
      <c r="R522" s="2318">
        <f t="shared" si="538"/>
        <v>7.57</v>
      </c>
      <c r="S522" s="1487">
        <f t="shared" si="538"/>
        <v>7.57</v>
      </c>
      <c r="T522" s="2318">
        <f t="shared" si="538"/>
        <v>2</v>
      </c>
      <c r="U522" s="2320">
        <f t="shared" si="538"/>
        <v>2</v>
      </c>
      <c r="V522" s="846">
        <f t="shared" si="537"/>
        <v>7.57</v>
      </c>
      <c r="W522" s="887">
        <f t="shared" si="537"/>
        <v>7.57</v>
      </c>
      <c r="X522" s="846">
        <f t="shared" si="537"/>
        <v>9.57</v>
      </c>
      <c r="Y522" s="1026">
        <f t="shared" si="537"/>
        <v>9.57</v>
      </c>
      <c r="Z522" s="1380">
        <f t="shared" si="527"/>
        <v>9.57</v>
      </c>
      <c r="AA522" s="887">
        <f t="shared" si="528"/>
        <v>9.57</v>
      </c>
      <c r="AC522" s="899" t="s">
        <v>61</v>
      </c>
      <c r="AD522" s="865"/>
      <c r="AE522" s="1100"/>
      <c r="AF522" s="867"/>
      <c r="AG522" s="1008"/>
      <c r="AH522" s="868"/>
      <c r="AI522" s="1027"/>
      <c r="AJ522" s="868">
        <f t="shared" si="535"/>
        <v>0</v>
      </c>
      <c r="AK522" s="1012">
        <f t="shared" si="535"/>
        <v>0</v>
      </c>
      <c r="AL522" s="868">
        <f t="shared" si="535"/>
        <v>0</v>
      </c>
      <c r="AM522" s="923">
        <f t="shared" si="535"/>
        <v>0</v>
      </c>
      <c r="AN522" s="1075">
        <f t="shared" si="525"/>
        <v>0</v>
      </c>
      <c r="AO522" s="1086">
        <f t="shared" si="526"/>
        <v>0</v>
      </c>
      <c r="AR522" s="104"/>
    </row>
    <row r="523" spans="2:49" ht="15" customHeight="1">
      <c r="B523" s="3069"/>
      <c r="C523" s="743"/>
      <c r="D523" s="1551"/>
      <c r="E523" s="2497" t="s">
        <v>745</v>
      </c>
      <c r="F523" s="11"/>
      <c r="G523" s="11"/>
      <c r="H523" s="188" t="s">
        <v>561</v>
      </c>
      <c r="I523" s="227">
        <v>112.5</v>
      </c>
      <c r="J523" s="228">
        <v>90</v>
      </c>
      <c r="K523" s="2597" t="s">
        <v>107</v>
      </c>
      <c r="L523" s="2466">
        <v>182.471</v>
      </c>
      <c r="M523" s="2604">
        <v>127.9</v>
      </c>
      <c r="N523" s="91"/>
      <c r="O523" s="880" t="s">
        <v>67</v>
      </c>
      <c r="P523" s="847">
        <f t="shared" ref="P523:U523" si="539">AD547</f>
        <v>0</v>
      </c>
      <c r="Q523" s="1145">
        <f t="shared" si="539"/>
        <v>0</v>
      </c>
      <c r="R523" s="847">
        <f t="shared" si="539"/>
        <v>113.5</v>
      </c>
      <c r="S523" s="1195">
        <f t="shared" si="539"/>
        <v>100</v>
      </c>
      <c r="T523" s="847">
        <f t="shared" si="539"/>
        <v>0</v>
      </c>
      <c r="U523" s="2204">
        <f t="shared" si="539"/>
        <v>0</v>
      </c>
      <c r="V523" s="847">
        <f t="shared" si="537"/>
        <v>113.5</v>
      </c>
      <c r="W523" s="1012">
        <f t="shared" si="537"/>
        <v>100</v>
      </c>
      <c r="X523" s="847">
        <f t="shared" si="537"/>
        <v>113.5</v>
      </c>
      <c r="Y523" s="923">
        <f t="shared" si="537"/>
        <v>100</v>
      </c>
      <c r="Z523" s="901">
        <f t="shared" si="527"/>
        <v>113.5</v>
      </c>
      <c r="AA523" s="882">
        <f t="shared" si="528"/>
        <v>100</v>
      </c>
      <c r="AC523" s="1175" t="s">
        <v>374</v>
      </c>
      <c r="AD523" s="729"/>
      <c r="AE523" s="1101"/>
      <c r="AF523" s="868"/>
      <c r="AG523" s="1011"/>
      <c r="AH523" s="868"/>
      <c r="AI523" s="1027"/>
      <c r="AJ523" s="868">
        <f t="shared" ref="AJ523:AJ524" si="540">AD523+AF523</f>
        <v>0</v>
      </c>
      <c r="AK523" s="1012">
        <f t="shared" ref="AK523:AK524" si="541">AE523+AG523</f>
        <v>0</v>
      </c>
      <c r="AL523" s="868">
        <f t="shared" ref="AL523:AL524" si="542">AF523+AH523</f>
        <v>0</v>
      </c>
      <c r="AM523" s="923">
        <f t="shared" ref="AM523:AM524" si="543">AG523+AI523</f>
        <v>0</v>
      </c>
      <c r="AN523" s="1075">
        <f t="shared" si="525"/>
        <v>0</v>
      </c>
      <c r="AO523" s="1086">
        <f t="shared" si="526"/>
        <v>0</v>
      </c>
      <c r="AR523" s="111"/>
    </row>
    <row r="524" spans="2:49" ht="13.5" customHeight="1">
      <c r="B524" s="103"/>
      <c r="C524" s="3070"/>
      <c r="D524" s="102"/>
      <c r="E524" s="2175" t="s">
        <v>377</v>
      </c>
      <c r="F524" s="2164">
        <v>2.5</v>
      </c>
      <c r="G524" s="2429">
        <v>2.5</v>
      </c>
      <c r="H524" s="3485" t="s">
        <v>566</v>
      </c>
      <c r="I524" s="3486">
        <v>0.01</v>
      </c>
      <c r="J524" s="3487">
        <v>0.01</v>
      </c>
      <c r="K524" s="2175" t="s">
        <v>133</v>
      </c>
      <c r="L524" s="2183">
        <v>2.38</v>
      </c>
      <c r="M524" s="2603">
        <v>2</v>
      </c>
      <c r="N524" s="91"/>
      <c r="O524" s="888" t="s">
        <v>92</v>
      </c>
      <c r="P524" s="847">
        <f t="shared" ref="P524:U524" si="544">AD551</f>
        <v>0</v>
      </c>
      <c r="Q524" s="1145">
        <f t="shared" si="544"/>
        <v>0</v>
      </c>
      <c r="R524" s="847">
        <f t="shared" si="544"/>
        <v>25</v>
      </c>
      <c r="S524" s="1195">
        <f>AG551</f>
        <v>25</v>
      </c>
      <c r="T524" s="847">
        <f t="shared" si="544"/>
        <v>0</v>
      </c>
      <c r="U524" s="2204">
        <f t="shared" si="544"/>
        <v>0</v>
      </c>
      <c r="V524" s="844">
        <f t="shared" ref="V524:V546" si="545">P524+R524</f>
        <v>25</v>
      </c>
      <c r="W524" s="1012">
        <f t="shared" ref="W524:W551" si="546">Q524+S524</f>
        <v>25</v>
      </c>
      <c r="X524" s="844">
        <f t="shared" ref="X524:X549" si="547">R524+T524</f>
        <v>25</v>
      </c>
      <c r="Y524" s="923">
        <f t="shared" ref="Y524:Y551" si="548">S524+U524</f>
        <v>25</v>
      </c>
      <c r="Z524" s="881">
        <f t="shared" si="527"/>
        <v>25</v>
      </c>
      <c r="AA524" s="882">
        <f t="shared" si="528"/>
        <v>25</v>
      </c>
      <c r="AC524" s="898" t="s">
        <v>325</v>
      </c>
      <c r="AD524" s="729"/>
      <c r="AE524" s="1102"/>
      <c r="AF524" s="868"/>
      <c r="AG524" s="1011"/>
      <c r="AH524" s="868"/>
      <c r="AI524" s="1027"/>
      <c r="AJ524" s="868">
        <f t="shared" si="540"/>
        <v>0</v>
      </c>
      <c r="AK524" s="1012">
        <f t="shared" si="541"/>
        <v>0</v>
      </c>
      <c r="AL524" s="868">
        <f t="shared" si="542"/>
        <v>0</v>
      </c>
      <c r="AM524" s="923">
        <f t="shared" si="543"/>
        <v>0</v>
      </c>
      <c r="AN524" s="1075">
        <f t="shared" si="525"/>
        <v>0</v>
      </c>
      <c r="AO524" s="1086">
        <f t="shared" si="526"/>
        <v>0</v>
      </c>
      <c r="AR524" s="209"/>
    </row>
    <row r="525" spans="2:49">
      <c r="B525" s="631"/>
      <c r="C525" s="3071"/>
      <c r="D525" s="1876"/>
      <c r="E525" s="2175" t="s">
        <v>373</v>
      </c>
      <c r="F525" s="2350">
        <v>0.8</v>
      </c>
      <c r="G525" s="2355">
        <v>0.8</v>
      </c>
      <c r="H525" s="188" t="s">
        <v>65</v>
      </c>
      <c r="I525" s="251">
        <v>16.667000000000002</v>
      </c>
      <c r="J525" s="3488">
        <v>13.34</v>
      </c>
      <c r="K525" s="2175" t="s">
        <v>394</v>
      </c>
      <c r="L525" s="2183">
        <v>2</v>
      </c>
      <c r="M525" s="2603">
        <v>2</v>
      </c>
      <c r="N525" s="106"/>
      <c r="O525" s="880" t="s">
        <v>116</v>
      </c>
      <c r="P525" s="1168"/>
      <c r="Q525" s="1169"/>
      <c r="R525" s="1168">
        <f>I530</f>
        <v>100</v>
      </c>
      <c r="S525" s="1031">
        <f>J530</f>
        <v>100</v>
      </c>
      <c r="T525" s="1168"/>
      <c r="U525" s="1032"/>
      <c r="V525" s="844">
        <f t="shared" si="545"/>
        <v>100</v>
      </c>
      <c r="W525" s="1012">
        <f t="shared" si="546"/>
        <v>100</v>
      </c>
      <c r="X525" s="844">
        <f t="shared" si="547"/>
        <v>100</v>
      </c>
      <c r="Y525" s="923">
        <f t="shared" si="548"/>
        <v>100</v>
      </c>
      <c r="Z525" s="881">
        <f t="shared" si="527"/>
        <v>100</v>
      </c>
      <c r="AA525" s="882">
        <f t="shared" si="528"/>
        <v>100</v>
      </c>
      <c r="AC525" s="899" t="s">
        <v>110</v>
      </c>
      <c r="AD525" s="1112"/>
      <c r="AE525" s="1102"/>
      <c r="AF525" s="1194">
        <f>I515+I523</f>
        <v>138.6</v>
      </c>
      <c r="AG525" s="1011">
        <f>J515+J523</f>
        <v>110.88</v>
      </c>
      <c r="AH525" s="868"/>
      <c r="AI525" s="1027"/>
      <c r="AJ525" s="868">
        <f t="shared" ref="AJ525:AM532" si="549">AD525+AF525</f>
        <v>138.6</v>
      </c>
      <c r="AK525" s="1012">
        <f t="shared" si="549"/>
        <v>110.88</v>
      </c>
      <c r="AL525" s="868">
        <f t="shared" si="549"/>
        <v>138.6</v>
      </c>
      <c r="AM525" s="923">
        <f t="shared" si="549"/>
        <v>110.88</v>
      </c>
      <c r="AN525" s="1075">
        <f t="shared" si="525"/>
        <v>138.6</v>
      </c>
      <c r="AO525" s="1086">
        <f t="shared" si="526"/>
        <v>110.88</v>
      </c>
      <c r="AR525" s="209"/>
    </row>
    <row r="526" spans="2:49">
      <c r="B526" s="631"/>
      <c r="C526" s="3071"/>
      <c r="D526" s="1551"/>
      <c r="E526" s="2349" t="s">
        <v>134</v>
      </c>
      <c r="F526" s="2350">
        <v>0.01</v>
      </c>
      <c r="G526" s="2355">
        <v>0.01</v>
      </c>
      <c r="H526" s="188" t="s">
        <v>377</v>
      </c>
      <c r="I526" s="3489">
        <v>2</v>
      </c>
      <c r="J526" s="3490">
        <v>2</v>
      </c>
      <c r="K526" s="2401" t="s">
        <v>276</v>
      </c>
      <c r="L526" s="2599" t="s">
        <v>883</v>
      </c>
      <c r="M526" s="2605">
        <v>2.6</v>
      </c>
      <c r="N526" s="106"/>
      <c r="O526" s="415" t="s">
        <v>317</v>
      </c>
      <c r="P526" s="847">
        <f t="shared" ref="P526:U526" si="550">AD554</f>
        <v>92.8</v>
      </c>
      <c r="Q526" s="1145">
        <f t="shared" si="550"/>
        <v>80</v>
      </c>
      <c r="R526" s="847">
        <f t="shared" si="550"/>
        <v>0</v>
      </c>
      <c r="S526" s="1195">
        <f t="shared" si="550"/>
        <v>0</v>
      </c>
      <c r="T526" s="847">
        <f t="shared" si="550"/>
        <v>51.254300000000001</v>
      </c>
      <c r="U526" s="2204">
        <f t="shared" si="550"/>
        <v>43.56</v>
      </c>
      <c r="V526" s="844">
        <f t="shared" si="545"/>
        <v>92.8</v>
      </c>
      <c r="W526" s="1012">
        <f t="shared" si="546"/>
        <v>80</v>
      </c>
      <c r="X526" s="844">
        <f t="shared" si="547"/>
        <v>51.254300000000001</v>
      </c>
      <c r="Y526" s="923">
        <f t="shared" si="548"/>
        <v>43.56</v>
      </c>
      <c r="Z526" s="881">
        <f t="shared" si="527"/>
        <v>144.05430000000001</v>
      </c>
      <c r="AA526" s="882">
        <f t="shared" si="528"/>
        <v>123.56</v>
      </c>
      <c r="AC526" s="899" t="s">
        <v>80</v>
      </c>
      <c r="AD526" s="729"/>
      <c r="AE526" s="1104"/>
      <c r="AF526" s="868">
        <f>F514+I514+L524</f>
        <v>37.300000000000004</v>
      </c>
      <c r="AG526" s="1011">
        <f>G514+J514+M524</f>
        <v>30.79</v>
      </c>
      <c r="AH526" s="868"/>
      <c r="AI526" s="1027"/>
      <c r="AJ526" s="868">
        <f t="shared" si="549"/>
        <v>37.300000000000004</v>
      </c>
      <c r="AK526" s="1012">
        <f t="shared" si="549"/>
        <v>30.79</v>
      </c>
      <c r="AL526" s="868">
        <f t="shared" si="549"/>
        <v>37.300000000000004</v>
      </c>
      <c r="AM526" s="923">
        <f t="shared" si="549"/>
        <v>30.79</v>
      </c>
      <c r="AN526" s="1075">
        <f t="shared" si="525"/>
        <v>37.300000000000004</v>
      </c>
      <c r="AO526" s="1086">
        <f t="shared" si="526"/>
        <v>30.79</v>
      </c>
      <c r="AR526" s="209"/>
    </row>
    <row r="527" spans="2:49">
      <c r="B527" s="631"/>
      <c r="C527" s="3072"/>
      <c r="D527" s="102"/>
      <c r="E527" s="3036" t="s">
        <v>84</v>
      </c>
      <c r="F527" s="2350">
        <v>5</v>
      </c>
      <c r="G527" s="2355">
        <v>5</v>
      </c>
      <c r="H527" s="2175" t="s">
        <v>81</v>
      </c>
      <c r="I527" s="2364">
        <v>1.7</v>
      </c>
      <c r="J527" s="2411">
        <v>1.7</v>
      </c>
      <c r="K527" s="2178" t="s">
        <v>373</v>
      </c>
      <c r="L527" s="2180">
        <v>0.36</v>
      </c>
      <c r="M527" s="2600">
        <v>0.36</v>
      </c>
      <c r="N527" s="106"/>
      <c r="O527" s="880" t="s">
        <v>318</v>
      </c>
      <c r="P527" s="847">
        <f t="shared" ref="P527:U527" si="551">AD558</f>
        <v>0</v>
      </c>
      <c r="Q527" s="1145">
        <f t="shared" si="551"/>
        <v>0</v>
      </c>
      <c r="R527" s="847">
        <f t="shared" si="551"/>
        <v>0</v>
      </c>
      <c r="S527" s="1195">
        <f t="shared" si="551"/>
        <v>0</v>
      </c>
      <c r="T527" s="847">
        <f t="shared" si="551"/>
        <v>0</v>
      </c>
      <c r="U527" s="2204">
        <f t="shared" si="551"/>
        <v>0</v>
      </c>
      <c r="V527" s="844">
        <f t="shared" si="545"/>
        <v>0</v>
      </c>
      <c r="W527" s="1012">
        <f t="shared" si="546"/>
        <v>0</v>
      </c>
      <c r="X527" s="844">
        <f t="shared" si="547"/>
        <v>0</v>
      </c>
      <c r="Y527" s="923">
        <f t="shared" si="548"/>
        <v>0</v>
      </c>
      <c r="Z527" s="881">
        <f t="shared" si="527"/>
        <v>0</v>
      </c>
      <c r="AA527" s="882">
        <f t="shared" si="528"/>
        <v>0</v>
      </c>
      <c r="AC527" s="899" t="s">
        <v>65</v>
      </c>
      <c r="AD527" s="729"/>
      <c r="AE527" s="1104"/>
      <c r="AF527" s="868">
        <f>F516+I513+L515+I525</f>
        <v>62.466999999999999</v>
      </c>
      <c r="AG527" s="1011">
        <f>G516+J513+M515+J525</f>
        <v>49.980000000000004</v>
      </c>
      <c r="AH527" s="868"/>
      <c r="AI527" s="1027"/>
      <c r="AJ527" s="868">
        <f t="shared" si="549"/>
        <v>62.466999999999999</v>
      </c>
      <c r="AK527" s="1012">
        <f t="shared" si="549"/>
        <v>49.980000000000004</v>
      </c>
      <c r="AL527" s="868">
        <f t="shared" si="549"/>
        <v>62.466999999999999</v>
      </c>
      <c r="AM527" s="923">
        <f t="shared" si="549"/>
        <v>49.980000000000004</v>
      </c>
      <c r="AN527" s="1075">
        <f t="shared" si="525"/>
        <v>62.466999999999999</v>
      </c>
      <c r="AO527" s="1086">
        <f t="shared" si="526"/>
        <v>49.980000000000004</v>
      </c>
      <c r="AR527" s="209"/>
    </row>
    <row r="528" spans="2:49" ht="15.75" thickBot="1">
      <c r="B528" s="631"/>
      <c r="C528" s="3071"/>
      <c r="D528" s="1551"/>
      <c r="E528" s="2175" t="s">
        <v>372</v>
      </c>
      <c r="F528" s="2164">
        <v>200</v>
      </c>
      <c r="G528" s="2363">
        <v>200</v>
      </c>
      <c r="H528" s="2178" t="s">
        <v>373</v>
      </c>
      <c r="I528" s="2402">
        <v>0.16</v>
      </c>
      <c r="J528" s="2485">
        <v>0.16</v>
      </c>
      <c r="K528" s="2175" t="s">
        <v>394</v>
      </c>
      <c r="L528" s="2183">
        <v>6</v>
      </c>
      <c r="M528" s="2603">
        <v>6</v>
      </c>
      <c r="N528" s="106"/>
      <c r="O528" s="880" t="s">
        <v>107</v>
      </c>
      <c r="P528" s="844"/>
      <c r="Q528" s="837"/>
      <c r="R528" s="1144">
        <f>L523</f>
        <v>182.471</v>
      </c>
      <c r="S528" s="923">
        <f>M523</f>
        <v>127.9</v>
      </c>
      <c r="T528" s="844"/>
      <c r="U528" s="1025"/>
      <c r="V528" s="844">
        <f t="shared" si="545"/>
        <v>182.471</v>
      </c>
      <c r="W528" s="1012">
        <f t="shared" si="546"/>
        <v>127.9</v>
      </c>
      <c r="X528" s="844">
        <f t="shared" si="547"/>
        <v>182.471</v>
      </c>
      <c r="Y528" s="923">
        <f t="shared" si="548"/>
        <v>127.9</v>
      </c>
      <c r="Z528" s="881">
        <f t="shared" si="527"/>
        <v>182.471</v>
      </c>
      <c r="AA528" s="882">
        <f t="shared" si="528"/>
        <v>127.9</v>
      </c>
      <c r="AC528" s="899" t="s">
        <v>70</v>
      </c>
      <c r="AD528" s="729"/>
      <c r="AE528" s="1102"/>
      <c r="AF528" s="935">
        <f>F512</f>
        <v>84.703000000000003</v>
      </c>
      <c r="AG528" s="1011">
        <f>G512</f>
        <v>67.760000000000005</v>
      </c>
      <c r="AH528" s="868"/>
      <c r="AI528" s="1027"/>
      <c r="AJ528" s="868">
        <f t="shared" si="549"/>
        <v>84.703000000000003</v>
      </c>
      <c r="AK528" s="1012">
        <f t="shared" si="549"/>
        <v>67.760000000000005</v>
      </c>
      <c r="AL528" s="868">
        <f t="shared" si="549"/>
        <v>84.703000000000003</v>
      </c>
      <c r="AM528" s="923">
        <f t="shared" si="549"/>
        <v>67.760000000000005</v>
      </c>
      <c r="AN528" s="1075">
        <f t="shared" si="525"/>
        <v>84.703000000000003</v>
      </c>
      <c r="AO528" s="1086">
        <f t="shared" si="526"/>
        <v>67.760000000000005</v>
      </c>
      <c r="AR528" s="209"/>
    </row>
    <row r="529" spans="2:44" ht="16.5" thickBot="1">
      <c r="B529" s="631"/>
      <c r="C529" s="3073"/>
      <c r="D529" s="102"/>
      <c r="E529" s="3218"/>
      <c r="F529" s="3219" t="s">
        <v>948</v>
      </c>
      <c r="G529" s="3220"/>
      <c r="H529" s="3221"/>
      <c r="I529" s="3221"/>
      <c r="J529" s="3222"/>
      <c r="K529" s="2561" t="s">
        <v>750</v>
      </c>
      <c r="L529" s="51"/>
      <c r="M529" s="2598"/>
      <c r="N529" s="106"/>
      <c r="O529" s="880" t="s">
        <v>63</v>
      </c>
      <c r="P529" s="844"/>
      <c r="Q529" s="837"/>
      <c r="R529" s="844"/>
      <c r="S529" s="923"/>
      <c r="T529" s="1144"/>
      <c r="U529" s="1029"/>
      <c r="V529" s="844">
        <f t="shared" si="545"/>
        <v>0</v>
      </c>
      <c r="W529" s="1012">
        <f t="shared" si="546"/>
        <v>0</v>
      </c>
      <c r="X529" s="844">
        <f t="shared" si="547"/>
        <v>0</v>
      </c>
      <c r="Y529" s="923">
        <f t="shared" si="548"/>
        <v>0</v>
      </c>
      <c r="Z529" s="881">
        <f t="shared" si="527"/>
        <v>0</v>
      </c>
      <c r="AA529" s="882">
        <f t="shared" si="528"/>
        <v>0</v>
      </c>
      <c r="AC529" s="899" t="s">
        <v>114</v>
      </c>
      <c r="AD529" s="1110"/>
      <c r="AE529" s="1105"/>
      <c r="AF529" s="1193"/>
      <c r="AG529" s="1011"/>
      <c r="AH529" s="868"/>
      <c r="AI529" s="1027"/>
      <c r="AJ529" s="868">
        <f t="shared" si="549"/>
        <v>0</v>
      </c>
      <c r="AK529" s="1012">
        <f t="shared" si="549"/>
        <v>0</v>
      </c>
      <c r="AL529" s="868">
        <f t="shared" si="549"/>
        <v>0</v>
      </c>
      <c r="AM529" s="923">
        <f t="shared" si="549"/>
        <v>0</v>
      </c>
      <c r="AN529" s="1075">
        <f t="shared" si="525"/>
        <v>0</v>
      </c>
      <c r="AO529" s="1086">
        <f t="shared" si="526"/>
        <v>0</v>
      </c>
      <c r="AR529" s="209"/>
    </row>
    <row r="530" spans="2:44" ht="15.75" thickBot="1">
      <c r="B530" s="3074"/>
      <c r="C530" s="743"/>
      <c r="D530" s="1551"/>
      <c r="E530" s="2451" t="s">
        <v>88</v>
      </c>
      <c r="F530" s="2190" t="s">
        <v>89</v>
      </c>
      <c r="G530" s="2191" t="s">
        <v>90</v>
      </c>
      <c r="H530" s="2178" t="s">
        <v>742</v>
      </c>
      <c r="I530" s="2402">
        <v>100</v>
      </c>
      <c r="J530" s="2485">
        <v>100</v>
      </c>
      <c r="K530" s="2175" t="s">
        <v>81</v>
      </c>
      <c r="L530" s="2183">
        <v>1.8</v>
      </c>
      <c r="M530" s="2610">
        <v>1.8</v>
      </c>
      <c r="N530" s="106"/>
      <c r="O530" s="880" t="s">
        <v>58</v>
      </c>
      <c r="P530" s="1144">
        <f>F506+L503</f>
        <v>231</v>
      </c>
      <c r="Q530" s="1030">
        <f>G506+M503</f>
        <v>220</v>
      </c>
      <c r="R530" s="1111"/>
      <c r="S530" s="1012"/>
      <c r="T530" s="1144">
        <f>L538</f>
        <v>190</v>
      </c>
      <c r="U530" s="1032">
        <f>M538</f>
        <v>190</v>
      </c>
      <c r="V530" s="844">
        <f t="shared" si="545"/>
        <v>231</v>
      </c>
      <c r="W530" s="1012">
        <f t="shared" si="546"/>
        <v>220</v>
      </c>
      <c r="X530" s="844">
        <f t="shared" si="547"/>
        <v>190</v>
      </c>
      <c r="Y530" s="923">
        <f t="shared" si="548"/>
        <v>190</v>
      </c>
      <c r="Z530" s="881">
        <f t="shared" si="527"/>
        <v>421</v>
      </c>
      <c r="AA530" s="882">
        <f t="shared" si="528"/>
        <v>410</v>
      </c>
      <c r="AC530" s="899" t="s">
        <v>509</v>
      </c>
      <c r="AD530" s="729"/>
      <c r="AE530" s="1106"/>
      <c r="AF530" s="868"/>
      <c r="AG530" s="1011"/>
      <c r="AH530" s="868"/>
      <c r="AI530" s="1027"/>
      <c r="AJ530" s="868">
        <f t="shared" si="549"/>
        <v>0</v>
      </c>
      <c r="AK530" s="1012">
        <f t="shared" si="549"/>
        <v>0</v>
      </c>
      <c r="AL530" s="868">
        <f t="shared" si="549"/>
        <v>0</v>
      </c>
      <c r="AM530" s="923">
        <f t="shared" si="549"/>
        <v>0</v>
      </c>
      <c r="AN530" s="1075">
        <f t="shared" si="525"/>
        <v>0</v>
      </c>
      <c r="AO530" s="1086">
        <f t="shared" si="526"/>
        <v>0</v>
      </c>
      <c r="AR530" s="1403"/>
    </row>
    <row r="531" spans="2:44" ht="15.75" thickBot="1">
      <c r="B531" s="3074"/>
      <c r="C531" s="743"/>
      <c r="D531" s="1551"/>
      <c r="E531" s="2163" t="s">
        <v>949</v>
      </c>
      <c r="F531" s="2414">
        <v>25</v>
      </c>
      <c r="G531" s="2173">
        <v>25</v>
      </c>
      <c r="H531" s="2175" t="s">
        <v>372</v>
      </c>
      <c r="I531" s="2164">
        <v>118</v>
      </c>
      <c r="J531" s="2176"/>
      <c r="K531" s="2166" t="s">
        <v>475</v>
      </c>
      <c r="L531" s="44"/>
      <c r="M531" s="54"/>
      <c r="N531" s="106"/>
      <c r="O531" s="880" t="s">
        <v>122</v>
      </c>
      <c r="P531" s="844"/>
      <c r="Q531" s="837"/>
      <c r="R531" s="844"/>
      <c r="S531" s="923"/>
      <c r="T531" s="844"/>
      <c r="U531" s="1025"/>
      <c r="V531" s="844">
        <f t="shared" si="545"/>
        <v>0</v>
      </c>
      <c r="W531" s="1012">
        <f t="shared" si="546"/>
        <v>0</v>
      </c>
      <c r="X531" s="844">
        <f t="shared" si="547"/>
        <v>0</v>
      </c>
      <c r="Y531" s="923">
        <f t="shared" si="548"/>
        <v>0</v>
      </c>
      <c r="Z531" s="881">
        <f t="shared" si="527"/>
        <v>0</v>
      </c>
      <c r="AA531" s="889">
        <f t="shared" si="528"/>
        <v>0</v>
      </c>
      <c r="AC531" s="2271" t="s">
        <v>525</v>
      </c>
      <c r="AD531" s="1481"/>
      <c r="AE531" s="1107"/>
      <c r="AF531" s="2612"/>
      <c r="AG531" s="2205"/>
      <c r="AH531" s="869"/>
      <c r="AI531" s="1109"/>
      <c r="AJ531" s="869">
        <f t="shared" si="549"/>
        <v>0</v>
      </c>
      <c r="AK531" s="1014">
        <f t="shared" si="549"/>
        <v>0</v>
      </c>
      <c r="AL531" s="869">
        <f t="shared" si="549"/>
        <v>0</v>
      </c>
      <c r="AM531" s="833">
        <f t="shared" si="549"/>
        <v>0</v>
      </c>
      <c r="AN531" s="1352">
        <f t="shared" si="525"/>
        <v>0</v>
      </c>
      <c r="AO531" s="1341">
        <f t="shared" si="526"/>
        <v>0</v>
      </c>
      <c r="AR531" s="202"/>
    </row>
    <row r="532" spans="2:44" ht="15.75" thickBot="1">
      <c r="B532" s="1212" t="s">
        <v>294</v>
      </c>
      <c r="C532" s="3020"/>
      <c r="D532" s="3075">
        <f>SUM(D511:D520)</f>
        <v>1060</v>
      </c>
      <c r="E532" s="188" t="s">
        <v>377</v>
      </c>
      <c r="F532" s="2180">
        <v>20</v>
      </c>
      <c r="G532" s="2199">
        <v>20</v>
      </c>
      <c r="H532" s="2178" t="s">
        <v>127</v>
      </c>
      <c r="I532" s="1094">
        <v>10</v>
      </c>
      <c r="J532" s="2413">
        <v>10</v>
      </c>
      <c r="K532" s="2400" t="s">
        <v>535</v>
      </c>
      <c r="L532" s="3091">
        <v>113.5</v>
      </c>
      <c r="M532" s="3587">
        <v>100</v>
      </c>
      <c r="N532" s="106"/>
      <c r="O532" s="880" t="s">
        <v>62</v>
      </c>
      <c r="P532" s="844"/>
      <c r="Q532" s="837"/>
      <c r="R532" s="847"/>
      <c r="S532" s="1033"/>
      <c r="T532" s="844"/>
      <c r="U532" s="1025"/>
      <c r="V532" s="844">
        <f t="shared" si="545"/>
        <v>0</v>
      </c>
      <c r="W532" s="1012">
        <f t="shared" si="546"/>
        <v>0</v>
      </c>
      <c r="X532" s="844">
        <f t="shared" si="547"/>
        <v>0</v>
      </c>
      <c r="Y532" s="923">
        <f t="shared" si="548"/>
        <v>0</v>
      </c>
      <c r="Z532" s="881">
        <f t="shared" si="527"/>
        <v>0</v>
      </c>
      <c r="AA532" s="889">
        <f t="shared" si="528"/>
        <v>0</v>
      </c>
      <c r="AC532" s="1336" t="s">
        <v>429</v>
      </c>
      <c r="AD532" s="1357">
        <f t="shared" ref="AD532:AH532" si="552">SUM(AD519:AD531)</f>
        <v>0</v>
      </c>
      <c r="AE532" s="1358">
        <f t="shared" si="552"/>
        <v>0</v>
      </c>
      <c r="AF532" s="1359">
        <f t="shared" si="552"/>
        <v>385.84799999999996</v>
      </c>
      <c r="AG532" s="1360">
        <f t="shared" si="552"/>
        <v>299.91199999999998</v>
      </c>
      <c r="AH532" s="1361">
        <f t="shared" si="552"/>
        <v>0</v>
      </c>
      <c r="AI532" s="1339">
        <f>SUM(AI519:AI531)</f>
        <v>0</v>
      </c>
      <c r="AJ532" s="1351">
        <f t="shared" si="549"/>
        <v>385.84799999999996</v>
      </c>
      <c r="AK532" s="2272">
        <f t="shared" si="549"/>
        <v>299.91199999999998</v>
      </c>
      <c r="AL532" s="1351">
        <f t="shared" si="549"/>
        <v>385.84799999999996</v>
      </c>
      <c r="AM532" s="2273">
        <f t="shared" si="549"/>
        <v>299.91199999999998</v>
      </c>
      <c r="AN532" s="1364">
        <f t="shared" si="525"/>
        <v>385.84799999999996</v>
      </c>
      <c r="AO532" s="1087">
        <f t="shared" si="526"/>
        <v>299.91199999999998</v>
      </c>
      <c r="AR532" s="106"/>
    </row>
    <row r="533" spans="2:44" ht="15.75" thickBot="1">
      <c r="B533" s="585"/>
      <c r="C533" s="334" t="s">
        <v>199</v>
      </c>
      <c r="D533" s="653"/>
      <c r="E533" s="2668" t="s">
        <v>827</v>
      </c>
      <c r="F533" s="44"/>
      <c r="G533" s="44"/>
      <c r="H533" s="44"/>
      <c r="I533" s="44"/>
      <c r="J533" s="44"/>
      <c r="K533" s="2679" t="s">
        <v>95</v>
      </c>
      <c r="L533" s="2680"/>
      <c r="M533" s="2537"/>
      <c r="N533" s="106"/>
      <c r="O533" s="880" t="s">
        <v>336</v>
      </c>
      <c r="P533" s="844"/>
      <c r="Q533" s="837"/>
      <c r="R533" s="844"/>
      <c r="S533" s="923"/>
      <c r="T533" s="844"/>
      <c r="U533" s="1025"/>
      <c r="V533" s="844">
        <f t="shared" si="545"/>
        <v>0</v>
      </c>
      <c r="W533" s="1012">
        <f t="shared" si="546"/>
        <v>0</v>
      </c>
      <c r="X533" s="844">
        <f t="shared" si="547"/>
        <v>0</v>
      </c>
      <c r="Y533" s="923">
        <f t="shared" si="548"/>
        <v>0</v>
      </c>
      <c r="Z533" s="881">
        <f t="shared" si="527"/>
        <v>0</v>
      </c>
      <c r="AA533" s="889">
        <f t="shared" si="528"/>
        <v>0</v>
      </c>
      <c r="AC533" s="1316" t="s">
        <v>458</v>
      </c>
      <c r="AD533" s="1313"/>
      <c r="AE533" s="1317"/>
      <c r="AF533" s="1318"/>
      <c r="AG533" s="1319"/>
      <c r="AH533" s="1318"/>
      <c r="AI533" s="1320"/>
      <c r="AR533" s="209"/>
    </row>
    <row r="534" spans="2:44" ht="15.75" thickBot="1">
      <c r="B534" s="3009" t="s">
        <v>376</v>
      </c>
      <c r="C534" s="259" t="s">
        <v>95</v>
      </c>
      <c r="D534" s="169">
        <v>190</v>
      </c>
      <c r="E534" s="2617" t="s">
        <v>88</v>
      </c>
      <c r="F534" s="2158" t="s">
        <v>89</v>
      </c>
      <c r="G534" s="2159" t="s">
        <v>90</v>
      </c>
      <c r="H534" s="2184" t="s">
        <v>88</v>
      </c>
      <c r="I534" s="2155" t="s">
        <v>89</v>
      </c>
      <c r="J534" s="2342" t="s">
        <v>90</v>
      </c>
      <c r="K534" s="2538" t="s">
        <v>202</v>
      </c>
      <c r="L534" s="2179"/>
      <c r="M534" s="2590"/>
      <c r="N534" s="106"/>
      <c r="O534" s="880" t="s">
        <v>64</v>
      </c>
      <c r="P534" s="844"/>
      <c r="Q534" s="837"/>
      <c r="R534" s="844">
        <f>F527</f>
        <v>5</v>
      </c>
      <c r="S534" s="923">
        <f>G527</f>
        <v>5</v>
      </c>
      <c r="T534" s="844">
        <f>I539</f>
        <v>5</v>
      </c>
      <c r="U534" s="1025">
        <f>J539</f>
        <v>5</v>
      </c>
      <c r="V534" s="844">
        <f t="shared" si="545"/>
        <v>5</v>
      </c>
      <c r="W534" s="1012">
        <f t="shared" si="546"/>
        <v>5</v>
      </c>
      <c r="X534" s="844">
        <f t="shared" si="547"/>
        <v>10</v>
      </c>
      <c r="Y534" s="923">
        <f t="shared" si="548"/>
        <v>10</v>
      </c>
      <c r="Z534" s="881">
        <f t="shared" si="527"/>
        <v>10</v>
      </c>
      <c r="AA534" s="889">
        <f t="shared" si="528"/>
        <v>10</v>
      </c>
      <c r="AC534" s="899"/>
      <c r="AD534" s="729"/>
      <c r="AE534" s="1102"/>
      <c r="AF534" s="868"/>
      <c r="AG534" s="1011"/>
      <c r="AH534" s="868"/>
      <c r="AI534" s="1027"/>
      <c r="AJ534" s="868">
        <f t="shared" ref="AJ534:AM542" si="553">AD534+AF534</f>
        <v>0</v>
      </c>
      <c r="AK534" s="1012">
        <f t="shared" si="553"/>
        <v>0</v>
      </c>
      <c r="AL534" s="868">
        <f t="shared" si="553"/>
        <v>0</v>
      </c>
      <c r="AM534" s="923">
        <f t="shared" si="553"/>
        <v>0</v>
      </c>
      <c r="AN534" s="1075">
        <f t="shared" ref="AN534:AO542" si="554">AD534+AF534+AH534</f>
        <v>0</v>
      </c>
      <c r="AO534" s="1086">
        <f t="shared" si="554"/>
        <v>0</v>
      </c>
      <c r="AR534" s="209"/>
    </row>
    <row r="535" spans="2:44" ht="15.75" thickBot="1">
      <c r="B535" s="3014"/>
      <c r="C535" s="170" t="s">
        <v>202</v>
      </c>
      <c r="D535" s="3015"/>
      <c r="E535" s="2206" t="s">
        <v>79</v>
      </c>
      <c r="F535" s="2360">
        <v>51.254300000000001</v>
      </c>
      <c r="G535" s="2328">
        <v>43.56</v>
      </c>
      <c r="H535" s="2217" t="s">
        <v>373</v>
      </c>
      <c r="I535" s="2637">
        <v>0.6</v>
      </c>
      <c r="J535" s="2638">
        <v>0.6</v>
      </c>
      <c r="K535" s="2167" t="s">
        <v>88</v>
      </c>
      <c r="L535" s="2168" t="s">
        <v>89</v>
      </c>
      <c r="M535" s="2169" t="s">
        <v>90</v>
      </c>
      <c r="N535" s="106"/>
      <c r="O535" s="880" t="s">
        <v>78</v>
      </c>
      <c r="P535" s="1111">
        <f>I504</f>
        <v>6.3</v>
      </c>
      <c r="Q535" s="1028">
        <f>J504</f>
        <v>6.3</v>
      </c>
      <c r="R535" s="1111">
        <f>I517+L513</f>
        <v>8.82</v>
      </c>
      <c r="S535" s="1012">
        <f>J517+M513</f>
        <v>8.82</v>
      </c>
      <c r="T535" s="1144">
        <f>F540</f>
        <v>1.5</v>
      </c>
      <c r="U535" s="1023">
        <f>G540</f>
        <v>1.5</v>
      </c>
      <c r="V535" s="844">
        <f t="shared" si="545"/>
        <v>15.120000000000001</v>
      </c>
      <c r="W535" s="1012">
        <f t="shared" si="546"/>
        <v>15.120000000000001</v>
      </c>
      <c r="X535" s="844">
        <f t="shared" si="547"/>
        <v>10.32</v>
      </c>
      <c r="Y535" s="923">
        <f t="shared" si="548"/>
        <v>10.32</v>
      </c>
      <c r="Z535" s="881">
        <f t="shared" si="527"/>
        <v>16.62</v>
      </c>
      <c r="AA535" s="889">
        <f t="shared" si="528"/>
        <v>16.62</v>
      </c>
      <c r="AC535" s="899" t="s">
        <v>113</v>
      </c>
      <c r="AD535" s="729"/>
      <c r="AE535" s="1102"/>
      <c r="AF535" s="868"/>
      <c r="AG535" s="1011"/>
      <c r="AH535" s="868"/>
      <c r="AI535" s="1027"/>
      <c r="AJ535" s="868">
        <f t="shared" si="553"/>
        <v>0</v>
      </c>
      <c r="AK535" s="1012">
        <f t="shared" si="553"/>
        <v>0</v>
      </c>
      <c r="AL535" s="868">
        <f t="shared" si="553"/>
        <v>0</v>
      </c>
      <c r="AM535" s="923">
        <f t="shared" si="553"/>
        <v>0</v>
      </c>
      <c r="AN535" s="1075">
        <f t="shared" si="554"/>
        <v>0</v>
      </c>
      <c r="AO535" s="1086">
        <f t="shared" si="554"/>
        <v>0</v>
      </c>
      <c r="AR535" s="209"/>
    </row>
    <row r="536" spans="2:44">
      <c r="B536" s="163" t="s">
        <v>438</v>
      </c>
      <c r="C536" s="259" t="s">
        <v>404</v>
      </c>
      <c r="D536" s="169">
        <v>110</v>
      </c>
      <c r="E536" s="2163" t="s">
        <v>74</v>
      </c>
      <c r="F536" s="2164">
        <v>9.1999999999999993</v>
      </c>
      <c r="G536" s="2243">
        <v>9.1999999999999993</v>
      </c>
      <c r="H536" s="2696" t="s">
        <v>836</v>
      </c>
      <c r="I536" s="2185"/>
      <c r="J536" s="2186"/>
      <c r="K536" s="2681" t="s">
        <v>95</v>
      </c>
      <c r="L536" s="2193">
        <v>2</v>
      </c>
      <c r="M536" s="2198">
        <v>2</v>
      </c>
      <c r="N536" s="91"/>
      <c r="O536" s="880" t="s">
        <v>81</v>
      </c>
      <c r="P536" s="844">
        <f>F509</f>
        <v>4</v>
      </c>
      <c r="Q536" s="837">
        <f>G509</f>
        <v>4</v>
      </c>
      <c r="R536" s="1144">
        <f>F518+L530+I527</f>
        <v>8.5</v>
      </c>
      <c r="S536" s="1033">
        <f>G518+M530+J527</f>
        <v>8.5</v>
      </c>
      <c r="T536" s="844">
        <f>I537</f>
        <v>1.26</v>
      </c>
      <c r="U536" s="1025">
        <f>J537</f>
        <v>1.26</v>
      </c>
      <c r="V536" s="844">
        <f t="shared" si="545"/>
        <v>12.5</v>
      </c>
      <c r="W536" s="1012">
        <f t="shared" si="546"/>
        <v>12.5</v>
      </c>
      <c r="X536" s="844">
        <f t="shared" si="547"/>
        <v>9.76</v>
      </c>
      <c r="Y536" s="923">
        <f t="shared" si="548"/>
        <v>9.76</v>
      </c>
      <c r="Z536" s="881">
        <f t="shared" si="527"/>
        <v>13.76</v>
      </c>
      <c r="AA536" s="889">
        <f t="shared" si="528"/>
        <v>13.76</v>
      </c>
      <c r="AC536" s="899" t="s">
        <v>111</v>
      </c>
      <c r="AD536" s="729"/>
      <c r="AE536" s="1106"/>
      <c r="AF536" s="1194"/>
      <c r="AG536" s="1174"/>
      <c r="AH536" s="868"/>
      <c r="AI536" s="1027"/>
      <c r="AJ536" s="868">
        <f t="shared" si="553"/>
        <v>0</v>
      </c>
      <c r="AK536" s="1012">
        <f t="shared" si="553"/>
        <v>0</v>
      </c>
      <c r="AL536" s="868">
        <f t="shared" si="553"/>
        <v>0</v>
      </c>
      <c r="AM536" s="923">
        <f t="shared" si="553"/>
        <v>0</v>
      </c>
      <c r="AN536" s="1075">
        <f t="shared" si="554"/>
        <v>0</v>
      </c>
      <c r="AO536" s="1086">
        <f t="shared" si="554"/>
        <v>0</v>
      </c>
      <c r="AR536" s="209"/>
    </row>
    <row r="537" spans="2:44">
      <c r="B537" s="631" t="s">
        <v>828</v>
      </c>
      <c r="C537" s="3090" t="s">
        <v>829</v>
      </c>
      <c r="D537" s="1763">
        <v>20</v>
      </c>
      <c r="E537" s="2163" t="s">
        <v>372</v>
      </c>
      <c r="F537" s="2350">
        <v>12.61</v>
      </c>
      <c r="G537" s="2528">
        <v>12.61</v>
      </c>
      <c r="H537" s="2704" t="s">
        <v>81</v>
      </c>
      <c r="I537" s="2402">
        <v>1.26</v>
      </c>
      <c r="J537" s="2485">
        <v>1.26</v>
      </c>
      <c r="K537" s="2175" t="s">
        <v>377</v>
      </c>
      <c r="L537" s="2504">
        <v>4</v>
      </c>
      <c r="M537" s="2683">
        <v>4</v>
      </c>
      <c r="N537" s="91"/>
      <c r="O537" s="592" t="s">
        <v>126</v>
      </c>
      <c r="P537" s="1216">
        <f>Q537/1000/0.04</f>
        <v>0</v>
      </c>
      <c r="Q537" s="1028"/>
      <c r="R537" s="1216">
        <f>S537/1000/0.04</f>
        <v>6.5000000000000002E-2</v>
      </c>
      <c r="S537" s="1195">
        <f>M526</f>
        <v>2.6</v>
      </c>
      <c r="T537" s="1216">
        <f>U537/1000/0.04</f>
        <v>0.13799999999999998</v>
      </c>
      <c r="U537" s="1029">
        <f>G542</f>
        <v>5.52</v>
      </c>
      <c r="V537" s="844">
        <f t="shared" si="545"/>
        <v>6.5000000000000002E-2</v>
      </c>
      <c r="W537" s="1012">
        <f t="shared" si="546"/>
        <v>2.6</v>
      </c>
      <c r="X537" s="844">
        <f t="shared" si="547"/>
        <v>0.20299999999999999</v>
      </c>
      <c r="Y537" s="923">
        <f t="shared" si="548"/>
        <v>8.1199999999999992</v>
      </c>
      <c r="Z537" s="881">
        <f t="shared" si="527"/>
        <v>0.20299999999999999</v>
      </c>
      <c r="AA537" s="889">
        <f t="shared" si="528"/>
        <v>8.1199999999999992</v>
      </c>
      <c r="AC537" s="899" t="s">
        <v>324</v>
      </c>
      <c r="AD537" s="729"/>
      <c r="AE537" s="1106"/>
      <c r="AF537" s="868"/>
      <c r="AG537" s="1011"/>
      <c r="AH537" s="868"/>
      <c r="AI537" s="1027"/>
      <c r="AJ537" s="868">
        <f t="shared" si="553"/>
        <v>0</v>
      </c>
      <c r="AK537" s="1012">
        <f t="shared" si="553"/>
        <v>0</v>
      </c>
      <c r="AL537" s="868">
        <f t="shared" si="553"/>
        <v>0</v>
      </c>
      <c r="AM537" s="923">
        <f t="shared" si="553"/>
        <v>0</v>
      </c>
      <c r="AN537" s="1075">
        <f t="shared" si="554"/>
        <v>0</v>
      </c>
      <c r="AO537" s="1086">
        <f t="shared" si="554"/>
        <v>0</v>
      </c>
      <c r="AR537" s="111"/>
    </row>
    <row r="538" spans="2:44" ht="15.75" thickBot="1">
      <c r="B538" s="190" t="s">
        <v>9</v>
      </c>
      <c r="C538" s="241" t="s">
        <v>319</v>
      </c>
      <c r="D538" s="231">
        <v>30</v>
      </c>
      <c r="E538" s="2684" t="s">
        <v>835</v>
      </c>
      <c r="F538" s="2185"/>
      <c r="G538" s="2185"/>
      <c r="H538" s="2329" t="s">
        <v>876</v>
      </c>
      <c r="I538" s="2350">
        <v>15</v>
      </c>
      <c r="J538" s="2351">
        <v>15</v>
      </c>
      <c r="K538" s="2401" t="s">
        <v>76</v>
      </c>
      <c r="L538" s="2685">
        <v>190</v>
      </c>
      <c r="M538" s="2533">
        <v>190</v>
      </c>
      <c r="N538" s="91"/>
      <c r="O538" s="880" t="s">
        <v>49</v>
      </c>
      <c r="P538" s="844"/>
      <c r="Q538" s="1028"/>
      <c r="R538" s="1111">
        <f>F532+F524+L517+I526</f>
        <v>25.85</v>
      </c>
      <c r="S538" s="1012">
        <f>G532+G524+M517+J526</f>
        <v>25.85</v>
      </c>
      <c r="T538" s="1168">
        <f>L537</f>
        <v>4</v>
      </c>
      <c r="U538" s="1023">
        <f>M537</f>
        <v>4</v>
      </c>
      <c r="V538" s="844">
        <f t="shared" si="545"/>
        <v>25.85</v>
      </c>
      <c r="W538" s="1012">
        <f t="shared" si="546"/>
        <v>25.85</v>
      </c>
      <c r="X538" s="844">
        <f t="shared" si="547"/>
        <v>29.85</v>
      </c>
      <c r="Y538" s="923">
        <f t="shared" si="548"/>
        <v>29.85</v>
      </c>
      <c r="Z538" s="881">
        <f t="shared" si="527"/>
        <v>29.85</v>
      </c>
      <c r="AA538" s="889">
        <f t="shared" si="528"/>
        <v>29.85</v>
      </c>
      <c r="AC538" s="2271" t="s">
        <v>85</v>
      </c>
      <c r="AD538" s="1110"/>
      <c r="AE538" s="1114"/>
      <c r="AF538" s="1193">
        <f>F522+L514</f>
        <v>7.57</v>
      </c>
      <c r="AG538" s="1011">
        <f>G522+M514</f>
        <v>7.57</v>
      </c>
      <c r="AH538" s="868">
        <f>I540</f>
        <v>2</v>
      </c>
      <c r="AI538" s="1027">
        <f>J540</f>
        <v>2</v>
      </c>
      <c r="AJ538" s="868">
        <f t="shared" si="553"/>
        <v>7.57</v>
      </c>
      <c r="AK538" s="1012">
        <f t="shared" si="553"/>
        <v>7.57</v>
      </c>
      <c r="AL538" s="868">
        <f t="shared" si="553"/>
        <v>9.57</v>
      </c>
      <c r="AM538" s="923">
        <f t="shared" si="553"/>
        <v>9.57</v>
      </c>
      <c r="AN538" s="1352">
        <f t="shared" si="554"/>
        <v>9.57</v>
      </c>
      <c r="AO538" s="1341">
        <f t="shared" si="554"/>
        <v>9.57</v>
      </c>
      <c r="AR538" s="202"/>
    </row>
    <row r="539" spans="2:44" ht="15.75" thickBot="1">
      <c r="B539" s="103"/>
      <c r="C539" s="1202"/>
      <c r="D539" s="102"/>
      <c r="E539" s="2163" t="s">
        <v>830</v>
      </c>
      <c r="F539" s="240">
        <v>20</v>
      </c>
      <c r="G539" s="2450">
        <v>20</v>
      </c>
      <c r="H539" s="232" t="s">
        <v>84</v>
      </c>
      <c r="I539" s="2164">
        <v>5</v>
      </c>
      <c r="J539" s="2173">
        <v>5</v>
      </c>
      <c r="K539" s="2178" t="s">
        <v>372</v>
      </c>
      <c r="L539" s="2180">
        <v>19</v>
      </c>
      <c r="M539" s="2199">
        <v>19</v>
      </c>
      <c r="N539" s="91"/>
      <c r="O539" s="880" t="s">
        <v>123</v>
      </c>
      <c r="P539" s="844"/>
      <c r="Q539" s="837"/>
      <c r="R539" s="844"/>
      <c r="S539" s="923"/>
      <c r="T539" s="844"/>
      <c r="U539" s="1025"/>
      <c r="V539" s="844">
        <f t="shared" si="545"/>
        <v>0</v>
      </c>
      <c r="W539" s="1012">
        <f t="shared" si="546"/>
        <v>0</v>
      </c>
      <c r="X539" s="844">
        <f t="shared" si="547"/>
        <v>0</v>
      </c>
      <c r="Y539" s="923">
        <f t="shared" si="548"/>
        <v>0</v>
      </c>
      <c r="Z539" s="881">
        <f t="shared" si="527"/>
        <v>0</v>
      </c>
      <c r="AA539" s="889">
        <f t="shared" si="528"/>
        <v>0</v>
      </c>
      <c r="AC539" s="1336" t="s">
        <v>430</v>
      </c>
      <c r="AD539" s="2283">
        <f t="shared" ref="AD539:AI539" si="555">SUM(AD534:AD538)</f>
        <v>0</v>
      </c>
      <c r="AE539" s="1339">
        <f t="shared" si="555"/>
        <v>0</v>
      </c>
      <c r="AF539" s="1357">
        <f t="shared" si="555"/>
        <v>7.57</v>
      </c>
      <c r="AG539" s="1339">
        <f>SUM(AG534:AG538)</f>
        <v>7.57</v>
      </c>
      <c r="AH539" s="1357">
        <f t="shared" si="555"/>
        <v>2</v>
      </c>
      <c r="AI539" s="1339">
        <f t="shared" si="555"/>
        <v>2</v>
      </c>
      <c r="AJ539" s="1351">
        <f t="shared" si="553"/>
        <v>7.57</v>
      </c>
      <c r="AK539" s="2272">
        <f t="shared" si="553"/>
        <v>7.57</v>
      </c>
      <c r="AL539" s="1351">
        <f t="shared" si="553"/>
        <v>9.57</v>
      </c>
      <c r="AM539" s="2272">
        <f t="shared" si="553"/>
        <v>9.57</v>
      </c>
      <c r="AN539" s="2275">
        <f t="shared" si="554"/>
        <v>9.57</v>
      </c>
      <c r="AO539" s="1087">
        <f t="shared" si="554"/>
        <v>9.57</v>
      </c>
      <c r="AR539" s="126"/>
    </row>
    <row r="540" spans="2:44" ht="15.75" thickBot="1">
      <c r="B540" s="631"/>
      <c r="C540" s="3071"/>
      <c r="D540" s="102"/>
      <c r="E540" s="2175" t="s">
        <v>78</v>
      </c>
      <c r="F540" s="2640">
        <v>1.5</v>
      </c>
      <c r="G540" s="2162">
        <v>1.5</v>
      </c>
      <c r="H540" s="232" t="s">
        <v>396</v>
      </c>
      <c r="I540" s="2164">
        <v>2</v>
      </c>
      <c r="J540" s="2173">
        <v>2</v>
      </c>
      <c r="K540" s="386"/>
      <c r="L540" s="187"/>
      <c r="M540" s="2486"/>
      <c r="N540" s="91"/>
      <c r="O540" s="880" t="s">
        <v>333</v>
      </c>
      <c r="P540" s="844"/>
      <c r="Q540" s="837"/>
      <c r="R540" s="844"/>
      <c r="S540" s="923"/>
      <c r="T540" s="844"/>
      <c r="U540" s="1025"/>
      <c r="V540" s="844">
        <f t="shared" si="545"/>
        <v>0</v>
      </c>
      <c r="W540" s="1012">
        <f t="shared" si="546"/>
        <v>0</v>
      </c>
      <c r="X540" s="844">
        <f t="shared" si="547"/>
        <v>0</v>
      </c>
      <c r="Y540" s="923">
        <f t="shared" si="548"/>
        <v>0</v>
      </c>
      <c r="Z540" s="881">
        <f t="shared" si="527"/>
        <v>0</v>
      </c>
      <c r="AA540" s="889">
        <f t="shared" si="528"/>
        <v>0</v>
      </c>
      <c r="AC540" s="2276" t="s">
        <v>431</v>
      </c>
      <c r="AD540" s="2277">
        <f t="shared" ref="AD540:AI540" si="556">AD532+AD539</f>
        <v>0</v>
      </c>
      <c r="AE540" s="2284">
        <f t="shared" si="556"/>
        <v>0</v>
      </c>
      <c r="AF540" s="2288">
        <f t="shared" si="556"/>
        <v>393.41799999999995</v>
      </c>
      <c r="AG540" s="2287">
        <f t="shared" si="556"/>
        <v>307.48199999999997</v>
      </c>
      <c r="AH540" s="2277">
        <f>AH532+AH539</f>
        <v>2</v>
      </c>
      <c r="AI540" s="2285">
        <f t="shared" si="556"/>
        <v>2</v>
      </c>
      <c r="AJ540" s="2289">
        <f t="shared" si="553"/>
        <v>393.41799999999995</v>
      </c>
      <c r="AK540" s="2280">
        <f t="shared" si="553"/>
        <v>307.48199999999997</v>
      </c>
      <c r="AL540" s="2289">
        <f t="shared" si="553"/>
        <v>395.41799999999995</v>
      </c>
      <c r="AM540" s="2307">
        <f t="shared" si="553"/>
        <v>309.48199999999997</v>
      </c>
      <c r="AN540" s="2308">
        <f t="shared" si="554"/>
        <v>395.41799999999995</v>
      </c>
      <c r="AO540" s="2282">
        <f t="shared" si="554"/>
        <v>309.48199999999997</v>
      </c>
      <c r="AR540" s="98"/>
    </row>
    <row r="541" spans="2:44" ht="15.75" thickBot="1">
      <c r="B541" s="631"/>
      <c r="C541" s="3071"/>
      <c r="D541" s="102"/>
      <c r="E541" s="2686" t="s">
        <v>834</v>
      </c>
      <c r="F541" s="2185"/>
      <c r="G541" s="2185"/>
      <c r="H541" s="232" t="s">
        <v>75</v>
      </c>
      <c r="I541" s="2164">
        <v>1.5</v>
      </c>
      <c r="J541" s="2173">
        <v>1.5</v>
      </c>
      <c r="K541" s="62"/>
      <c r="M541" s="72"/>
      <c r="N541" s="91"/>
      <c r="O541" s="880" t="s">
        <v>121</v>
      </c>
      <c r="P541" s="844"/>
      <c r="Q541" s="837"/>
      <c r="R541" s="844"/>
      <c r="S541" s="923"/>
      <c r="T541" s="844"/>
      <c r="U541" s="1025"/>
      <c r="V541" s="844">
        <f t="shared" si="545"/>
        <v>0</v>
      </c>
      <c r="W541" s="1012">
        <f t="shared" si="546"/>
        <v>0</v>
      </c>
      <c r="X541" s="844">
        <f t="shared" si="547"/>
        <v>0</v>
      </c>
      <c r="Y541" s="923">
        <f t="shared" si="548"/>
        <v>0</v>
      </c>
      <c r="Z541" s="881">
        <f t="shared" si="527"/>
        <v>0</v>
      </c>
      <c r="AA541" s="889">
        <f t="shared" si="528"/>
        <v>0</v>
      </c>
      <c r="AC541" s="2296" t="s">
        <v>366</v>
      </c>
      <c r="AD541" s="2154"/>
      <c r="AE541" s="2297"/>
      <c r="AF541" s="2298"/>
      <c r="AG541" s="2299"/>
      <c r="AH541" s="2298"/>
      <c r="AI541" s="2300"/>
      <c r="AJ541" s="2301">
        <f t="shared" si="553"/>
        <v>0</v>
      </c>
      <c r="AK541" s="2302">
        <f t="shared" si="553"/>
        <v>0</v>
      </c>
      <c r="AL541" s="2301">
        <f t="shared" si="553"/>
        <v>0</v>
      </c>
      <c r="AM541" s="2303">
        <f t="shared" si="553"/>
        <v>0</v>
      </c>
      <c r="AN541" s="2304">
        <f t="shared" si="554"/>
        <v>0</v>
      </c>
      <c r="AO541" s="2305">
        <f t="shared" si="554"/>
        <v>0</v>
      </c>
      <c r="AR541" s="100"/>
    </row>
    <row r="542" spans="2:44">
      <c r="B542" s="103"/>
      <c r="C542" s="1202"/>
      <c r="D542" s="102"/>
      <c r="E542" s="2175" t="s">
        <v>135</v>
      </c>
      <c r="F542" s="2687" t="s">
        <v>831</v>
      </c>
      <c r="G542" s="2528">
        <v>5.52</v>
      </c>
      <c r="H542" s="2353" t="s">
        <v>832</v>
      </c>
      <c r="I542" s="2688">
        <v>6.0099999999999997E-3</v>
      </c>
      <c r="J542" s="2689">
        <v>6.0099999999999997E-3</v>
      </c>
      <c r="K542" s="62"/>
      <c r="M542" s="72"/>
      <c r="N542" s="91"/>
      <c r="O542" s="880" t="s">
        <v>120</v>
      </c>
      <c r="P542" s="844"/>
      <c r="Q542" s="837"/>
      <c r="R542" s="844"/>
      <c r="S542" s="923"/>
      <c r="T542" s="844">
        <f>L536</f>
        <v>2</v>
      </c>
      <c r="U542" s="1025">
        <f>M536</f>
        <v>2</v>
      </c>
      <c r="V542" s="844">
        <f t="shared" si="545"/>
        <v>0</v>
      </c>
      <c r="W542" s="1012">
        <f t="shared" si="546"/>
        <v>0</v>
      </c>
      <c r="X542" s="844">
        <f t="shared" si="547"/>
        <v>2</v>
      </c>
      <c r="Y542" s="923">
        <f t="shared" si="548"/>
        <v>2</v>
      </c>
      <c r="Z542" s="881">
        <f t="shared" si="527"/>
        <v>2</v>
      </c>
      <c r="AA542" s="889">
        <f t="shared" si="528"/>
        <v>2</v>
      </c>
      <c r="AC542" s="1312" t="s">
        <v>306</v>
      </c>
      <c r="AD542" s="2290"/>
      <c r="AE542" s="2291"/>
      <c r="AF542" s="865"/>
      <c r="AG542" s="907"/>
      <c r="AH542" s="865"/>
      <c r="AI542" s="2292"/>
      <c r="AJ542" s="867">
        <f t="shared" si="553"/>
        <v>0</v>
      </c>
      <c r="AK542" s="2293">
        <f t="shared" si="553"/>
        <v>0</v>
      </c>
      <c r="AL542" s="867">
        <f t="shared" si="553"/>
        <v>0</v>
      </c>
      <c r="AM542" s="2294">
        <f t="shared" si="553"/>
        <v>0</v>
      </c>
      <c r="AN542" s="2295">
        <f t="shared" si="554"/>
        <v>0</v>
      </c>
      <c r="AO542" s="907">
        <f t="shared" si="554"/>
        <v>0</v>
      </c>
      <c r="AR542" s="104"/>
    </row>
    <row r="543" spans="2:44" ht="15.75" thickBot="1">
      <c r="B543" s="1212" t="s">
        <v>295</v>
      </c>
      <c r="C543" s="1213"/>
      <c r="D543" s="3075">
        <f>SUM(D534:D539)</f>
        <v>350</v>
      </c>
      <c r="E543" s="2690" t="s">
        <v>833</v>
      </c>
      <c r="F543" s="2631">
        <v>2.5299999999999998</v>
      </c>
      <c r="G543" s="2691">
        <v>2.5299999999999998</v>
      </c>
      <c r="H543" s="189" t="s">
        <v>373</v>
      </c>
      <c r="I543" s="2631">
        <v>0.2</v>
      </c>
      <c r="J543" s="2641">
        <v>0.2</v>
      </c>
      <c r="K543" s="60"/>
      <c r="L543" s="37"/>
      <c r="M543" s="74"/>
      <c r="N543" s="91"/>
      <c r="O543" s="880" t="s">
        <v>73</v>
      </c>
      <c r="P543" s="844"/>
      <c r="Q543" s="837"/>
      <c r="R543" s="844"/>
      <c r="S543" s="923"/>
      <c r="T543" s="844"/>
      <c r="U543" s="1025"/>
      <c r="V543" s="844">
        <f t="shared" si="545"/>
        <v>0</v>
      </c>
      <c r="W543" s="1012">
        <f t="shared" si="546"/>
        <v>0</v>
      </c>
      <c r="X543" s="844">
        <f t="shared" si="547"/>
        <v>0</v>
      </c>
      <c r="Y543" s="923">
        <f t="shared" si="548"/>
        <v>0</v>
      </c>
      <c r="Z543" s="881">
        <f t="shared" si="527"/>
        <v>0</v>
      </c>
      <c r="AA543" s="889">
        <f t="shared" si="528"/>
        <v>0</v>
      </c>
      <c r="AC543" s="924" t="s">
        <v>307</v>
      </c>
      <c r="AD543" s="925"/>
      <c r="AE543" s="2386"/>
      <c r="AF543" s="729">
        <f>L532</f>
        <v>113.5</v>
      </c>
      <c r="AG543" s="927">
        <f>M532</f>
        <v>100</v>
      </c>
      <c r="AH543" s="868"/>
      <c r="AI543" s="928"/>
      <c r="AJ543" s="868">
        <f t="shared" ref="AJ543:AM546" si="557">AD543+AF543</f>
        <v>113.5</v>
      </c>
      <c r="AK543" s="929">
        <f t="shared" si="557"/>
        <v>100</v>
      </c>
      <c r="AL543" s="868">
        <f t="shared" si="557"/>
        <v>113.5</v>
      </c>
      <c r="AM543" s="930">
        <f t="shared" si="557"/>
        <v>100</v>
      </c>
      <c r="AN543" s="901">
        <f t="shared" ref="AN543:AN558" si="558">AD543+AF543+AH543</f>
        <v>113.5</v>
      </c>
      <c r="AO543" s="902">
        <f t="shared" ref="AO543:AO558" si="559">AE543+AG543+AI543</f>
        <v>100</v>
      </c>
      <c r="AR543" s="104"/>
    </row>
    <row r="544" spans="2:44">
      <c r="B544" s="548"/>
      <c r="C544" s="1488"/>
      <c r="D544" s="548"/>
      <c r="E544" s="91"/>
      <c r="F544" s="91"/>
      <c r="G544" s="91"/>
      <c r="H544" s="91"/>
      <c r="I544" s="91"/>
      <c r="J544" s="91"/>
      <c r="K544" s="91"/>
      <c r="L544" s="91"/>
      <c r="M544" s="91"/>
      <c r="N544" s="91"/>
      <c r="O544" s="415" t="s">
        <v>334</v>
      </c>
      <c r="P544" s="844">
        <f>I505+F508</f>
        <v>1.153</v>
      </c>
      <c r="Q544" s="837">
        <f>J505+G508</f>
        <v>1.153</v>
      </c>
      <c r="R544" s="847">
        <f>F525+L519+L527+I528</f>
        <v>1.82</v>
      </c>
      <c r="S544" s="1012">
        <f>G525+M519+M527+J528</f>
        <v>1.82</v>
      </c>
      <c r="T544" s="844">
        <f>I543+I535</f>
        <v>0.8</v>
      </c>
      <c r="U544" s="1025">
        <f>J543+J535</f>
        <v>0.8</v>
      </c>
      <c r="V544" s="844">
        <f t="shared" si="545"/>
        <v>2.9729999999999999</v>
      </c>
      <c r="W544" s="1012">
        <f t="shared" si="546"/>
        <v>2.9729999999999999</v>
      </c>
      <c r="X544" s="844">
        <f t="shared" si="547"/>
        <v>2.62</v>
      </c>
      <c r="Y544" s="923">
        <f t="shared" si="548"/>
        <v>2.62</v>
      </c>
      <c r="Z544" s="881">
        <f t="shared" si="527"/>
        <v>3.7729999999999997</v>
      </c>
      <c r="AA544" s="889">
        <f t="shared" si="528"/>
        <v>3.7729999999999997</v>
      </c>
      <c r="AC544" s="931" t="s">
        <v>308</v>
      </c>
      <c r="AD544" s="932"/>
      <c r="AE544" s="933"/>
      <c r="AF544" s="729"/>
      <c r="AG544" s="934"/>
      <c r="AH544" s="935"/>
      <c r="AI544" s="936"/>
      <c r="AJ544" s="868">
        <f t="shared" si="557"/>
        <v>0</v>
      </c>
      <c r="AK544" s="929">
        <f t="shared" si="557"/>
        <v>0</v>
      </c>
      <c r="AL544" s="868">
        <f t="shared" si="557"/>
        <v>0</v>
      </c>
      <c r="AM544" s="930">
        <f t="shared" si="557"/>
        <v>0</v>
      </c>
      <c r="AN544" s="881">
        <f t="shared" si="558"/>
        <v>0</v>
      </c>
      <c r="AO544" s="902">
        <f t="shared" si="559"/>
        <v>0</v>
      </c>
      <c r="AR544" s="104"/>
    </row>
    <row r="545" spans="2:49">
      <c r="N545" s="91"/>
      <c r="O545" s="880" t="s">
        <v>335</v>
      </c>
      <c r="P545" s="844"/>
      <c r="Q545" s="837"/>
      <c r="R545" s="844">
        <f>I532</f>
        <v>10</v>
      </c>
      <c r="S545" s="923">
        <f>J532</f>
        <v>10</v>
      </c>
      <c r="T545" s="844"/>
      <c r="U545" s="1025"/>
      <c r="V545" s="844">
        <f t="shared" si="545"/>
        <v>10</v>
      </c>
      <c r="W545" s="1012">
        <f t="shared" si="546"/>
        <v>10</v>
      </c>
      <c r="X545" s="844">
        <f t="shared" si="547"/>
        <v>10</v>
      </c>
      <c r="Y545" s="923">
        <f t="shared" si="548"/>
        <v>10</v>
      </c>
      <c r="Z545" s="881">
        <f t="shared" si="527"/>
        <v>10</v>
      </c>
      <c r="AA545" s="889">
        <f t="shared" si="528"/>
        <v>10</v>
      </c>
      <c r="AC545" s="937" t="s">
        <v>309</v>
      </c>
      <c r="AD545" s="932"/>
      <c r="AE545" s="933"/>
      <c r="AF545" s="729"/>
      <c r="AG545" s="934"/>
      <c r="AH545" s="868"/>
      <c r="AI545" s="936"/>
      <c r="AJ545" s="868">
        <f t="shared" si="557"/>
        <v>0</v>
      </c>
      <c r="AK545" s="929">
        <f t="shared" si="557"/>
        <v>0</v>
      </c>
      <c r="AL545" s="868">
        <f t="shared" si="557"/>
        <v>0</v>
      </c>
      <c r="AM545" s="930">
        <f t="shared" si="557"/>
        <v>0</v>
      </c>
      <c r="AN545" s="881">
        <f t="shared" si="558"/>
        <v>0</v>
      </c>
      <c r="AO545" s="902">
        <f t="shared" si="559"/>
        <v>0</v>
      </c>
      <c r="AR545" s="106"/>
    </row>
    <row r="546" spans="2:49" ht="15.75" thickBot="1">
      <c r="N546" s="91"/>
      <c r="O546" s="853" t="s">
        <v>136</v>
      </c>
      <c r="P546" s="848">
        <f t="shared" ref="P546:U546" si="560">P547+P548+P549+P550</f>
        <v>0</v>
      </c>
      <c r="Q546" s="1034">
        <f t="shared" si="560"/>
        <v>0</v>
      </c>
      <c r="R546" s="848">
        <f t="shared" si="560"/>
        <v>1.4542999999999999</v>
      </c>
      <c r="S546" s="1035">
        <f t="shared" si="560"/>
        <v>1.4542999999999999</v>
      </c>
      <c r="T546" s="858">
        <f t="shared" si="560"/>
        <v>6.0099999999999997E-3</v>
      </c>
      <c r="U546" s="1036">
        <f t="shared" si="560"/>
        <v>6.0099999999999997E-3</v>
      </c>
      <c r="V546" s="844">
        <f t="shared" si="545"/>
        <v>1.4542999999999999</v>
      </c>
      <c r="W546" s="1012">
        <f t="shared" si="546"/>
        <v>1.4542999999999999</v>
      </c>
      <c r="X546" s="844">
        <f t="shared" si="547"/>
        <v>1.46031</v>
      </c>
      <c r="Y546" s="923">
        <f t="shared" si="548"/>
        <v>1.46031</v>
      </c>
      <c r="Z546" s="881">
        <f t="shared" si="527"/>
        <v>1.46031</v>
      </c>
      <c r="AA546" s="889">
        <f t="shared" si="528"/>
        <v>1.46031</v>
      </c>
      <c r="AC546" s="938" t="s">
        <v>310</v>
      </c>
      <c r="AD546" s="939"/>
      <c r="AE546" s="940"/>
      <c r="AF546" s="866"/>
      <c r="AG546" s="941"/>
      <c r="AH546" s="869"/>
      <c r="AI546" s="942"/>
      <c r="AJ546" s="869">
        <f>AD546+AF546</f>
        <v>0</v>
      </c>
      <c r="AK546" s="929">
        <f t="shared" si="557"/>
        <v>0</v>
      </c>
      <c r="AL546" s="869">
        <f t="shared" ref="AL546:AL558" si="561">AF546+AH546</f>
        <v>0</v>
      </c>
      <c r="AM546" s="930">
        <f t="shared" si="557"/>
        <v>0</v>
      </c>
      <c r="AN546" s="890">
        <f t="shared" si="558"/>
        <v>0</v>
      </c>
      <c r="AO546" s="903">
        <f t="shared" si="559"/>
        <v>0</v>
      </c>
      <c r="AR546" s="195"/>
    </row>
    <row r="547" spans="2:49" ht="15.75" thickBot="1">
      <c r="N547" s="106"/>
      <c r="O547" s="854" t="s">
        <v>134</v>
      </c>
      <c r="P547" s="849"/>
      <c r="Q547" s="1037"/>
      <c r="R547" s="849">
        <f>F526+L518</f>
        <v>6.93E-2</v>
      </c>
      <c r="S547" s="1038">
        <f>G526+M518</f>
        <v>6.93E-2</v>
      </c>
      <c r="T547" s="859">
        <f>I542</f>
        <v>6.0099999999999997E-3</v>
      </c>
      <c r="U547" s="1037">
        <f>J542</f>
        <v>6.0099999999999997E-3</v>
      </c>
      <c r="V547" s="863">
        <f>P547+R547</f>
        <v>6.93E-2</v>
      </c>
      <c r="W547" s="1038">
        <f t="shared" si="546"/>
        <v>6.93E-2</v>
      </c>
      <c r="X547" s="845">
        <f t="shared" si="547"/>
        <v>7.5310000000000002E-2</v>
      </c>
      <c r="Y547" s="1038">
        <f t="shared" si="548"/>
        <v>7.5310000000000002E-2</v>
      </c>
      <c r="Z547" s="881">
        <f t="shared" si="527"/>
        <v>7.5310000000000002E-2</v>
      </c>
      <c r="AA547" s="889">
        <f t="shared" si="528"/>
        <v>7.5310000000000002E-2</v>
      </c>
      <c r="AC547" s="945" t="s">
        <v>311</v>
      </c>
      <c r="AD547" s="946">
        <f t="shared" ref="AD547:AI547" si="562">SUM(AD542:AD546)</f>
        <v>0</v>
      </c>
      <c r="AE547" s="947">
        <f t="shared" si="562"/>
        <v>0</v>
      </c>
      <c r="AF547" s="948">
        <f>SUM(AF542:AF546)</f>
        <v>113.5</v>
      </c>
      <c r="AG547" s="949">
        <f t="shared" si="562"/>
        <v>100</v>
      </c>
      <c r="AH547" s="950">
        <f t="shared" si="562"/>
        <v>0</v>
      </c>
      <c r="AI547" s="951">
        <f t="shared" si="562"/>
        <v>0</v>
      </c>
      <c r="AJ547" s="950">
        <f>AD547+AF547</f>
        <v>113.5</v>
      </c>
      <c r="AK547" s="952">
        <f>AE547+AG547</f>
        <v>100</v>
      </c>
      <c r="AL547" s="950">
        <f>AF547+AH547</f>
        <v>113.5</v>
      </c>
      <c r="AM547" s="953">
        <f>AG547+AI547</f>
        <v>100</v>
      </c>
      <c r="AN547" s="904">
        <f t="shared" si="558"/>
        <v>113.5</v>
      </c>
      <c r="AO547" s="905">
        <f t="shared" si="559"/>
        <v>100</v>
      </c>
      <c r="AR547" s="1750"/>
      <c r="AV547" s="11"/>
      <c r="AW547" s="11"/>
    </row>
    <row r="548" spans="2:49">
      <c r="N548" s="106"/>
      <c r="O548" s="855" t="s">
        <v>301</v>
      </c>
      <c r="P548" s="850"/>
      <c r="Q548" s="1039"/>
      <c r="R548" s="850">
        <f>J520</f>
        <v>1.3</v>
      </c>
      <c r="S548" s="1040">
        <f>J520</f>
        <v>1.3</v>
      </c>
      <c r="T548" s="860"/>
      <c r="U548" s="1039"/>
      <c r="V548" s="863">
        <f>P548+R548</f>
        <v>1.3</v>
      </c>
      <c r="W548" s="1038">
        <f t="shared" si="546"/>
        <v>1.3</v>
      </c>
      <c r="X548" s="845">
        <f t="shared" si="547"/>
        <v>1.3</v>
      </c>
      <c r="Y548" s="1038">
        <f t="shared" si="548"/>
        <v>1.3</v>
      </c>
      <c r="Z548" s="881">
        <f t="shared" si="527"/>
        <v>1.3</v>
      </c>
      <c r="AA548" s="889">
        <f t="shared" si="528"/>
        <v>1.3</v>
      </c>
      <c r="AC548" s="1069" t="s">
        <v>320</v>
      </c>
      <c r="AD548" s="968"/>
      <c r="AE548" s="1060"/>
      <c r="AF548" s="970"/>
      <c r="AG548" s="1063"/>
      <c r="AH548" s="968"/>
      <c r="AI548" s="1060"/>
      <c r="AJ548" s="868">
        <f t="shared" ref="AJ548" si="563">AD548+AF548</f>
        <v>0</v>
      </c>
      <c r="AK548" s="1066">
        <f t="shared" ref="AK548" si="564">AE548+AG548</f>
        <v>0</v>
      </c>
      <c r="AL548" s="868">
        <f t="shared" ref="AL548" si="565">AF548+AH548</f>
        <v>0</v>
      </c>
      <c r="AM548" s="1024">
        <f t="shared" ref="AM548" si="566">AG548+AI548</f>
        <v>0</v>
      </c>
      <c r="AN548" s="900">
        <f t="shared" si="558"/>
        <v>0</v>
      </c>
      <c r="AO548" s="907">
        <f t="shared" si="559"/>
        <v>0</v>
      </c>
      <c r="AR548" s="104"/>
      <c r="AV548" s="11"/>
      <c r="AW548" s="11"/>
    </row>
    <row r="549" spans="2:49">
      <c r="N549" s="106"/>
      <c r="O549" s="856" t="s">
        <v>119</v>
      </c>
      <c r="P549" s="851"/>
      <c r="Q549" s="1041"/>
      <c r="R549" s="3255">
        <f>F519+I524</f>
        <v>8.4999999999999992E-2</v>
      </c>
      <c r="S549" s="3254">
        <f>G519+J524</f>
        <v>8.4999999999999992E-2</v>
      </c>
      <c r="T549" s="861"/>
      <c r="U549" s="1041"/>
      <c r="V549" s="863">
        <f>P549+R549</f>
        <v>8.4999999999999992E-2</v>
      </c>
      <c r="W549" s="1038">
        <f t="shared" si="546"/>
        <v>8.4999999999999992E-2</v>
      </c>
      <c r="X549" s="845">
        <f t="shared" si="547"/>
        <v>8.4999999999999992E-2</v>
      </c>
      <c r="Y549" s="1038">
        <f t="shared" si="548"/>
        <v>8.4999999999999992E-2</v>
      </c>
      <c r="Z549" s="890">
        <f t="shared" si="527"/>
        <v>8.4999999999999992E-2</v>
      </c>
      <c r="AA549" s="891">
        <f t="shared" si="528"/>
        <v>8.4999999999999992E-2</v>
      </c>
      <c r="AC549" s="1056" t="s">
        <v>321</v>
      </c>
      <c r="AD549" s="972"/>
      <c r="AE549" s="1061"/>
      <c r="AF549" s="974"/>
      <c r="AG549" s="1064"/>
      <c r="AH549" s="972"/>
      <c r="AI549" s="1061"/>
      <c r="AJ549" s="868">
        <f t="shared" ref="AJ549:AK551" si="567">AD549+AF549</f>
        <v>0</v>
      </c>
      <c r="AK549" s="1066">
        <f t="shared" si="567"/>
        <v>0</v>
      </c>
      <c r="AL549" s="868">
        <f t="shared" si="561"/>
        <v>0</v>
      </c>
      <c r="AM549" s="1024">
        <f t="shared" ref="AM549:AM554" si="568">AG549+AI549</f>
        <v>0</v>
      </c>
      <c r="AN549" s="881">
        <f t="shared" si="558"/>
        <v>0</v>
      </c>
      <c r="AO549" s="902">
        <f t="shared" si="559"/>
        <v>0</v>
      </c>
      <c r="AR549" s="104"/>
      <c r="AV549" s="11"/>
      <c r="AW549" s="11"/>
    </row>
    <row r="550" spans="2:49" ht="15.75" thickBot="1">
      <c r="N550" s="470"/>
      <c r="O550" s="856" t="s">
        <v>343</v>
      </c>
      <c r="P550" s="851"/>
      <c r="Q550" s="1041"/>
      <c r="R550" s="851"/>
      <c r="S550" s="1042"/>
      <c r="T550" s="861"/>
      <c r="U550" s="1041"/>
      <c r="V550" s="863">
        <f>P550+R550</f>
        <v>0</v>
      </c>
      <c r="W550" s="1038">
        <f t="shared" si="546"/>
        <v>0</v>
      </c>
      <c r="X550" s="845">
        <f>R550+T550</f>
        <v>0</v>
      </c>
      <c r="Y550" s="1038">
        <f t="shared" si="548"/>
        <v>0</v>
      </c>
      <c r="Z550" s="890">
        <f t="shared" si="527"/>
        <v>0</v>
      </c>
      <c r="AA550" s="891">
        <f t="shared" si="528"/>
        <v>0</v>
      </c>
      <c r="AC550" s="1057" t="s">
        <v>361</v>
      </c>
      <c r="AD550" s="978"/>
      <c r="AE550" s="1062"/>
      <c r="AF550" s="980">
        <f>F531</f>
        <v>25</v>
      </c>
      <c r="AG550" s="1065">
        <f>G531</f>
        <v>25</v>
      </c>
      <c r="AH550" s="978"/>
      <c r="AI550" s="1062"/>
      <c r="AJ550" s="869">
        <f t="shared" si="567"/>
        <v>25</v>
      </c>
      <c r="AK550" s="1067">
        <f t="shared" si="567"/>
        <v>25</v>
      </c>
      <c r="AL550" s="869">
        <f t="shared" si="561"/>
        <v>25</v>
      </c>
      <c r="AM550" s="1068">
        <f t="shared" si="568"/>
        <v>25</v>
      </c>
      <c r="AN550" s="890">
        <f t="shared" si="558"/>
        <v>25</v>
      </c>
      <c r="AO550" s="903">
        <f t="shared" si="559"/>
        <v>25</v>
      </c>
      <c r="AR550" s="195"/>
      <c r="AU550" s="590"/>
      <c r="AV550" s="11"/>
      <c r="AW550" s="11"/>
    </row>
    <row r="551" spans="2:49" ht="15.75" thickBot="1">
      <c r="N551" s="106"/>
      <c r="O551" s="419" t="s">
        <v>87</v>
      </c>
      <c r="P551" s="852">
        <f>F507</f>
        <v>10</v>
      </c>
      <c r="Q551" s="1043">
        <f>G507</f>
        <v>10</v>
      </c>
      <c r="R551" s="852">
        <f>L525+L528</f>
        <v>8</v>
      </c>
      <c r="S551" s="1044">
        <f>M528+M525</f>
        <v>8</v>
      </c>
      <c r="T551" s="862">
        <f>F543</f>
        <v>2.5299999999999998</v>
      </c>
      <c r="U551" s="3234">
        <f>G543</f>
        <v>2.5299999999999998</v>
      </c>
      <c r="V551" s="864">
        <f>P551+R551</f>
        <v>18</v>
      </c>
      <c r="W551" s="1046">
        <f t="shared" si="546"/>
        <v>18</v>
      </c>
      <c r="X551" s="864">
        <f>R551+T551</f>
        <v>10.53</v>
      </c>
      <c r="Y551" s="1046">
        <f t="shared" si="548"/>
        <v>10.53</v>
      </c>
      <c r="Z551" s="892">
        <f t="shared" si="527"/>
        <v>20.53</v>
      </c>
      <c r="AA551" s="893">
        <f t="shared" si="528"/>
        <v>20.53</v>
      </c>
      <c r="AC551" s="1058" t="s">
        <v>322</v>
      </c>
      <c r="AD551" s="1072">
        <f t="shared" ref="AD551:AI551" si="569">SUM(AD548:AD550)</f>
        <v>0</v>
      </c>
      <c r="AE551" s="1007">
        <f t="shared" si="569"/>
        <v>0</v>
      </c>
      <c r="AF551" s="1059">
        <f t="shared" si="569"/>
        <v>25</v>
      </c>
      <c r="AG551" s="1005">
        <f t="shared" si="569"/>
        <v>25</v>
      </c>
      <c r="AH551" s="1072">
        <f t="shared" si="569"/>
        <v>0</v>
      </c>
      <c r="AI551" s="1007">
        <f t="shared" si="569"/>
        <v>0</v>
      </c>
      <c r="AJ551" s="920">
        <f t="shared" si="567"/>
        <v>25</v>
      </c>
      <c r="AK551" s="1006">
        <f t="shared" si="567"/>
        <v>25</v>
      </c>
      <c r="AL551" s="920">
        <f t="shared" si="561"/>
        <v>25</v>
      </c>
      <c r="AM551" s="1007">
        <f t="shared" si="568"/>
        <v>25</v>
      </c>
      <c r="AN551" s="920">
        <f t="shared" si="558"/>
        <v>25</v>
      </c>
      <c r="AO551" s="921">
        <f t="shared" si="559"/>
        <v>25</v>
      </c>
      <c r="AR551" s="104"/>
      <c r="AU551" s="590"/>
      <c r="AV551" s="11"/>
      <c r="AW551" s="11"/>
    </row>
    <row r="552" spans="2:49">
      <c r="N552" s="106"/>
      <c r="AC552" s="906" t="s">
        <v>315</v>
      </c>
      <c r="AD552" s="954">
        <f>F503</f>
        <v>64.8</v>
      </c>
      <c r="AE552" s="3250">
        <f>G503</f>
        <v>56</v>
      </c>
      <c r="AF552" s="867"/>
      <c r="AG552" s="956"/>
      <c r="AH552" s="954">
        <f>F535</f>
        <v>51.254300000000001</v>
      </c>
      <c r="AI552" s="955">
        <f>G535</f>
        <v>43.56</v>
      </c>
      <c r="AJ552" s="869">
        <f t="shared" ref="AJ552:AK554" si="570">AD552+AF552</f>
        <v>64.8</v>
      </c>
      <c r="AK552" s="961">
        <f t="shared" si="570"/>
        <v>56</v>
      </c>
      <c r="AL552" s="869">
        <f t="shared" ref="AL552" si="571">AF552+AH552</f>
        <v>51.254300000000001</v>
      </c>
      <c r="AM552" s="958">
        <f t="shared" si="568"/>
        <v>43.56</v>
      </c>
      <c r="AN552" s="900">
        <f t="shared" si="558"/>
        <v>116.0543</v>
      </c>
      <c r="AO552" s="907">
        <f t="shared" si="559"/>
        <v>99.56</v>
      </c>
      <c r="AR552" s="104"/>
      <c r="AU552" s="590"/>
      <c r="AV552" s="11"/>
      <c r="AW552" s="11"/>
    </row>
    <row r="553" spans="2:49" ht="15.75" thickBot="1">
      <c r="N553" s="106"/>
      <c r="O553" s="99" t="s">
        <v>907</v>
      </c>
      <c r="Q553" s="293" t="s">
        <v>125</v>
      </c>
      <c r="U553" s="99" t="s">
        <v>907</v>
      </c>
      <c r="W553" s="293" t="s">
        <v>124</v>
      </c>
      <c r="AC553" s="908" t="s">
        <v>316</v>
      </c>
      <c r="AD553" s="939">
        <f>F504</f>
        <v>28</v>
      </c>
      <c r="AE553" s="3251">
        <f>G504</f>
        <v>24</v>
      </c>
      <c r="AF553" s="869"/>
      <c r="AG553" s="960"/>
      <c r="AH553" s="939"/>
      <c r="AI553" s="959"/>
      <c r="AJ553" s="869">
        <f t="shared" si="570"/>
        <v>28</v>
      </c>
      <c r="AK553" s="961">
        <f t="shared" si="570"/>
        <v>24</v>
      </c>
      <c r="AL553" s="869">
        <f t="shared" si="561"/>
        <v>0</v>
      </c>
      <c r="AM553" s="962">
        <f t="shared" si="568"/>
        <v>0</v>
      </c>
      <c r="AN553" s="890">
        <f t="shared" si="558"/>
        <v>28</v>
      </c>
      <c r="AO553" s="903">
        <f t="shared" si="559"/>
        <v>24</v>
      </c>
      <c r="AR553" s="195"/>
      <c r="AU553" s="106"/>
      <c r="AV553" s="11"/>
      <c r="AW553" s="11"/>
    </row>
    <row r="554" spans="2:49" ht="15.75" thickBot="1">
      <c r="B554" s="99"/>
      <c r="C554" s="91"/>
      <c r="D554" s="548"/>
      <c r="E554" s="91"/>
      <c r="F554" s="91"/>
      <c r="G554" s="91"/>
      <c r="K554" s="1055"/>
      <c r="L554" s="91"/>
      <c r="M554" s="91"/>
      <c r="N554" s="91"/>
      <c r="O554" s="3131" t="s">
        <v>511</v>
      </c>
      <c r="P554" s="3132"/>
      <c r="Q554" s="2591" t="s">
        <v>510</v>
      </c>
      <c r="R554" s="2974" t="s">
        <v>512</v>
      </c>
      <c r="S554" s="2254"/>
      <c r="T554" s="752"/>
      <c r="U554" s="3131" t="s">
        <v>511</v>
      </c>
      <c r="V554" s="3132"/>
      <c r="W554" s="2591" t="s">
        <v>510</v>
      </c>
      <c r="X554" s="2974" t="s">
        <v>512</v>
      </c>
      <c r="Y554" s="2254"/>
      <c r="AC554" s="909" t="s">
        <v>312</v>
      </c>
      <c r="AD554" s="963">
        <f t="shared" ref="AD554:AI554" si="572">SUM(AD552:AD553)</f>
        <v>92.8</v>
      </c>
      <c r="AE554" s="964">
        <f t="shared" si="572"/>
        <v>80</v>
      </c>
      <c r="AF554" s="965">
        <f t="shared" si="572"/>
        <v>0</v>
      </c>
      <c r="AG554" s="911">
        <f t="shared" si="572"/>
        <v>0</v>
      </c>
      <c r="AH554" s="963">
        <f>SUM(AH552:AH553)</f>
        <v>51.254300000000001</v>
      </c>
      <c r="AI554" s="964">
        <f t="shared" si="572"/>
        <v>43.56</v>
      </c>
      <c r="AJ554" s="910">
        <f t="shared" si="570"/>
        <v>92.8</v>
      </c>
      <c r="AK554" s="966">
        <f t="shared" si="570"/>
        <v>80</v>
      </c>
      <c r="AL554" s="910">
        <f t="shared" si="561"/>
        <v>51.254300000000001</v>
      </c>
      <c r="AM554" s="967">
        <f t="shared" si="568"/>
        <v>43.56</v>
      </c>
      <c r="AN554" s="910">
        <f t="shared" si="558"/>
        <v>144.05430000000001</v>
      </c>
      <c r="AO554" s="911">
        <f t="shared" si="559"/>
        <v>123.56</v>
      </c>
      <c r="AR554" s="98"/>
      <c r="AU554" s="106"/>
      <c r="AV554" s="11"/>
      <c r="AW554" s="11"/>
    </row>
    <row r="555" spans="2:49">
      <c r="B555" s="741"/>
      <c r="C555" s="1488"/>
      <c r="D555" s="91"/>
      <c r="E555" s="91"/>
      <c r="F555" s="91"/>
      <c r="G555" s="91"/>
      <c r="H555" s="91"/>
      <c r="I555" s="91"/>
      <c r="J555" s="91"/>
      <c r="K555" s="91"/>
      <c r="L555" s="91"/>
      <c r="M555" s="91"/>
      <c r="N555" s="91"/>
      <c r="O555" s="333" t="s">
        <v>517</v>
      </c>
      <c r="P555" s="2185"/>
      <c r="Q555" s="2516">
        <v>1</v>
      </c>
      <c r="R555" s="1552" t="s">
        <v>1015</v>
      </c>
      <c r="S555" s="2505"/>
      <c r="T555" s="752"/>
      <c r="U555" s="2207"/>
      <c r="V555" s="2254"/>
      <c r="W555" s="1386">
        <v>6</v>
      </c>
      <c r="X555" s="240" t="s">
        <v>908</v>
      </c>
      <c r="Y555" s="2185"/>
      <c r="AC555" s="912" t="s">
        <v>214</v>
      </c>
      <c r="AD555" s="968"/>
      <c r="AE555" s="969"/>
      <c r="AF555" s="970"/>
      <c r="AG555" s="971"/>
      <c r="AH555" s="968"/>
      <c r="AI555" s="969"/>
      <c r="AJ555" s="868">
        <f t="shared" ref="AJ555" si="573">AD555+AF555</f>
        <v>0</v>
      </c>
      <c r="AK555" s="976">
        <f t="shared" ref="AK555" si="574">AE555+AG555</f>
        <v>0</v>
      </c>
      <c r="AL555" s="868">
        <f t="shared" ref="AL555" si="575">AF555+AH555</f>
        <v>0</v>
      </c>
      <c r="AM555" s="977">
        <f>AG555+AI555</f>
        <v>0</v>
      </c>
      <c r="AN555" s="900">
        <f t="shared" si="558"/>
        <v>0</v>
      </c>
      <c r="AO555" s="907">
        <f t="shared" si="559"/>
        <v>0</v>
      </c>
      <c r="AR555" s="104"/>
      <c r="AU555" s="106"/>
      <c r="AV555" s="11"/>
      <c r="AW555" s="11"/>
    </row>
    <row r="556" spans="2:49">
      <c r="B556" s="1"/>
      <c r="C556" s="1488"/>
      <c r="D556" s="91"/>
      <c r="E556" s="91"/>
      <c r="F556" s="91"/>
      <c r="G556" s="91"/>
      <c r="H556" s="91"/>
      <c r="I556" s="91"/>
      <c r="J556" s="91"/>
      <c r="K556" s="91"/>
      <c r="L556" s="91"/>
      <c r="M556" s="91"/>
      <c r="N556" s="91"/>
      <c r="O556" s="246" t="s">
        <v>496</v>
      </c>
      <c r="P556" s="2547"/>
      <c r="Q556" s="2516">
        <v>2</v>
      </c>
      <c r="R556" s="333" t="s">
        <v>655</v>
      </c>
      <c r="S556" s="2185"/>
      <c r="T556" s="752"/>
      <c r="U556" s="358" t="s">
        <v>1016</v>
      </c>
      <c r="V556" s="3133"/>
      <c r="W556" s="1386">
        <v>7</v>
      </c>
      <c r="X556" s="240" t="s">
        <v>517</v>
      </c>
      <c r="Y556" s="3134"/>
      <c r="AC556" s="913" t="s">
        <v>91</v>
      </c>
      <c r="AD556" s="972"/>
      <c r="AE556" s="973"/>
      <c r="AF556" s="974"/>
      <c r="AG556" s="975"/>
      <c r="AH556" s="972"/>
      <c r="AI556" s="973"/>
      <c r="AJ556" s="868">
        <f t="shared" ref="AJ556:AK558" si="576">AD556+AF556</f>
        <v>0</v>
      </c>
      <c r="AK556" s="976">
        <f t="shared" si="576"/>
        <v>0</v>
      </c>
      <c r="AL556" s="868">
        <f t="shared" si="561"/>
        <v>0</v>
      </c>
      <c r="AM556" s="977">
        <f>AG556+AI556</f>
        <v>0</v>
      </c>
      <c r="AN556" s="881">
        <f t="shared" si="558"/>
        <v>0</v>
      </c>
      <c r="AO556" s="902">
        <f t="shared" si="559"/>
        <v>0</v>
      </c>
      <c r="AR556" s="104"/>
      <c r="AU556" s="106"/>
      <c r="AV556" s="11"/>
      <c r="AW556" s="11"/>
    </row>
    <row r="557" spans="2:49" ht="15.75" thickBot="1">
      <c r="C557" s="91"/>
      <c r="D557" s="91"/>
      <c r="E557" s="3223"/>
      <c r="F557" s="11"/>
      <c r="G557" s="11"/>
      <c r="H557" s="7"/>
      <c r="I557" s="14"/>
      <c r="J557" s="142"/>
      <c r="K557" s="3224"/>
      <c r="N557" s="91"/>
      <c r="O557" s="1128"/>
      <c r="P557" s="821"/>
      <c r="Q557" s="1593">
        <v>3</v>
      </c>
      <c r="R557" s="333" t="s">
        <v>517</v>
      </c>
      <c r="S557" s="3588"/>
      <c r="T557" s="752"/>
      <c r="U557" s="2207"/>
      <c r="V557" s="2254"/>
      <c r="W557" s="1593">
        <v>8</v>
      </c>
      <c r="X557" s="333" t="s">
        <v>1017</v>
      </c>
      <c r="Y557" s="2185"/>
      <c r="AC557" s="914" t="s">
        <v>215</v>
      </c>
      <c r="AD557" s="978"/>
      <c r="AE557" s="979"/>
      <c r="AF557" s="980"/>
      <c r="AG557" s="981"/>
      <c r="AH557" s="978"/>
      <c r="AI557" s="979"/>
      <c r="AJ557" s="869">
        <f t="shared" si="576"/>
        <v>0</v>
      </c>
      <c r="AK557" s="982">
        <f t="shared" si="576"/>
        <v>0</v>
      </c>
      <c r="AL557" s="869">
        <f t="shared" si="561"/>
        <v>0</v>
      </c>
      <c r="AM557" s="983">
        <f>AG557+AI557</f>
        <v>0</v>
      </c>
      <c r="AN557" s="890">
        <f t="shared" si="558"/>
        <v>0</v>
      </c>
      <c r="AO557" s="903">
        <f t="shared" si="559"/>
        <v>0</v>
      </c>
      <c r="AR557" s="195"/>
      <c r="AU557" s="106"/>
      <c r="AV557" s="11"/>
      <c r="AW557" s="11"/>
    </row>
    <row r="558" spans="2:49" ht="15.75" thickBot="1">
      <c r="B558" s="91"/>
      <c r="C558" s="1488"/>
      <c r="D558" s="91"/>
      <c r="E558" s="3223"/>
      <c r="F558" s="11"/>
      <c r="G558" s="11"/>
      <c r="H558" s="3216"/>
      <c r="I558" s="14"/>
      <c r="J558" s="142"/>
      <c r="K558" s="3224"/>
      <c r="N558" s="91"/>
      <c r="O558" s="2207"/>
      <c r="P558" s="2254"/>
      <c r="Q558" s="1593">
        <v>4</v>
      </c>
      <c r="R558" s="246" t="s">
        <v>909</v>
      </c>
      <c r="S558" s="2505"/>
      <c r="T558" s="752"/>
      <c r="U558" s="1201" t="s">
        <v>909</v>
      </c>
      <c r="V558" s="822"/>
      <c r="W558" s="1593">
        <v>9</v>
      </c>
      <c r="X558" s="240" t="s">
        <v>517</v>
      </c>
      <c r="Y558" s="2185"/>
      <c r="AC558" s="1070" t="s">
        <v>313</v>
      </c>
      <c r="AD558" s="1071">
        <f t="shared" ref="AD558:AI558" si="577">SUM(AD555:AD557)</f>
        <v>0</v>
      </c>
      <c r="AE558" s="951">
        <f t="shared" si="577"/>
        <v>0</v>
      </c>
      <c r="AF558" s="1071">
        <f t="shared" si="577"/>
        <v>0</v>
      </c>
      <c r="AG558" s="951">
        <f t="shared" si="577"/>
        <v>0</v>
      </c>
      <c r="AH558" s="1071">
        <f t="shared" si="577"/>
        <v>0</v>
      </c>
      <c r="AI558" s="951">
        <f t="shared" si="577"/>
        <v>0</v>
      </c>
      <c r="AJ558" s="950">
        <f t="shared" si="576"/>
        <v>0</v>
      </c>
      <c r="AK558" s="952">
        <f t="shared" si="576"/>
        <v>0</v>
      </c>
      <c r="AL558" s="950">
        <f t="shared" si="561"/>
        <v>0</v>
      </c>
      <c r="AM558" s="953">
        <f>AG558+AI558</f>
        <v>0</v>
      </c>
      <c r="AN558" s="915">
        <f t="shared" si="558"/>
        <v>0</v>
      </c>
      <c r="AO558" s="916">
        <f t="shared" si="559"/>
        <v>0</v>
      </c>
      <c r="AR558" s="106"/>
      <c r="AU558" s="106"/>
      <c r="AV558" s="11"/>
      <c r="AW558" s="11"/>
    </row>
    <row r="559" spans="2:49">
      <c r="B559" s="91"/>
      <c r="C559" s="1488"/>
      <c r="D559" s="91"/>
      <c r="E559" s="3223"/>
      <c r="F559" s="81"/>
      <c r="G559" s="136"/>
      <c r="H559" s="7"/>
      <c r="I559" s="319"/>
      <c r="J559" s="331"/>
      <c r="K559" s="3224"/>
      <c r="L559" s="11"/>
      <c r="N559" s="91"/>
      <c r="O559" s="379"/>
      <c r="P559" s="2254"/>
      <c r="Q559" s="1593">
        <v>5</v>
      </c>
      <c r="R559" s="240" t="s">
        <v>737</v>
      </c>
      <c r="S559" s="2528"/>
      <c r="T559" s="752"/>
      <c r="U559" s="240"/>
      <c r="V559" s="2591"/>
      <c r="W559" s="2516">
        <v>10</v>
      </c>
      <c r="X559" s="3589" t="s">
        <v>987</v>
      </c>
      <c r="Y559" s="3135"/>
      <c r="Z559" s="894"/>
      <c r="AA559" s="285"/>
      <c r="AE559" s="830"/>
      <c r="AG559" s="830"/>
      <c r="AK559" s="838"/>
      <c r="AM559" s="838"/>
      <c r="AR559" s="106"/>
    </row>
    <row r="560" spans="2:49">
      <c r="B560" s="91"/>
      <c r="C560" s="1488"/>
      <c r="D560" s="91"/>
      <c r="E560" s="3223"/>
      <c r="F560" s="2606"/>
      <c r="G560" s="2607"/>
      <c r="H560" s="7"/>
      <c r="I560" s="3225"/>
      <c r="J560" s="3226"/>
      <c r="K560" s="3224"/>
      <c r="N560" s="91"/>
      <c r="O560" s="7"/>
      <c r="P560" s="11"/>
      <c r="Q560" s="4"/>
      <c r="R560" s="319"/>
      <c r="S560" s="336"/>
      <c r="T560" s="11"/>
      <c r="U560" s="7"/>
      <c r="V560" s="11"/>
      <c r="W560" s="4"/>
      <c r="X560" s="19"/>
      <c r="Y560" s="336"/>
      <c r="AA560" s="1015"/>
      <c r="AE560" s="830"/>
      <c r="AG560" s="830"/>
      <c r="AK560" s="838"/>
      <c r="AM560" s="838"/>
      <c r="AR560" s="106"/>
    </row>
    <row r="561" spans="2:44">
      <c r="B561" s="106"/>
      <c r="C561" s="114"/>
      <c r="D561" s="106"/>
      <c r="E561" s="3223"/>
      <c r="F561" s="19"/>
      <c r="G561" s="159"/>
      <c r="H561" s="7"/>
      <c r="I561" s="3225"/>
      <c r="J561" s="3226"/>
      <c r="K561" s="3224"/>
      <c r="N561" s="91"/>
      <c r="O561" s="106"/>
      <c r="P561" s="106"/>
      <c r="Q561" s="159"/>
      <c r="R561" s="101"/>
      <c r="S561" s="106"/>
      <c r="T561" s="106"/>
      <c r="U561" s="831"/>
      <c r="V561" s="11"/>
      <c r="W561" s="836"/>
      <c r="X561" s="11"/>
      <c r="Y561" s="836"/>
      <c r="Z561" s="1016"/>
      <c r="AA561" s="78"/>
      <c r="AE561" s="830"/>
      <c r="AG561" s="830"/>
      <c r="AK561" s="838"/>
      <c r="AM561" s="838"/>
      <c r="AR561" s="106"/>
    </row>
    <row r="562" spans="2:44">
      <c r="B562" s="115"/>
      <c r="C562" s="111"/>
      <c r="D562" s="2200"/>
      <c r="E562" s="3223"/>
      <c r="F562" s="51"/>
      <c r="G562" s="2608"/>
      <c r="H562" s="7"/>
      <c r="I562" s="1142"/>
      <c r="J562" s="336"/>
      <c r="K562" s="3224"/>
      <c r="N562" s="91"/>
      <c r="O562" s="113"/>
      <c r="P562" s="106"/>
      <c r="Q562" s="159"/>
      <c r="R562" s="101"/>
      <c r="S562" s="106"/>
      <c r="T562" s="106"/>
      <c r="U562" s="831"/>
      <c r="V562" s="11"/>
      <c r="W562" s="836"/>
      <c r="X562" s="11"/>
      <c r="Y562" s="836"/>
      <c r="AE562" s="830"/>
      <c r="AG562" s="830"/>
      <c r="AK562" s="838"/>
      <c r="AM562" s="838"/>
      <c r="AR562" s="106"/>
    </row>
    <row r="563" spans="2:44">
      <c r="B563" s="115"/>
      <c r="C563" s="2954"/>
      <c r="D563" s="96"/>
      <c r="E563" s="7"/>
      <c r="F563" s="51"/>
      <c r="G563" s="2608"/>
      <c r="H563" s="11"/>
      <c r="I563" s="11"/>
      <c r="J563" s="11"/>
      <c r="K563" s="4"/>
      <c r="L563" s="195"/>
      <c r="M563" s="4"/>
      <c r="N563" s="106"/>
      <c r="O563" s="113"/>
      <c r="P563" s="96"/>
      <c r="Q563" s="11"/>
      <c r="R563" s="328"/>
      <c r="S563" s="829"/>
      <c r="T563" s="106"/>
      <c r="U563" s="831"/>
      <c r="V563" s="11"/>
      <c r="W563" s="836"/>
      <c r="X563" s="11"/>
      <c r="Y563" s="836"/>
      <c r="AE563" s="830"/>
      <c r="AG563" s="830"/>
      <c r="AK563" s="838"/>
      <c r="AM563" s="838"/>
      <c r="AR563" s="106"/>
    </row>
    <row r="564" spans="2:44">
      <c r="C564" s="1488"/>
      <c r="M564" s="4"/>
      <c r="N564" s="106"/>
      <c r="O564" s="126"/>
      <c r="P564" s="328"/>
      <c r="Q564" s="11"/>
      <c r="R564" s="328"/>
      <c r="S564" s="831"/>
      <c r="T564" s="11"/>
      <c r="U564" s="831"/>
      <c r="V564" s="11"/>
      <c r="W564" s="836"/>
      <c r="X564" s="11"/>
      <c r="Y564" s="836"/>
      <c r="AE564" s="830"/>
      <c r="AG564" s="830"/>
      <c r="AK564" s="838"/>
      <c r="AM564" s="838"/>
      <c r="AR564" s="106"/>
    </row>
    <row r="565" spans="2:44">
      <c r="C565" s="1488"/>
      <c r="M565" s="4"/>
      <c r="N565" s="106"/>
      <c r="O565" s="114"/>
      <c r="P565" s="106"/>
      <c r="Q565" s="11"/>
      <c r="R565" s="328"/>
      <c r="S565" s="831"/>
      <c r="T565" s="11"/>
      <c r="U565" s="831"/>
      <c r="V565" s="11"/>
      <c r="W565" s="836"/>
      <c r="X565" s="11"/>
      <c r="Y565" s="836"/>
      <c r="AE565" s="830"/>
      <c r="AG565" s="830"/>
      <c r="AK565" s="838"/>
      <c r="AM565" s="838"/>
      <c r="AR565" s="106"/>
    </row>
    <row r="566" spans="2:44">
      <c r="C566" s="1488"/>
      <c r="M566" s="4"/>
      <c r="N566" s="106"/>
      <c r="O566" s="11"/>
      <c r="P566" s="106"/>
      <c r="Q566" s="11"/>
      <c r="R566" s="328"/>
      <c r="S566" s="831"/>
      <c r="T566" s="11"/>
      <c r="U566" s="831"/>
      <c r="V566" s="11"/>
      <c r="W566" s="836"/>
      <c r="X566" s="11"/>
      <c r="Y566" s="836"/>
      <c r="AE566" s="830"/>
      <c r="AG566" s="830"/>
      <c r="AK566" s="838"/>
      <c r="AM566" s="838"/>
      <c r="AR566" s="106"/>
    </row>
    <row r="567" spans="2:44">
      <c r="C567" s="1488"/>
      <c r="M567" s="4"/>
      <c r="N567" s="106"/>
      <c r="O567" s="114"/>
      <c r="P567" s="106"/>
      <c r="Q567" s="11"/>
      <c r="R567" s="328"/>
      <c r="S567" s="831"/>
      <c r="T567" s="11"/>
      <c r="U567" s="831"/>
      <c r="V567" s="11"/>
      <c r="W567" s="836"/>
      <c r="X567" s="11"/>
      <c r="Y567" s="836"/>
      <c r="AE567" s="830"/>
      <c r="AG567" s="830"/>
      <c r="AK567" s="838"/>
      <c r="AM567" s="838"/>
      <c r="AR567" s="106"/>
    </row>
    <row r="568" spans="2:44">
      <c r="C568" s="1488"/>
      <c r="M568" s="4"/>
      <c r="N568" s="106"/>
      <c r="O568" s="11"/>
      <c r="P568" s="106"/>
      <c r="Q568" s="113"/>
      <c r="R568" s="11"/>
      <c r="S568" s="831"/>
      <c r="T568" s="11"/>
      <c r="U568" s="831"/>
      <c r="V568" s="11"/>
      <c r="W568" s="836"/>
      <c r="X568" s="11"/>
      <c r="Y568" s="836"/>
      <c r="AE568" s="830"/>
      <c r="AG568" s="830"/>
      <c r="AK568" s="838"/>
      <c r="AM568" s="838"/>
      <c r="AR568" s="106"/>
    </row>
    <row r="569" spans="2:44">
      <c r="C569" s="1488"/>
      <c r="M569" s="4"/>
      <c r="N569" s="106"/>
      <c r="O569" s="11"/>
      <c r="P569" s="95"/>
      <c r="Q569" s="11"/>
      <c r="R569" s="96"/>
      <c r="S569" s="831"/>
      <c r="T569" s="11"/>
      <c r="U569" s="831"/>
      <c r="V569" s="11"/>
      <c r="W569" s="836"/>
      <c r="X569" s="11"/>
      <c r="Y569" s="836"/>
      <c r="AE569" s="830"/>
      <c r="AG569" s="830"/>
      <c r="AK569" s="838"/>
      <c r="AM569" s="838"/>
      <c r="AR569" s="106"/>
    </row>
    <row r="570" spans="2:44">
      <c r="C570" s="1488"/>
      <c r="M570" s="4"/>
      <c r="N570" s="106"/>
      <c r="O570" s="114"/>
      <c r="P570" s="106"/>
      <c r="Q570" s="11"/>
      <c r="R570" s="96"/>
      <c r="S570" s="831"/>
      <c r="T570" s="11"/>
      <c r="U570" s="831"/>
      <c r="V570" s="11"/>
      <c r="W570" s="836"/>
      <c r="X570" s="11"/>
      <c r="Y570" s="836"/>
      <c r="AC570" s="11"/>
      <c r="AE570" s="831"/>
      <c r="AG570" s="831"/>
      <c r="AI570" s="11"/>
      <c r="AK570" s="838"/>
      <c r="AM570" s="838"/>
      <c r="AR570" s="106"/>
    </row>
    <row r="571" spans="2:44">
      <c r="C571" s="1488"/>
      <c r="M571" s="4"/>
      <c r="N571" s="106"/>
      <c r="O571" s="101"/>
      <c r="P571" s="96"/>
      <c r="Q571" s="11"/>
      <c r="R571" s="328"/>
      <c r="S571" s="831"/>
      <c r="U571" s="830"/>
      <c r="W571" s="834"/>
      <c r="Y571" s="834"/>
      <c r="AC571" s="11"/>
      <c r="AE571" s="831"/>
      <c r="AG571" s="831"/>
      <c r="AI571" s="11"/>
      <c r="AK571" s="838"/>
      <c r="AM571" s="838"/>
      <c r="AR571" s="106"/>
    </row>
    <row r="572" spans="2:44">
      <c r="B572" s="91"/>
      <c r="C572" s="114"/>
      <c r="D572" s="106"/>
      <c r="E572" s="135"/>
      <c r="F572" s="106"/>
      <c r="G572" s="2182"/>
      <c r="H572" s="106"/>
      <c r="I572" s="106"/>
      <c r="J572" s="106"/>
      <c r="K572" s="106"/>
      <c r="L572" s="106"/>
      <c r="M572" s="4"/>
      <c r="N572" s="106"/>
      <c r="O572" s="114"/>
      <c r="P572" s="106"/>
      <c r="Q572" s="11"/>
      <c r="R572" s="328"/>
      <c r="S572" s="831"/>
      <c r="U572" s="830"/>
      <c r="W572" s="834"/>
      <c r="Y572" s="834"/>
      <c r="AC572" s="11"/>
      <c r="AE572" s="831"/>
      <c r="AG572" s="831"/>
      <c r="AI572" s="11"/>
      <c r="AK572" s="838"/>
      <c r="AM572" s="838"/>
      <c r="AR572" s="106"/>
    </row>
    <row r="573" spans="2:44">
      <c r="B573" s="91"/>
      <c r="C573" s="114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1"/>
      <c r="P573" s="11"/>
      <c r="Q573" s="831"/>
      <c r="R573" s="11"/>
      <c r="S573" s="831"/>
      <c r="U573" s="830"/>
      <c r="W573" s="834"/>
      <c r="Y573" s="834"/>
      <c r="AC573" s="11"/>
      <c r="AE573" s="831"/>
      <c r="AG573" s="831"/>
      <c r="AI573" s="11"/>
      <c r="AK573" s="838"/>
      <c r="AM573" s="838"/>
      <c r="AR573" s="106"/>
    </row>
    <row r="574" spans="2:44">
      <c r="B574" s="91"/>
      <c r="C574" s="114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1"/>
      <c r="P574" s="11"/>
      <c r="Q574" s="831"/>
      <c r="R574" s="11"/>
      <c r="S574" s="831"/>
      <c r="U574" s="830"/>
      <c r="W574" s="834"/>
      <c r="Y574" s="834"/>
      <c r="AC574" s="11"/>
      <c r="AE574" s="831"/>
      <c r="AG574" s="831"/>
      <c r="AI574" s="11"/>
      <c r="AK574" s="838"/>
      <c r="AM574" s="838"/>
      <c r="AR574" s="106"/>
    </row>
    <row r="575" spans="2:44">
      <c r="B575" s="91"/>
      <c r="C575" s="114"/>
      <c r="D575" s="106"/>
      <c r="E575" s="106"/>
      <c r="F575" s="106"/>
      <c r="G575" s="106"/>
      <c r="H575" s="106"/>
      <c r="I575" s="106"/>
      <c r="J575" s="106"/>
      <c r="K575" s="91"/>
      <c r="L575" s="91"/>
      <c r="M575" s="106"/>
      <c r="N575" s="106"/>
      <c r="O575" s="11"/>
      <c r="P575" s="11"/>
      <c r="Q575" s="831"/>
      <c r="R575" s="11"/>
      <c r="S575" s="831"/>
      <c r="U575" s="830"/>
      <c r="W575" s="834"/>
      <c r="Y575" s="834"/>
      <c r="AC575" s="11"/>
      <c r="AE575" s="831"/>
      <c r="AG575" s="831"/>
      <c r="AI575" s="11"/>
      <c r="AK575" s="838"/>
      <c r="AM575" s="838"/>
      <c r="AR575" s="106"/>
    </row>
    <row r="576" spans="2:44">
      <c r="B576" s="91"/>
      <c r="C576" s="114"/>
      <c r="D576" s="106"/>
      <c r="E576" s="106"/>
      <c r="F576" s="106"/>
      <c r="G576" s="106"/>
      <c r="H576" s="106"/>
      <c r="I576" s="106"/>
      <c r="J576" s="106"/>
      <c r="K576" s="91"/>
      <c r="L576" s="91"/>
      <c r="M576" s="91"/>
      <c r="N576" s="106"/>
      <c r="Q576" s="830"/>
      <c r="S576" s="830"/>
      <c r="U576" s="830"/>
      <c r="W576" s="834"/>
      <c r="Y576" s="834"/>
      <c r="AC576" s="11"/>
      <c r="AE576" s="831"/>
      <c r="AG576" s="831"/>
      <c r="AI576" s="11"/>
      <c r="AK576" s="838"/>
      <c r="AM576" s="838"/>
      <c r="AR576" s="106"/>
    </row>
    <row r="577" spans="2:44">
      <c r="B577" s="91"/>
      <c r="C577" s="114"/>
      <c r="D577" s="106"/>
      <c r="E577" s="106"/>
      <c r="F577" s="106"/>
      <c r="G577" s="106"/>
      <c r="H577" s="106"/>
      <c r="I577" s="106"/>
      <c r="J577" s="106"/>
      <c r="K577" s="91"/>
      <c r="L577" s="91"/>
      <c r="M577" s="91"/>
      <c r="N577" s="106"/>
      <c r="Q577" s="830"/>
      <c r="S577" s="830"/>
      <c r="U577" s="830"/>
      <c r="W577" s="834"/>
      <c r="Y577" s="834"/>
      <c r="AC577" s="11"/>
      <c r="AE577" s="831"/>
      <c r="AG577" s="831"/>
      <c r="AI577" s="11"/>
      <c r="AK577" s="838"/>
      <c r="AM577" s="838"/>
      <c r="AR577" s="106"/>
    </row>
    <row r="578" spans="2:44">
      <c r="B578" s="91"/>
      <c r="C578" s="114"/>
      <c r="D578" s="106"/>
      <c r="E578" s="106"/>
      <c r="F578" s="106"/>
      <c r="G578" s="106"/>
      <c r="H578" s="106"/>
      <c r="I578" s="106"/>
      <c r="J578" s="106"/>
      <c r="K578" s="91"/>
      <c r="L578" s="91"/>
      <c r="M578" s="91"/>
      <c r="N578" s="106"/>
      <c r="Q578" s="830"/>
      <c r="S578" s="830"/>
      <c r="U578" s="830"/>
      <c r="W578" s="834"/>
      <c r="Y578" s="834"/>
      <c r="AC578" s="11"/>
      <c r="AE578" s="831"/>
      <c r="AG578" s="831"/>
      <c r="AI578" s="11"/>
      <c r="AK578" s="838"/>
      <c r="AM578" s="838"/>
      <c r="AR578" s="106"/>
    </row>
    <row r="579" spans="2:44">
      <c r="B579" s="91"/>
      <c r="C579" s="114"/>
      <c r="D579" s="106"/>
      <c r="E579" s="106"/>
      <c r="F579" s="106"/>
      <c r="G579" s="106"/>
      <c r="H579" s="106"/>
      <c r="I579" s="106"/>
      <c r="J579" s="106"/>
      <c r="K579" s="91"/>
      <c r="L579" s="91"/>
      <c r="M579" s="91"/>
      <c r="N579" s="106"/>
      <c r="Q579" s="830"/>
      <c r="S579" s="830"/>
      <c r="U579" s="830"/>
      <c r="W579" s="834"/>
      <c r="Y579" s="834"/>
      <c r="AC579" s="11"/>
      <c r="AE579" s="831"/>
      <c r="AG579" s="831"/>
      <c r="AI579" s="11"/>
      <c r="AK579" s="838"/>
      <c r="AM579" s="838"/>
      <c r="AR579" s="106"/>
    </row>
    <row r="580" spans="2:44">
      <c r="B580" s="91"/>
      <c r="C580" s="114"/>
      <c r="D580" s="106"/>
      <c r="E580" s="106"/>
      <c r="F580" s="106"/>
      <c r="G580" s="106"/>
      <c r="H580" s="106"/>
      <c r="I580" s="106"/>
      <c r="J580" s="106"/>
      <c r="K580" s="91"/>
      <c r="L580" s="91"/>
      <c r="M580" s="91"/>
      <c r="N580" s="106"/>
      <c r="Q580" s="830"/>
      <c r="S580" s="830"/>
      <c r="U580" s="830"/>
      <c r="W580" s="834"/>
      <c r="Y580" s="834"/>
      <c r="AC580" s="11"/>
      <c r="AE580" s="831"/>
      <c r="AG580" s="831"/>
      <c r="AI580" s="11"/>
      <c r="AK580" s="838"/>
      <c r="AM580" s="838"/>
      <c r="AR580" s="106"/>
    </row>
    <row r="581" spans="2:44">
      <c r="B581" s="91"/>
      <c r="C581" s="114"/>
      <c r="D581" s="106"/>
      <c r="E581" s="106"/>
      <c r="F581" s="106"/>
      <c r="G581" s="106"/>
      <c r="H581" s="106"/>
      <c r="I581" s="106"/>
      <c r="J581" s="106"/>
      <c r="K581" s="91"/>
      <c r="L581" s="91"/>
      <c r="M581" s="91"/>
      <c r="N581" s="106"/>
      <c r="Q581" s="830"/>
      <c r="S581" s="830"/>
      <c r="U581" s="830"/>
      <c r="W581" s="834"/>
      <c r="Y581" s="834"/>
      <c r="AC581" s="11"/>
      <c r="AE581" s="831"/>
      <c r="AG581" s="831"/>
      <c r="AI581" s="11"/>
      <c r="AK581" s="838"/>
      <c r="AM581" s="838"/>
      <c r="AR581" s="106"/>
    </row>
    <row r="582" spans="2:44">
      <c r="B582" s="91"/>
      <c r="C582" s="1488"/>
      <c r="D582" s="91"/>
      <c r="E582" s="91"/>
      <c r="F582" s="91"/>
      <c r="G582" s="91"/>
      <c r="H582" s="91"/>
      <c r="I582" s="91"/>
      <c r="J582" s="91"/>
      <c r="K582" s="91"/>
      <c r="L582" s="91"/>
      <c r="M582" s="91"/>
      <c r="N582" s="106"/>
      <c r="Q582" s="830"/>
      <c r="S582" s="830"/>
      <c r="U582" s="830"/>
      <c r="W582" s="834"/>
      <c r="Y582" s="834"/>
      <c r="AC582" s="11"/>
      <c r="AE582" s="831"/>
      <c r="AG582" s="831"/>
      <c r="AI582" s="11"/>
      <c r="AK582" s="838"/>
      <c r="AM582" s="838"/>
      <c r="AR582" s="106"/>
    </row>
    <row r="583" spans="2:44">
      <c r="B583" s="91"/>
      <c r="C583" s="1488"/>
      <c r="D583" s="91"/>
      <c r="E583" s="91"/>
      <c r="F583" s="91"/>
      <c r="G583" s="91"/>
      <c r="H583" s="91"/>
      <c r="I583" s="91"/>
      <c r="J583" s="91"/>
      <c r="K583" s="91"/>
      <c r="L583" s="91"/>
      <c r="M583" s="91"/>
      <c r="N583" s="106"/>
      <c r="Q583" s="830"/>
      <c r="S583" s="830"/>
      <c r="U583" s="830"/>
      <c r="W583" s="834"/>
      <c r="Y583" s="834"/>
      <c r="AC583" s="11"/>
      <c r="AE583" s="831"/>
      <c r="AG583" s="831"/>
      <c r="AI583" s="11"/>
      <c r="AK583" s="838"/>
      <c r="AM583" s="838"/>
      <c r="AR583" s="106"/>
    </row>
    <row r="584" spans="2:44">
      <c r="B584" s="91"/>
      <c r="C584" s="1488"/>
      <c r="D584" s="91"/>
      <c r="E584" s="91"/>
      <c r="F584" s="91"/>
      <c r="G584" s="91"/>
      <c r="H584" s="91"/>
      <c r="I584" s="91"/>
      <c r="J584" s="91"/>
      <c r="K584" s="91"/>
      <c r="L584" s="91"/>
      <c r="M584" s="91"/>
      <c r="N584" s="106"/>
      <c r="Q584" s="830"/>
      <c r="S584" s="830"/>
      <c r="U584" s="830"/>
      <c r="W584" s="834"/>
      <c r="Y584" s="834"/>
      <c r="AC584" s="11"/>
      <c r="AE584" s="831"/>
      <c r="AG584" s="831"/>
      <c r="AI584" s="11"/>
      <c r="AK584" s="838"/>
      <c r="AM584" s="838"/>
      <c r="AR584" s="106"/>
    </row>
    <row r="585" spans="2:44">
      <c r="B585" s="91"/>
      <c r="C585" s="1488"/>
      <c r="D585" s="91"/>
      <c r="E585" s="91"/>
      <c r="F585" s="91"/>
      <c r="G585" s="91"/>
      <c r="H585" s="91"/>
      <c r="I585" s="91"/>
      <c r="J585" s="91"/>
      <c r="K585" s="91"/>
      <c r="L585" s="91"/>
      <c r="M585" s="91"/>
      <c r="N585" s="106"/>
      <c r="Q585" s="830"/>
      <c r="S585" s="830"/>
      <c r="U585" s="830"/>
      <c r="W585" s="834"/>
      <c r="Y585" s="834"/>
      <c r="AC585" s="11"/>
      <c r="AE585" s="831"/>
      <c r="AG585" s="831"/>
      <c r="AI585" s="11"/>
      <c r="AK585" s="838"/>
      <c r="AM585" s="838"/>
      <c r="AR585" s="106"/>
    </row>
    <row r="586" spans="2:44">
      <c r="B586" s="91"/>
      <c r="C586" s="1488"/>
      <c r="D586" s="91"/>
      <c r="E586" s="91"/>
      <c r="F586" s="91"/>
      <c r="G586" s="91"/>
      <c r="H586" s="91"/>
      <c r="I586" s="91"/>
      <c r="J586" s="91"/>
      <c r="K586" s="91"/>
      <c r="L586" s="91"/>
      <c r="M586" s="91"/>
      <c r="N586" s="106"/>
      <c r="Q586" s="830"/>
      <c r="S586" s="830"/>
      <c r="U586" s="830"/>
      <c r="W586" s="834"/>
      <c r="Y586" s="834"/>
      <c r="AC586" s="11"/>
      <c r="AE586" s="831"/>
      <c r="AG586" s="831"/>
      <c r="AI586" s="11"/>
      <c r="AK586" s="838"/>
      <c r="AM586" s="838"/>
      <c r="AR586" s="106"/>
    </row>
    <row r="587" spans="2:44">
      <c r="B587" s="91"/>
      <c r="C587" s="1488"/>
      <c r="D587" s="91"/>
      <c r="E587" s="91"/>
      <c r="F587" s="91"/>
      <c r="G587" s="91"/>
      <c r="H587" s="91"/>
      <c r="I587" s="91"/>
      <c r="J587" s="91"/>
      <c r="K587" s="91"/>
      <c r="L587" s="91"/>
      <c r="M587" s="91"/>
      <c r="N587" s="106"/>
      <c r="Q587" s="830"/>
      <c r="S587" s="830"/>
      <c r="U587" s="830"/>
      <c r="W587" s="834"/>
      <c r="Y587" s="834"/>
      <c r="AC587" s="11"/>
      <c r="AE587" s="831"/>
      <c r="AG587" s="831"/>
      <c r="AI587" s="11"/>
      <c r="AK587" s="838"/>
      <c r="AM587" s="838"/>
      <c r="AR587" s="106"/>
    </row>
    <row r="588" spans="2:44">
      <c r="B588" s="91"/>
      <c r="C588" s="1488"/>
      <c r="D588" s="91"/>
      <c r="E588" s="91"/>
      <c r="F588" s="91"/>
      <c r="G588" s="91"/>
      <c r="H588" s="91"/>
      <c r="I588" s="91"/>
      <c r="J588" s="91"/>
      <c r="K588" s="91"/>
      <c r="L588" s="91"/>
      <c r="M588" s="91"/>
      <c r="N588" s="106"/>
      <c r="Q588" s="830"/>
      <c r="S588" s="830"/>
      <c r="U588" s="830"/>
      <c r="W588" s="834"/>
      <c r="Y588" s="834"/>
      <c r="AC588" s="11"/>
      <c r="AE588" s="831"/>
      <c r="AG588" s="831"/>
      <c r="AI588" s="11"/>
      <c r="AK588" s="838"/>
      <c r="AM588" s="838"/>
      <c r="AR588" s="106"/>
    </row>
    <row r="589" spans="2:44">
      <c r="B589" s="91"/>
      <c r="C589" s="1488"/>
      <c r="D589" s="91"/>
      <c r="E589" s="91"/>
      <c r="F589" s="91"/>
      <c r="G589" s="91"/>
      <c r="H589" s="1700"/>
      <c r="I589" s="91"/>
      <c r="J589" s="91"/>
      <c r="K589" s="1685"/>
      <c r="L589" s="1689"/>
      <c r="M589" s="1701"/>
      <c r="N589" s="106"/>
      <c r="Q589" s="830"/>
      <c r="S589" s="830"/>
      <c r="U589" s="830"/>
      <c r="W589" s="834"/>
      <c r="Y589" s="834"/>
      <c r="AC589" s="11"/>
      <c r="AE589" s="831"/>
      <c r="AG589" s="831"/>
      <c r="AI589" s="11"/>
      <c r="AK589" s="838"/>
      <c r="AM589" s="838"/>
      <c r="AR589" s="106"/>
    </row>
    <row r="590" spans="2:44">
      <c r="B590" s="91"/>
      <c r="C590" s="1488"/>
      <c r="D590" s="91"/>
      <c r="E590" s="91"/>
      <c r="F590" s="91"/>
      <c r="G590" s="91"/>
      <c r="H590" s="1687"/>
      <c r="I590" s="1688"/>
      <c r="J590" s="1682"/>
      <c r="K590" s="1702"/>
      <c r="L590" s="91"/>
      <c r="M590" s="91"/>
      <c r="N590" s="106"/>
      <c r="Q590" s="830"/>
      <c r="S590" s="830"/>
      <c r="U590" s="830"/>
      <c r="W590" s="834"/>
      <c r="Y590" s="834"/>
      <c r="AC590" s="11"/>
      <c r="AE590" s="831"/>
      <c r="AG590" s="831"/>
      <c r="AI590" s="11"/>
      <c r="AK590" s="838"/>
      <c r="AM590" s="838"/>
      <c r="AR590" s="106"/>
    </row>
    <row r="591" spans="2:44">
      <c r="B591" s="1683"/>
      <c r="C591" s="1209"/>
      <c r="D591" s="714"/>
      <c r="E591" s="1703"/>
      <c r="F591" s="91"/>
      <c r="G591" s="1625"/>
      <c r="H591" s="1685"/>
      <c r="I591" s="1668"/>
      <c r="J591" s="1701"/>
      <c r="K591" s="1687"/>
      <c r="L591" s="1688"/>
      <c r="M591" s="1682"/>
      <c r="N591" s="106"/>
      <c r="Q591" s="830"/>
      <c r="S591" s="830"/>
      <c r="U591" s="830"/>
      <c r="W591" s="834"/>
      <c r="Y591" s="834"/>
      <c r="AC591" s="11"/>
      <c r="AE591" s="831"/>
      <c r="AG591" s="831"/>
      <c r="AI591" s="11"/>
      <c r="AK591" s="838"/>
      <c r="AM591" s="838"/>
      <c r="AR591" s="106"/>
    </row>
    <row r="592" spans="2:44">
      <c r="B592" s="1689"/>
      <c r="C592" s="1685"/>
      <c r="D592" s="1686"/>
      <c r="E592" s="1687"/>
      <c r="F592" s="1688"/>
      <c r="G592" s="1682"/>
      <c r="H592" s="1685"/>
      <c r="I592" s="1668"/>
      <c r="J592" s="1690"/>
      <c r="K592" s="1685"/>
      <c r="L592" s="1694"/>
      <c r="M592" s="1693"/>
      <c r="N592" s="106"/>
      <c r="Q592" s="830"/>
      <c r="S592" s="830"/>
      <c r="U592" s="830"/>
      <c r="W592" s="834"/>
      <c r="Y592" s="834"/>
      <c r="AC592" s="11"/>
      <c r="AE592" s="831"/>
      <c r="AG592" s="831"/>
      <c r="AI592" s="11"/>
      <c r="AK592" s="838"/>
      <c r="AM592" s="838"/>
      <c r="AR592" s="106"/>
    </row>
    <row r="593" spans="2:44">
      <c r="B593" s="1704"/>
      <c r="C593" s="1685"/>
      <c r="D593" s="1699"/>
      <c r="E593" s="1685"/>
      <c r="F593" s="1668"/>
      <c r="G593" s="1693"/>
      <c r="H593" s="1684"/>
      <c r="I593" s="1668"/>
      <c r="J593" s="1690"/>
      <c r="K593" s="1625"/>
      <c r="L593" s="1684"/>
      <c r="M593" s="91"/>
      <c r="N593" s="106"/>
      <c r="Q593" s="830"/>
      <c r="S593" s="830"/>
      <c r="U593" s="830"/>
      <c r="W593" s="834"/>
      <c r="Y593" s="834"/>
      <c r="AC593" s="11"/>
      <c r="AE593" s="831"/>
      <c r="AG593" s="831"/>
      <c r="AI593" s="11"/>
      <c r="AK593" s="838"/>
      <c r="AM593" s="838"/>
      <c r="AR593" s="106"/>
    </row>
    <row r="594" spans="2:44">
      <c r="B594" s="1689"/>
      <c r="C594" s="1685"/>
      <c r="D594" s="1686"/>
      <c r="E594" s="1685"/>
      <c r="F594" s="1668"/>
      <c r="G594" s="1693"/>
      <c r="H594" s="1687"/>
      <c r="I594" s="91"/>
      <c r="J594" s="91"/>
      <c r="K594" s="1687"/>
      <c r="L594" s="1688"/>
      <c r="M594" s="1687"/>
      <c r="N594" s="106"/>
      <c r="Q594" s="830"/>
      <c r="S594" s="830"/>
      <c r="U594" s="830"/>
      <c r="W594" s="834"/>
      <c r="Y594" s="834"/>
      <c r="AC594" s="11"/>
      <c r="AE594" s="831"/>
      <c r="AG594" s="831"/>
      <c r="AI594" s="11"/>
      <c r="AK594" s="838"/>
      <c r="AM594" s="838"/>
      <c r="AR594" s="106"/>
    </row>
    <row r="595" spans="2:44">
      <c r="B595" s="91"/>
      <c r="C595" s="1488"/>
      <c r="D595" s="91"/>
      <c r="E595" s="1685"/>
      <c r="F595" s="1668"/>
      <c r="G595" s="1693"/>
      <c r="H595" s="1687"/>
      <c r="I595" s="1688"/>
      <c r="J595" s="1682"/>
      <c r="K595" s="1684"/>
      <c r="L595" s="1696"/>
      <c r="M595" s="1697"/>
      <c r="N595" s="106"/>
      <c r="Q595" s="830"/>
      <c r="S595" s="830"/>
      <c r="U595" s="830"/>
      <c r="W595" s="834"/>
      <c r="Y595" s="834"/>
      <c r="AC595" s="11"/>
      <c r="AE595" s="831"/>
      <c r="AG595" s="831"/>
      <c r="AI595" s="11"/>
      <c r="AK595" s="838"/>
      <c r="AM595" s="838"/>
      <c r="AR595" s="106"/>
    </row>
    <row r="596" spans="2:44">
      <c r="B596" s="91"/>
      <c r="C596" s="1488"/>
      <c r="D596" s="91"/>
      <c r="E596" s="1685"/>
      <c r="F596" s="1668"/>
      <c r="G596" s="1693"/>
      <c r="H596" s="1685"/>
      <c r="I596" s="1691"/>
      <c r="J596" s="1692"/>
      <c r="K596" s="91"/>
      <c r="L596" s="91"/>
      <c r="M596" s="91"/>
      <c r="N596" s="106"/>
      <c r="Q596" s="830"/>
      <c r="S596" s="830"/>
      <c r="U596" s="830"/>
      <c r="W596" s="834"/>
      <c r="Y596" s="834"/>
      <c r="AC596" s="11"/>
      <c r="AE596" s="831"/>
      <c r="AG596" s="831"/>
      <c r="AI596" s="11"/>
      <c r="AK596" s="838"/>
      <c r="AM596" s="838"/>
      <c r="AR596" s="106"/>
    </row>
    <row r="597" spans="2:44">
      <c r="B597" s="91"/>
      <c r="C597" s="1488"/>
      <c r="D597" s="91"/>
      <c r="E597" s="1685"/>
      <c r="F597" s="1705"/>
      <c r="G597" s="1706"/>
      <c r="H597" s="1685"/>
      <c r="I597" s="1668"/>
      <c r="J597" s="1693"/>
      <c r="K597" s="91"/>
      <c r="L597" s="91"/>
      <c r="M597" s="91"/>
      <c r="N597" s="106"/>
      <c r="Q597" s="830"/>
      <c r="S597" s="830"/>
      <c r="U597" s="830"/>
      <c r="W597" s="834"/>
      <c r="Y597" s="834"/>
      <c r="AC597" s="11"/>
      <c r="AE597" s="831"/>
      <c r="AG597" s="831"/>
      <c r="AI597" s="11"/>
      <c r="AK597" s="838"/>
      <c r="AM597" s="838"/>
      <c r="AR597" s="106"/>
    </row>
    <row r="598" spans="2:44">
      <c r="B598" s="91"/>
      <c r="C598" s="1488"/>
      <c r="D598" s="91"/>
      <c r="E598" s="1685"/>
      <c r="F598" s="1668"/>
      <c r="G598" s="1693"/>
      <c r="H598" s="1685"/>
      <c r="I598" s="1668"/>
      <c r="J598" s="1693"/>
      <c r="K598" s="1707"/>
      <c r="L598" s="1708"/>
      <c r="M598" s="1709"/>
      <c r="N598" s="106"/>
      <c r="Q598" s="830"/>
      <c r="S598" s="830"/>
      <c r="U598" s="830"/>
      <c r="W598" s="834"/>
      <c r="Y598" s="834"/>
      <c r="AC598" s="11"/>
      <c r="AE598" s="831"/>
      <c r="AG598" s="831"/>
      <c r="AI598" s="11"/>
      <c r="AK598" s="838"/>
      <c r="AM598" s="838"/>
      <c r="AR598" s="106"/>
    </row>
    <row r="599" spans="2:44">
      <c r="B599" s="91"/>
      <c r="C599" s="1488"/>
      <c r="D599" s="91"/>
      <c r="E599" s="1685"/>
      <c r="F599" s="1668"/>
      <c r="G599" s="1693"/>
      <c r="H599" s="1695"/>
      <c r="I599" s="1689"/>
      <c r="J599" s="1690"/>
      <c r="K599" s="1687"/>
      <c r="L599" s="1688"/>
      <c r="M599" s="1682"/>
      <c r="N599" s="106"/>
      <c r="Q599" s="830"/>
      <c r="S599" s="830"/>
      <c r="U599" s="830"/>
      <c r="W599" s="834"/>
      <c r="Y599" s="834"/>
      <c r="AC599" s="11"/>
      <c r="AE599" s="831"/>
      <c r="AG599" s="831"/>
      <c r="AI599" s="11"/>
      <c r="AK599" s="838"/>
      <c r="AM599" s="838"/>
      <c r="AR599" s="106"/>
    </row>
    <row r="600" spans="2:44">
      <c r="B600" s="91"/>
      <c r="C600" s="1488"/>
      <c r="D600" s="91"/>
      <c r="E600" s="1685"/>
      <c r="F600" s="1668"/>
      <c r="G600" s="1693"/>
      <c r="H600" s="1685"/>
      <c r="I600" s="1668"/>
      <c r="J600" s="1690"/>
      <c r="K600" s="1685"/>
      <c r="L600" s="1668"/>
      <c r="M600" s="1693"/>
      <c r="N600" s="106"/>
      <c r="Q600" s="830"/>
      <c r="S600" s="830"/>
      <c r="U600" s="830"/>
      <c r="W600" s="834"/>
      <c r="Y600" s="834"/>
      <c r="AC600" s="11"/>
      <c r="AE600" s="831"/>
      <c r="AG600" s="831"/>
      <c r="AI600" s="11"/>
      <c r="AK600" s="838"/>
      <c r="AM600" s="838"/>
      <c r="AR600" s="106"/>
    </row>
    <row r="601" spans="2:44">
      <c r="B601" s="91"/>
      <c r="C601" s="1488"/>
      <c r="D601" s="91"/>
      <c r="E601" s="1685"/>
      <c r="F601" s="1668"/>
      <c r="G601" s="1693"/>
      <c r="H601" s="1685"/>
      <c r="I601" s="1696"/>
      <c r="J601" s="1697"/>
      <c r="K601" s="91"/>
      <c r="L601" s="91"/>
      <c r="M601" s="91"/>
      <c r="N601" s="106"/>
      <c r="Q601" s="830"/>
      <c r="S601" s="830"/>
      <c r="U601" s="830"/>
      <c r="W601" s="834"/>
      <c r="Y601" s="834"/>
      <c r="AC601" s="11"/>
      <c r="AE601" s="831"/>
      <c r="AG601" s="831"/>
      <c r="AI601" s="11"/>
      <c r="AK601" s="838"/>
      <c r="AM601" s="838"/>
      <c r="AR601" s="106"/>
    </row>
    <row r="602" spans="2:44">
      <c r="B602" s="91"/>
      <c r="C602" s="1488"/>
      <c r="D602" s="91"/>
      <c r="E602" s="91"/>
      <c r="F602" s="91"/>
      <c r="G602" s="91"/>
      <c r="H602" s="91"/>
      <c r="I602" s="91"/>
      <c r="J602" s="91"/>
      <c r="K602" s="1702"/>
      <c r="L602" s="91"/>
      <c r="M602" s="91"/>
      <c r="N602" s="106"/>
      <c r="Q602" s="830"/>
      <c r="S602" s="830"/>
      <c r="U602" s="830"/>
      <c r="W602" s="834"/>
      <c r="Y602" s="834"/>
      <c r="AC602" s="11"/>
      <c r="AE602" s="831"/>
      <c r="AG602" s="831"/>
      <c r="AI602" s="11"/>
      <c r="AK602" s="838"/>
      <c r="AM602" s="838"/>
      <c r="AR602" s="106"/>
    </row>
    <row r="603" spans="2:44">
      <c r="B603" s="91"/>
      <c r="C603" s="1488"/>
      <c r="D603" s="91"/>
      <c r="E603" s="91"/>
      <c r="F603" s="91"/>
      <c r="G603" s="91"/>
      <c r="H603" s="91"/>
      <c r="I603" s="91"/>
      <c r="J603" s="91"/>
      <c r="K603" s="1687"/>
      <c r="L603" s="1688"/>
      <c r="M603" s="1682"/>
      <c r="N603" s="106"/>
      <c r="Q603" s="830"/>
      <c r="S603" s="830"/>
      <c r="U603" s="830"/>
      <c r="W603" s="834"/>
      <c r="Y603" s="834"/>
      <c r="AC603" s="11"/>
      <c r="AE603" s="831"/>
      <c r="AG603" s="831"/>
      <c r="AI603" s="11"/>
      <c r="AK603" s="838"/>
      <c r="AM603" s="838"/>
      <c r="AR603" s="106"/>
    </row>
    <row r="604" spans="2:44">
      <c r="B604" s="91"/>
      <c r="C604" s="1698"/>
      <c r="D604" s="91"/>
      <c r="E604" s="91"/>
      <c r="F604" s="91"/>
      <c r="G604" s="1624"/>
      <c r="H604" s="1624"/>
      <c r="I604" s="1624"/>
      <c r="J604" s="1625"/>
      <c r="K604" s="91"/>
      <c r="L604" s="1624"/>
      <c r="M604" s="91"/>
      <c r="N604" s="106"/>
      <c r="Q604" s="830"/>
      <c r="S604" s="830"/>
      <c r="U604" s="830"/>
      <c r="W604" s="834"/>
      <c r="Y604" s="834"/>
      <c r="AC604" s="11"/>
      <c r="AE604" s="831"/>
      <c r="AG604" s="831"/>
      <c r="AI604" s="11"/>
      <c r="AK604" s="838"/>
      <c r="AM604" s="838"/>
      <c r="AR604" s="106"/>
    </row>
    <row r="605" spans="2:44">
      <c r="B605" s="91"/>
      <c r="C605" s="1488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106"/>
      <c r="Q605" s="830"/>
      <c r="S605" s="830"/>
      <c r="U605" s="830"/>
      <c r="W605" s="834"/>
      <c r="Y605" s="834"/>
      <c r="AC605" s="11"/>
      <c r="AE605" s="831"/>
      <c r="AG605" s="831"/>
      <c r="AI605" s="11"/>
      <c r="AK605" s="838"/>
      <c r="AM605" s="838"/>
      <c r="AR605" s="106"/>
    </row>
    <row r="606" spans="2:44">
      <c r="B606" s="91"/>
      <c r="C606" s="1488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106"/>
      <c r="Q606" s="830"/>
      <c r="S606" s="830"/>
      <c r="U606" s="830"/>
      <c r="W606" s="834"/>
      <c r="Y606" s="834"/>
      <c r="AC606" s="11"/>
      <c r="AE606" s="831"/>
      <c r="AG606" s="831"/>
      <c r="AI606" s="11"/>
      <c r="AK606" s="838"/>
      <c r="AM606" s="838"/>
      <c r="AR606" s="106"/>
    </row>
    <row r="607" spans="2:44">
      <c r="B607" s="91"/>
      <c r="C607" s="1488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106"/>
      <c r="Q607" s="830"/>
      <c r="S607" s="830"/>
      <c r="U607" s="830"/>
      <c r="W607" s="834"/>
      <c r="Y607" s="834"/>
      <c r="AC607" s="11"/>
      <c r="AE607" s="831"/>
      <c r="AG607" s="831"/>
      <c r="AI607" s="11"/>
      <c r="AK607" s="838"/>
      <c r="AM607" s="838"/>
      <c r="AR607" s="106"/>
    </row>
    <row r="608" spans="2:44">
      <c r="B608" s="91"/>
      <c r="C608" s="1488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106"/>
      <c r="Q608" s="830"/>
      <c r="U608" s="830"/>
      <c r="W608" s="834"/>
      <c r="Y608" s="834"/>
      <c r="AC608" s="11"/>
      <c r="AE608" s="831"/>
      <c r="AG608" s="831"/>
      <c r="AI608" s="11"/>
      <c r="AK608" s="838"/>
      <c r="AM608" s="838"/>
      <c r="AR608" s="106"/>
    </row>
    <row r="609" spans="2:44">
      <c r="B609" s="91"/>
      <c r="C609" s="1488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106"/>
      <c r="Q609" s="830"/>
      <c r="U609" s="830"/>
      <c r="W609" s="834"/>
      <c r="Y609" s="834"/>
      <c r="AC609" s="11"/>
      <c r="AE609" s="831"/>
      <c r="AG609" s="831"/>
      <c r="AI609" s="11"/>
      <c r="AK609" s="838"/>
      <c r="AM609" s="838"/>
      <c r="AR609" s="106"/>
    </row>
    <row r="610" spans="2:44">
      <c r="B610" s="91"/>
      <c r="C610" s="1488"/>
      <c r="D610" s="91"/>
      <c r="E610" s="1684"/>
      <c r="F610" s="1668"/>
      <c r="G610" s="1693"/>
      <c r="H610" s="91"/>
      <c r="I610" s="91"/>
      <c r="J610" s="91"/>
      <c r="K610" s="91"/>
      <c r="L610" s="91"/>
      <c r="M610" s="91"/>
      <c r="N610" s="106"/>
      <c r="Q610" s="830"/>
      <c r="U610" s="830"/>
      <c r="W610" s="834"/>
      <c r="Y610" s="834"/>
      <c r="AC610" s="11"/>
      <c r="AE610" s="831"/>
      <c r="AG610" s="831"/>
      <c r="AI610" s="11"/>
      <c r="AK610" s="838"/>
      <c r="AM610" s="838"/>
      <c r="AR610" s="106"/>
    </row>
    <row r="611" spans="2:44">
      <c r="B611" s="91"/>
      <c r="C611" s="1488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Q611" s="830"/>
      <c r="U611" s="830"/>
      <c r="W611" s="834"/>
      <c r="Y611" s="834"/>
      <c r="AC611" s="11"/>
      <c r="AE611" s="831"/>
      <c r="AG611" s="831"/>
      <c r="AI611" s="11"/>
      <c r="AK611" s="838"/>
      <c r="AM611" s="838"/>
      <c r="AR611" s="106"/>
    </row>
    <row r="612" spans="2:44">
      <c r="B612" s="91"/>
      <c r="C612" s="1488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Q612" s="830"/>
      <c r="U612" s="830"/>
      <c r="W612" s="834"/>
      <c r="Y612" s="834"/>
      <c r="AC612" s="11"/>
      <c r="AE612" s="831"/>
      <c r="AG612" s="831"/>
      <c r="AI612" s="11"/>
      <c r="AK612" s="838"/>
      <c r="AM612" s="838"/>
      <c r="AR612" s="106"/>
    </row>
    <row r="613" spans="2:44">
      <c r="B613" s="91"/>
      <c r="C613" s="1488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Q613" s="830"/>
      <c r="U613" s="830"/>
      <c r="W613" s="834"/>
      <c r="Y613" s="834"/>
      <c r="AC613" s="11"/>
      <c r="AE613" s="831"/>
      <c r="AG613" s="831"/>
      <c r="AI613" s="11"/>
      <c r="AK613" s="838"/>
      <c r="AM613" s="838"/>
      <c r="AR613" s="106"/>
    </row>
    <row r="614" spans="2:44">
      <c r="B614" s="91"/>
      <c r="C614" s="1488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Q614" s="830"/>
      <c r="U614" s="830"/>
      <c r="W614" s="834"/>
      <c r="Y614" s="834"/>
      <c r="AC614" s="11"/>
      <c r="AE614" s="831"/>
      <c r="AG614" s="831"/>
      <c r="AI614" s="11"/>
      <c r="AK614" s="838"/>
      <c r="AM614" s="838"/>
      <c r="AR614" s="106"/>
    </row>
    <row r="615" spans="2:44">
      <c r="B615" s="91"/>
      <c r="C615" s="1488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Q615" s="830"/>
      <c r="U615" s="830"/>
      <c r="W615" s="834"/>
      <c r="Y615" s="834"/>
      <c r="AC615" s="11"/>
      <c r="AE615" s="831"/>
      <c r="AG615" s="831"/>
      <c r="AI615" s="11"/>
      <c r="AK615" s="838"/>
      <c r="AM615" s="838"/>
      <c r="AR615" s="106"/>
    </row>
    <row r="616" spans="2:44">
      <c r="B616" s="91"/>
      <c r="C616" s="1488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Q616" s="830"/>
      <c r="U616" s="830"/>
      <c r="W616" s="834"/>
      <c r="Y616" s="834"/>
      <c r="AE616" s="830"/>
      <c r="AG616" s="830"/>
      <c r="AK616" s="838"/>
      <c r="AM616" s="838"/>
      <c r="AR616" s="106"/>
    </row>
    <row r="617" spans="2:44">
      <c r="B617" s="91"/>
      <c r="C617" s="1488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Q617" s="830"/>
      <c r="U617" s="830"/>
      <c r="W617" s="834"/>
      <c r="Y617" s="834"/>
      <c r="AE617" s="830"/>
      <c r="AG617" s="830"/>
      <c r="AK617" s="838"/>
      <c r="AM617" s="838"/>
      <c r="AR617" s="106"/>
    </row>
    <row r="618" spans="2:44">
      <c r="B618" s="91"/>
      <c r="C618" s="1488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Q618" s="830"/>
      <c r="U618" s="830"/>
      <c r="W618" s="834"/>
      <c r="Y618" s="834"/>
      <c r="AE618" s="830"/>
      <c r="AG618" s="830"/>
      <c r="AK618" s="838"/>
      <c r="AM618" s="838"/>
      <c r="AR618" s="106"/>
    </row>
    <row r="619" spans="2:44">
      <c r="B619" s="91"/>
      <c r="C619" s="1488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Q619" s="830"/>
      <c r="U619" s="830"/>
      <c r="W619" s="834"/>
      <c r="Y619" s="834"/>
      <c r="AE619" s="830"/>
      <c r="AG619" s="830"/>
      <c r="AK619" s="838"/>
      <c r="AM619" s="838"/>
      <c r="AR619" s="106"/>
    </row>
    <row r="620" spans="2:44">
      <c r="B620" s="91"/>
      <c r="C620" s="1488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Q620" s="830"/>
      <c r="U620" s="830"/>
      <c r="W620" s="834"/>
      <c r="Y620" s="834"/>
      <c r="AE620" s="830"/>
      <c r="AG620" s="830"/>
      <c r="AK620" s="838"/>
      <c r="AL620" s="838"/>
      <c r="AR620" s="106"/>
    </row>
    <row r="621" spans="2:44">
      <c r="B621" s="91"/>
      <c r="C621" s="1488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Q621" s="830"/>
      <c r="U621" s="830"/>
      <c r="W621" s="834"/>
      <c r="Y621" s="834"/>
      <c r="AE621" s="830"/>
      <c r="AF621" s="830"/>
      <c r="AI621" s="838"/>
      <c r="AK621" s="838"/>
      <c r="AR621" s="106"/>
    </row>
    <row r="622" spans="2:44">
      <c r="B622" s="91"/>
      <c r="C622" s="1488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Q622" s="830"/>
      <c r="U622" s="830"/>
      <c r="W622" s="834"/>
      <c r="Y622" s="834"/>
      <c r="AE622" s="830"/>
      <c r="AF622" s="830"/>
      <c r="AI622" s="838"/>
      <c r="AK622" s="838"/>
      <c r="AR622" s="106"/>
    </row>
    <row r="623" spans="2:44">
      <c r="B623" s="91"/>
      <c r="C623" s="1488"/>
      <c r="D623" s="91"/>
      <c r="E623" s="1685"/>
      <c r="F623" s="1668"/>
      <c r="G623" s="1693"/>
      <c r="H623" s="91"/>
      <c r="I623" s="91"/>
      <c r="J623" s="91"/>
      <c r="K623" s="91"/>
      <c r="L623" s="91"/>
      <c r="M623" s="91"/>
      <c r="N623" s="106"/>
      <c r="Q623" s="830"/>
      <c r="U623" s="830"/>
      <c r="W623" s="834"/>
      <c r="Y623" s="834"/>
      <c r="AE623" s="830"/>
      <c r="AF623" s="830"/>
      <c r="AI623" s="838"/>
      <c r="AK623" s="838"/>
      <c r="AR623" s="106"/>
    </row>
    <row r="624" spans="2:44">
      <c r="B624" s="91"/>
      <c r="C624" s="1488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106"/>
      <c r="Q624" s="830"/>
      <c r="U624" s="830"/>
      <c r="W624" s="834"/>
      <c r="Y624" s="834"/>
      <c r="AE624" s="830"/>
      <c r="AF624" s="830"/>
      <c r="AI624" s="838"/>
      <c r="AK624" s="838"/>
      <c r="AR624" s="106"/>
    </row>
    <row r="625" spans="2:43">
      <c r="B625" s="91"/>
      <c r="C625" s="1488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106"/>
      <c r="W625" s="834"/>
      <c r="Y625" s="834"/>
      <c r="AC625" s="830"/>
      <c r="AF625" s="838"/>
      <c r="AG625" s="838"/>
    </row>
    <row r="626" spans="2:43">
      <c r="B626" s="91"/>
      <c r="C626" s="1488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106"/>
      <c r="W626" s="834"/>
      <c r="Y626" s="834"/>
      <c r="AC626" s="830"/>
      <c r="AF626" s="838"/>
      <c r="AG626" s="838"/>
    </row>
    <row r="627" spans="2:43">
      <c r="B627" s="106"/>
      <c r="C627" s="114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W627" s="834"/>
      <c r="Y627" s="834"/>
    </row>
    <row r="628" spans="2:43" ht="15.75">
      <c r="B628" s="123"/>
      <c r="C628" s="101"/>
      <c r="D628" s="100"/>
      <c r="E628" s="202"/>
      <c r="F628" s="106"/>
      <c r="G628" s="106"/>
      <c r="H628" s="139"/>
      <c r="I628" s="139"/>
      <c r="J628" s="106"/>
      <c r="K628" s="106"/>
      <c r="L628" s="106"/>
      <c r="M628" s="106"/>
      <c r="N628" s="106"/>
      <c r="W628" s="834"/>
      <c r="Y628" s="836"/>
      <c r="AB628" s="11"/>
      <c r="AQ628" s="11"/>
    </row>
    <row r="629" spans="2:43">
      <c r="B629" s="106"/>
      <c r="C629" s="176"/>
      <c r="D629" s="106"/>
      <c r="E629" s="201"/>
      <c r="F629" s="106"/>
      <c r="G629" s="106"/>
      <c r="H629" s="162"/>
      <c r="I629" s="195"/>
      <c r="J629" s="196"/>
      <c r="K629" s="162"/>
      <c r="L629" s="195"/>
      <c r="M629" s="196"/>
      <c r="N629" s="106"/>
      <c r="V629" s="11"/>
      <c r="W629" s="836"/>
      <c r="X629" s="11"/>
      <c r="Y629" s="11"/>
    </row>
    <row r="630" spans="2:43">
      <c r="B630" s="125"/>
      <c r="C630" s="101"/>
      <c r="D630" s="113"/>
      <c r="E630" s="162"/>
      <c r="F630" s="195"/>
      <c r="G630" s="196"/>
      <c r="H630" s="101"/>
      <c r="I630" s="100"/>
      <c r="J630" s="137"/>
      <c r="K630" s="273"/>
      <c r="L630" s="100"/>
      <c r="M630" s="106"/>
      <c r="N630" s="11"/>
      <c r="W630" s="834"/>
    </row>
  </sheetData>
  <phoneticPr fontId="53" type="noConversion"/>
  <pageMargins left="0.196527777777778" right="0.118055555555556" top="0.15763888888888899" bottom="0.15763888888888899" header="0.51180555555555496" footer="0.51180555555555496"/>
  <pageSetup paperSize="9" scale="86" firstPageNumber="0" fitToWidth="3" fitToHeight="0" orientation="portrait" r:id="rId1"/>
  <colBreaks count="1" manualBreakCount="1">
    <brk id="1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AJ637"/>
  <sheetViews>
    <sheetView view="pageBreakPreview" zoomScale="60" zoomScaleNormal="100" workbookViewId="0">
      <pane xSplit="1" topLeftCell="B1" activePane="topRight" state="frozen"/>
      <selection pane="topRight" activeCell="Y37" sqref="Y37"/>
    </sheetView>
  </sheetViews>
  <sheetFormatPr defaultRowHeight="15"/>
  <cols>
    <col min="1" max="1" width="1.85546875" customWidth="1"/>
    <col min="2" max="2" width="4" customWidth="1"/>
    <col min="3" max="3" width="32.7109375" customWidth="1"/>
    <col min="4" max="4" width="8.7109375" customWidth="1"/>
    <col min="5" max="5" width="7.28515625" customWidth="1"/>
    <col min="6" max="7" width="6.7109375" customWidth="1"/>
    <col min="8" max="8" width="6.42578125" customWidth="1"/>
    <col min="9" max="9" width="6.85546875" customWidth="1"/>
    <col min="10" max="10" width="7.28515625" customWidth="1"/>
    <col min="11" max="11" width="7.5703125" customWidth="1"/>
    <col min="12" max="12" width="7.42578125" customWidth="1"/>
    <col min="13" max="13" width="7" customWidth="1"/>
    <col min="14" max="14" width="6.5703125" customWidth="1"/>
    <col min="15" max="15" width="7.28515625" customWidth="1"/>
    <col min="16" max="16" width="6" customWidth="1"/>
    <col min="17" max="17" width="6.85546875" customWidth="1"/>
    <col min="18" max="18" width="6.42578125" customWidth="1"/>
    <col min="19" max="19" width="1.28515625" customWidth="1"/>
    <col min="20" max="20" width="9" customWidth="1"/>
    <col min="21" max="21" width="6.7109375" customWidth="1"/>
    <col min="22" max="22" width="6.140625" customWidth="1"/>
    <col min="23" max="23" width="5" customWidth="1"/>
    <col min="24" max="24" width="7.5703125" customWidth="1"/>
    <col min="25" max="25" width="5" customWidth="1"/>
    <col min="26" max="26" width="9.28515625" customWidth="1"/>
    <col min="27" max="27" width="7" customWidth="1"/>
    <col min="28" max="28" width="9.85546875" customWidth="1"/>
    <col min="29" max="29" width="6" customWidth="1"/>
    <col min="30" max="30" width="5" customWidth="1"/>
    <col min="31" max="31" width="6.140625" customWidth="1"/>
    <col min="32" max="32" width="10.140625" customWidth="1"/>
  </cols>
  <sheetData>
    <row r="1" spans="2:36" ht="10.5" customHeight="1"/>
    <row r="2" spans="2:36" ht="15.75" thickBot="1">
      <c r="B2" s="99" t="s">
        <v>443</v>
      </c>
      <c r="D2" s="99" t="s">
        <v>18</v>
      </c>
      <c r="J2" t="s">
        <v>224</v>
      </c>
      <c r="O2" s="37"/>
      <c r="P2" s="37"/>
      <c r="T2" s="106"/>
      <c r="U2" s="106"/>
      <c r="V2" s="106"/>
      <c r="W2" s="198"/>
      <c r="X2" s="106"/>
      <c r="Y2" s="106"/>
      <c r="Z2" s="106"/>
      <c r="AA2" s="106"/>
      <c r="AB2" s="106"/>
      <c r="AC2" s="106"/>
      <c r="AD2" s="106"/>
      <c r="AE2" s="106"/>
      <c r="AF2" s="106"/>
    </row>
    <row r="3" spans="2:36" ht="13.5" customHeight="1">
      <c r="B3" s="82"/>
      <c r="C3" s="458"/>
      <c r="D3" s="174" t="s">
        <v>19</v>
      </c>
      <c r="E3" s="68" t="s">
        <v>205</v>
      </c>
      <c r="F3" s="68"/>
      <c r="G3" s="68"/>
      <c r="H3" s="68"/>
      <c r="I3" s="68"/>
      <c r="J3" s="68"/>
      <c r="K3" s="68"/>
      <c r="L3" s="68"/>
      <c r="M3" s="55"/>
      <c r="N3" s="55"/>
      <c r="O3" s="174" t="s">
        <v>20</v>
      </c>
      <c r="P3" s="174" t="s">
        <v>21</v>
      </c>
      <c r="Q3" s="800" t="s">
        <v>290</v>
      </c>
      <c r="R3" s="817" t="s">
        <v>290</v>
      </c>
      <c r="T3" s="98"/>
      <c r="U3" s="98"/>
      <c r="V3" s="126"/>
      <c r="W3" s="106"/>
      <c r="X3" s="356"/>
      <c r="Y3" s="126"/>
      <c r="Z3" s="106"/>
      <c r="AA3" s="106"/>
      <c r="AB3" s="106"/>
      <c r="AC3" s="106"/>
      <c r="AD3" s="106"/>
      <c r="AE3" s="106"/>
      <c r="AF3" s="106"/>
    </row>
    <row r="4" spans="2:36" ht="13.5" customHeight="1">
      <c r="B4" s="62"/>
      <c r="C4" s="459"/>
      <c r="D4" s="460" t="s">
        <v>175</v>
      </c>
      <c r="E4" s="20" t="s">
        <v>216</v>
      </c>
      <c r="F4" s="20"/>
      <c r="G4" s="20"/>
      <c r="H4" s="20"/>
      <c r="I4" s="20" t="s">
        <v>189</v>
      </c>
      <c r="J4" s="20"/>
      <c r="K4" s="20"/>
      <c r="L4" s="20"/>
      <c r="M4" s="19"/>
      <c r="N4" s="19"/>
      <c r="O4" s="460" t="s">
        <v>190</v>
      </c>
      <c r="P4" s="460" t="s">
        <v>22</v>
      </c>
      <c r="Q4" s="799" t="s">
        <v>96</v>
      </c>
      <c r="R4" s="818" t="s">
        <v>96</v>
      </c>
      <c r="T4" s="98"/>
      <c r="U4" s="98"/>
      <c r="V4" s="126"/>
      <c r="W4" s="106"/>
      <c r="X4" s="356"/>
      <c r="Y4" s="126"/>
      <c r="Z4" s="106"/>
      <c r="AA4" s="106"/>
      <c r="AB4" s="106"/>
      <c r="AC4" s="106"/>
      <c r="AD4" s="106"/>
      <c r="AE4" s="106"/>
      <c r="AF4" s="106"/>
    </row>
    <row r="5" spans="2:36" ht="12.75" customHeight="1" thickBot="1">
      <c r="B5" s="62"/>
      <c r="C5" s="461" t="s">
        <v>23</v>
      </c>
      <c r="D5" s="460" t="s">
        <v>20</v>
      </c>
      <c r="F5" t="s">
        <v>188</v>
      </c>
      <c r="G5" s="73"/>
      <c r="H5" s="73"/>
      <c r="I5" t="s">
        <v>470</v>
      </c>
      <c r="K5" s="73"/>
      <c r="L5" s="63" t="s">
        <v>105</v>
      </c>
      <c r="M5" s="56"/>
      <c r="N5" s="56"/>
      <c r="O5" s="460" t="s">
        <v>25</v>
      </c>
      <c r="P5" s="460" t="s">
        <v>24</v>
      </c>
      <c r="Q5" s="791" t="s">
        <v>291</v>
      </c>
      <c r="R5" s="818" t="s">
        <v>291</v>
      </c>
      <c r="T5" s="98"/>
      <c r="U5" s="98"/>
      <c r="V5" s="356"/>
      <c r="W5" s="106"/>
      <c r="X5" s="356"/>
      <c r="Y5" s="126"/>
      <c r="Z5" s="106"/>
      <c r="AA5" s="106"/>
      <c r="AB5" s="106"/>
      <c r="AC5" s="106"/>
      <c r="AD5" s="106"/>
      <c r="AE5" s="106"/>
      <c r="AF5" s="593"/>
    </row>
    <row r="6" spans="2:36">
      <c r="B6" s="62" t="s">
        <v>176</v>
      </c>
      <c r="C6" s="459"/>
      <c r="D6" s="460" t="s">
        <v>37</v>
      </c>
      <c r="E6" s="36" t="s">
        <v>26</v>
      </c>
      <c r="F6" s="36" t="s">
        <v>27</v>
      </c>
      <c r="G6" s="36" t="s">
        <v>28</v>
      </c>
      <c r="H6" s="36" t="s">
        <v>29</v>
      </c>
      <c r="I6" s="35" t="s">
        <v>30</v>
      </c>
      <c r="J6" s="36" t="s">
        <v>31</v>
      </c>
      <c r="K6" s="35" t="s">
        <v>32</v>
      </c>
      <c r="L6" s="36" t="s">
        <v>33</v>
      </c>
      <c r="M6" s="35" t="s">
        <v>34</v>
      </c>
      <c r="N6" s="36" t="s">
        <v>35</v>
      </c>
      <c r="O6" s="460">
        <v>10</v>
      </c>
      <c r="P6" s="460" t="s">
        <v>36</v>
      </c>
      <c r="Q6" s="460" t="s">
        <v>25</v>
      </c>
      <c r="R6" s="819" t="s">
        <v>292</v>
      </c>
      <c r="T6" s="98"/>
      <c r="U6" s="98"/>
      <c r="V6" s="356"/>
      <c r="W6" s="106"/>
      <c r="X6" s="356"/>
      <c r="Y6" s="126"/>
      <c r="Z6" s="106"/>
      <c r="AA6" s="106"/>
      <c r="AB6" s="106"/>
      <c r="AC6" s="106"/>
      <c r="AD6" s="328"/>
      <c r="AE6" s="106"/>
      <c r="AF6" s="593"/>
    </row>
    <row r="7" spans="2:36" ht="12" customHeight="1">
      <c r="B7" s="62"/>
      <c r="C7" s="461" t="s">
        <v>177</v>
      </c>
      <c r="D7" s="460" t="s">
        <v>178</v>
      </c>
      <c r="E7" s="71" t="s">
        <v>38</v>
      </c>
      <c r="F7" s="71" t="s">
        <v>38</v>
      </c>
      <c r="G7" s="71" t="s">
        <v>38</v>
      </c>
      <c r="H7" s="71" t="s">
        <v>38</v>
      </c>
      <c r="I7" s="31" t="s">
        <v>38</v>
      </c>
      <c r="J7" s="71" t="s">
        <v>38</v>
      </c>
      <c r="K7" s="71" t="s">
        <v>38</v>
      </c>
      <c r="L7" s="31" t="s">
        <v>38</v>
      </c>
      <c r="M7" s="71" t="s">
        <v>38</v>
      </c>
      <c r="N7" s="71" t="s">
        <v>38</v>
      </c>
      <c r="O7" s="460" t="s">
        <v>289</v>
      </c>
      <c r="P7" s="460" t="s">
        <v>169</v>
      </c>
      <c r="Q7" s="460">
        <v>10</v>
      </c>
      <c r="R7" s="819"/>
      <c r="T7" s="98"/>
      <c r="U7" s="98"/>
      <c r="V7" s="126"/>
      <c r="W7" s="106"/>
      <c r="X7" s="356"/>
      <c r="Y7" s="126"/>
      <c r="Z7" s="106"/>
      <c r="AA7" s="106"/>
      <c r="AB7" s="106"/>
      <c r="AC7" s="106"/>
      <c r="AD7" s="328"/>
      <c r="AE7" s="106"/>
      <c r="AF7" s="594"/>
    </row>
    <row r="8" spans="2:36" ht="14.25" customHeight="1" thickBot="1">
      <c r="B8" s="62"/>
      <c r="C8" s="459"/>
      <c r="D8" s="1432">
        <v>0.25</v>
      </c>
      <c r="E8" s="56"/>
      <c r="F8" s="57"/>
      <c r="G8" s="56"/>
      <c r="H8" s="57"/>
      <c r="I8" s="3356"/>
      <c r="J8" s="57"/>
      <c r="K8" s="57"/>
      <c r="L8" s="56"/>
      <c r="M8" s="57"/>
      <c r="N8" s="89"/>
      <c r="O8" s="460"/>
      <c r="P8" s="460" t="s">
        <v>170</v>
      </c>
      <c r="Q8" s="354" t="s">
        <v>289</v>
      </c>
      <c r="R8" s="1441">
        <v>1</v>
      </c>
      <c r="S8" s="11"/>
      <c r="T8" s="98"/>
      <c r="U8" s="98"/>
      <c r="V8" s="203"/>
      <c r="W8" s="126"/>
      <c r="X8" s="356"/>
      <c r="Y8" s="126"/>
      <c r="Z8" s="106"/>
      <c r="AA8" s="268"/>
      <c r="AB8" s="356"/>
      <c r="AC8" s="106"/>
      <c r="AD8" s="595"/>
      <c r="AE8" s="106"/>
      <c r="AF8" s="594"/>
    </row>
    <row r="9" spans="2:36">
      <c r="B9" s="463">
        <v>1</v>
      </c>
      <c r="C9" s="464" t="s">
        <v>179</v>
      </c>
      <c r="D9" s="1433">
        <v>30</v>
      </c>
      <c r="E9" s="164">
        <f>'12-18л. РАСКЛАДКА'!Q13</f>
        <v>30</v>
      </c>
      <c r="F9" s="622">
        <f>'12-18л. РАСКЛАДКА'!Q71</f>
        <v>30</v>
      </c>
      <c r="G9" s="622">
        <f>'12-18л. РАСКЛАДКА'!Q130</f>
        <v>0</v>
      </c>
      <c r="H9" s="622">
        <f>'12-18л. РАСКЛАДКА'!Q186</f>
        <v>30</v>
      </c>
      <c r="I9" s="622">
        <f>'12-18л. РАСКЛАДКА'!Q243</f>
        <v>30</v>
      </c>
      <c r="J9" s="622">
        <f>'12-18л. РАСКЛАДКА'!Q299</f>
        <v>40</v>
      </c>
      <c r="K9" s="622">
        <f>'12-18л. РАСКЛАДКА'!Q355</f>
        <v>40</v>
      </c>
      <c r="L9" s="622">
        <f>'12-18л. РАСКЛАДКА'!Q408</f>
        <v>40</v>
      </c>
      <c r="M9" s="622">
        <f>'12-18л. РАСКЛАДКА'!Q462</f>
        <v>30</v>
      </c>
      <c r="N9" s="792">
        <f>'12-18л. РАСКЛАДКА'!Q515</f>
        <v>30</v>
      </c>
      <c r="O9" s="3348">
        <f t="shared" ref="O9:O45" si="0">E9+F9+G9+H9+I9+J9+K9+L9+M9+N9</f>
        <v>300</v>
      </c>
      <c r="P9" s="3341">
        <v>0</v>
      </c>
      <c r="Q9" s="1571">
        <v>300</v>
      </c>
      <c r="R9" s="1427">
        <v>120</v>
      </c>
      <c r="S9" s="11"/>
      <c r="T9" s="3707"/>
      <c r="U9" s="126"/>
      <c r="V9" s="356"/>
      <c r="W9" s="487"/>
      <c r="X9" s="106"/>
      <c r="Y9" s="106"/>
      <c r="Z9" s="106"/>
      <c r="AA9" s="598"/>
      <c r="AB9" s="126"/>
      <c r="AC9" s="106"/>
      <c r="AD9" s="599"/>
      <c r="AE9" s="106"/>
      <c r="AF9" s="1712"/>
    </row>
    <row r="10" spans="2:36">
      <c r="B10" s="441">
        <v>2</v>
      </c>
      <c r="C10" s="230" t="s">
        <v>40</v>
      </c>
      <c r="D10" s="1434">
        <v>50</v>
      </c>
      <c r="E10" s="164">
        <f>'12-18л. РАСКЛАДКА'!Q14</f>
        <v>60</v>
      </c>
      <c r="F10" s="622">
        <f>'12-18л. РАСКЛАДКА'!Q72</f>
        <v>50</v>
      </c>
      <c r="G10" s="622">
        <f>'12-18л. РАСКЛАДКА'!Q131</f>
        <v>0</v>
      </c>
      <c r="H10" s="622">
        <f>'12-18л. РАСКЛАДКА'!Q187</f>
        <v>60</v>
      </c>
      <c r="I10" s="622">
        <f>'12-18л. РАСКЛАДКА'!Q244</f>
        <v>74</v>
      </c>
      <c r="J10" s="622">
        <f>'12-18л. РАСКЛАДКА'!Q300</f>
        <v>60</v>
      </c>
      <c r="K10" s="622">
        <f>'12-18л. РАСКЛАДКА'!Q356</f>
        <v>60</v>
      </c>
      <c r="L10" s="622">
        <f>'12-18л. РАСКЛАДКА'!Q409</f>
        <v>0</v>
      </c>
      <c r="M10" s="622">
        <f>'12-18л. РАСКЛАДКА'!Q463</f>
        <v>60</v>
      </c>
      <c r="N10" s="792">
        <f>'12-18л. РАСКЛАДКА'!Q516</f>
        <v>76</v>
      </c>
      <c r="O10" s="3349">
        <f t="shared" si="0"/>
        <v>500</v>
      </c>
      <c r="P10" s="3342">
        <v>0</v>
      </c>
      <c r="Q10" s="798">
        <v>500</v>
      </c>
      <c r="R10" s="1428">
        <v>200</v>
      </c>
      <c r="S10" s="11"/>
      <c r="T10" s="3707"/>
      <c r="U10" s="126"/>
      <c r="V10" s="356"/>
      <c r="W10" s="106"/>
      <c r="X10" s="106"/>
      <c r="Y10" s="106"/>
      <c r="Z10" s="106"/>
      <c r="AA10" s="598"/>
      <c r="AB10" s="126"/>
      <c r="AC10" s="106"/>
      <c r="AD10" s="599"/>
      <c r="AE10" s="210"/>
      <c r="AF10" s="1712"/>
    </row>
    <row r="11" spans="2:36">
      <c r="B11" s="441">
        <v>3</v>
      </c>
      <c r="C11" s="230" t="s">
        <v>41</v>
      </c>
      <c r="D11" s="1434">
        <v>5</v>
      </c>
      <c r="E11" s="164">
        <f>'12-18л. РАСКЛАДКА'!Q15</f>
        <v>0</v>
      </c>
      <c r="F11" s="622">
        <f>'12-18л. РАСКЛАДКА'!Q73</f>
        <v>7.5</v>
      </c>
      <c r="G11" s="622">
        <f>'12-18л. РАСКЛАДКА'!Q132</f>
        <v>0</v>
      </c>
      <c r="H11" s="622">
        <f>'12-18л. РАСКЛАДКА'!Q188</f>
        <v>2.93</v>
      </c>
      <c r="I11" s="622">
        <f>'12-18л. РАСКЛАДКА'!Q245</f>
        <v>1.8</v>
      </c>
      <c r="J11" s="622">
        <f>'12-18л. РАСКЛАДКА'!Q301</f>
        <v>0</v>
      </c>
      <c r="K11" s="622">
        <f>'12-18л. РАСКЛАДКА'!Q357</f>
        <v>0</v>
      </c>
      <c r="L11" s="622">
        <f>'12-18л. РАСКЛАДКА'!Q410</f>
        <v>34.770000000000003</v>
      </c>
      <c r="M11" s="622">
        <f>'12-18л. РАСКЛАДКА'!Q464</f>
        <v>3</v>
      </c>
      <c r="N11" s="792">
        <f>'12-18л. РАСКЛАДКА'!Q517</f>
        <v>0</v>
      </c>
      <c r="O11" s="3704">
        <f t="shared" si="0"/>
        <v>50</v>
      </c>
      <c r="P11" s="3342">
        <v>0</v>
      </c>
      <c r="Q11" s="798">
        <v>50</v>
      </c>
      <c r="R11" s="1428">
        <v>20</v>
      </c>
      <c r="S11" s="11"/>
      <c r="T11" s="3707"/>
      <c r="U11" s="126"/>
      <c r="V11" s="356"/>
      <c r="W11" s="106"/>
      <c r="X11" s="106"/>
      <c r="Y11" s="106"/>
      <c r="Z11" s="106"/>
      <c r="AA11" s="598"/>
      <c r="AB11" s="126"/>
      <c r="AC11" s="106"/>
      <c r="AD11" s="599"/>
      <c r="AE11" s="106"/>
      <c r="AF11" s="1713"/>
    </row>
    <row r="12" spans="2:36">
      <c r="B12" s="441">
        <v>4</v>
      </c>
      <c r="C12" s="230" t="s">
        <v>42</v>
      </c>
      <c r="D12" s="1434">
        <v>12.5</v>
      </c>
      <c r="E12" s="164">
        <f>'12-18л. РАСКЛАДКА'!Q16</f>
        <v>37.799999999999997</v>
      </c>
      <c r="F12" s="622">
        <f>'12-18л. РАСКЛАДКА'!Q74</f>
        <v>0</v>
      </c>
      <c r="G12" s="622">
        <f>'12-18л. РАСКЛАДКА'!Q133</f>
        <v>14.1</v>
      </c>
      <c r="H12" s="622">
        <f>'12-18л. РАСКЛАДКА'!Q189</f>
        <v>0</v>
      </c>
      <c r="I12" s="622">
        <f>'12-18л. РАСКЛАДКА'!Q246</f>
        <v>0</v>
      </c>
      <c r="J12" s="622">
        <f>'12-18л. РАСКЛАДКА'!Q302</f>
        <v>0</v>
      </c>
      <c r="K12" s="622">
        <f>'12-18л. РАСКЛАДКА'!Q358</f>
        <v>0</v>
      </c>
      <c r="L12" s="622">
        <f>'12-18л. РАСКЛАДКА'!Q411</f>
        <v>29.45</v>
      </c>
      <c r="M12" s="622">
        <f>'12-18л. РАСКЛАДКА'!Q465</f>
        <v>0</v>
      </c>
      <c r="N12" s="792">
        <f>'12-18л. РАСКЛАДКА'!Q518</f>
        <v>43.65</v>
      </c>
      <c r="O12" s="3349">
        <f t="shared" si="0"/>
        <v>125</v>
      </c>
      <c r="P12" s="3342">
        <v>0</v>
      </c>
      <c r="Q12" s="798">
        <v>125</v>
      </c>
      <c r="R12" s="1428">
        <v>50</v>
      </c>
      <c r="S12" s="11"/>
      <c r="T12" s="3707"/>
      <c r="U12" s="126"/>
      <c r="V12" s="356"/>
      <c r="W12" s="106"/>
      <c r="X12" s="106"/>
      <c r="Y12" s="106"/>
      <c r="Z12" s="106"/>
      <c r="AA12" s="598"/>
      <c r="AB12" s="126"/>
      <c r="AC12" s="106"/>
      <c r="AD12" s="599"/>
      <c r="AE12" s="106"/>
      <c r="AF12" s="1712"/>
    </row>
    <row r="13" spans="2:36">
      <c r="B13" s="441">
        <v>5</v>
      </c>
      <c r="C13" s="230" t="s">
        <v>43</v>
      </c>
      <c r="D13" s="1434">
        <v>5</v>
      </c>
      <c r="E13" s="164">
        <f>'12-18л. РАСКЛАДКА'!Q17</f>
        <v>0</v>
      </c>
      <c r="F13" s="622">
        <f>'12-18л. РАСКЛАДКА'!Q75</f>
        <v>0</v>
      </c>
      <c r="G13" s="622">
        <f>'12-18л. РАСКЛАДКА'!Q134</f>
        <v>0</v>
      </c>
      <c r="H13" s="622">
        <f>'12-18л. РАСКЛАДКА'!Q190</f>
        <v>50</v>
      </c>
      <c r="I13" s="622">
        <f>'12-18л. РАСКЛАДКА'!Q247</f>
        <v>0</v>
      </c>
      <c r="J13" s="622">
        <f>'12-18л. РАСКЛАДКА'!Q303</f>
        <v>0</v>
      </c>
      <c r="K13" s="622">
        <f>'12-18л. РАСКЛАДКА'!Q359</f>
        <v>0</v>
      </c>
      <c r="L13" s="622">
        <f>'12-18л. РАСКЛАДКА'!Q412</f>
        <v>0</v>
      </c>
      <c r="M13" s="622">
        <f>'12-18л. РАСКЛАДКА'!Q466</f>
        <v>0</v>
      </c>
      <c r="N13" s="792">
        <f>'12-18л. РАСКЛАДКА'!Q519</f>
        <v>0</v>
      </c>
      <c r="O13" s="3349">
        <f t="shared" si="0"/>
        <v>50</v>
      </c>
      <c r="P13" s="3342">
        <v>0</v>
      </c>
      <c r="Q13" s="798">
        <v>50</v>
      </c>
      <c r="R13" s="1428">
        <v>20</v>
      </c>
      <c r="S13" s="11"/>
      <c r="T13" s="3707"/>
      <c r="U13" s="126"/>
      <c r="V13" s="356"/>
      <c r="W13" s="106"/>
      <c r="X13" s="106"/>
      <c r="Y13" s="106"/>
      <c r="Z13" s="106"/>
      <c r="AA13" s="598"/>
      <c r="AB13" s="126"/>
      <c r="AC13" s="106"/>
      <c r="AD13" s="599"/>
      <c r="AE13" s="106"/>
      <c r="AF13" s="1579"/>
    </row>
    <row r="14" spans="2:36">
      <c r="B14" s="1374">
        <v>6</v>
      </c>
      <c r="C14" s="1552" t="s">
        <v>44</v>
      </c>
      <c r="D14" s="1442">
        <v>46.75</v>
      </c>
      <c r="E14" s="1381">
        <f>'12-18л. РАСКЛАДКА'!Q18</f>
        <v>0</v>
      </c>
      <c r="F14" s="1382">
        <f>'12-18л. РАСКЛАДКА'!Q76</f>
        <v>212.04</v>
      </c>
      <c r="G14" s="1382">
        <f>'12-18л. РАСКЛАДКА'!Q135</f>
        <v>0</v>
      </c>
      <c r="H14" s="1382">
        <f>'12-18л. РАСКЛАДКА'!Q191</f>
        <v>0</v>
      </c>
      <c r="I14" s="1382">
        <f>'12-18л. РАСКЛАДКА'!Q248</f>
        <v>36</v>
      </c>
      <c r="J14" s="1382">
        <f>'12-18л. РАСКЛАДКА'!Q304</f>
        <v>0</v>
      </c>
      <c r="K14" s="1382">
        <f>'12-18л. РАСКЛАДКА'!Q360</f>
        <v>153.9</v>
      </c>
      <c r="L14" s="1382">
        <f>'12-18л. РАСКЛАДКА'!Q413</f>
        <v>0</v>
      </c>
      <c r="M14" s="1382">
        <f>'12-18л. РАСКЛАДКА'!Q467</f>
        <v>65.56</v>
      </c>
      <c r="N14" s="1383">
        <f>'12-18л. РАСКЛАДКА'!Q520</f>
        <v>0</v>
      </c>
      <c r="O14" s="3351">
        <f t="shared" si="0"/>
        <v>467.5</v>
      </c>
      <c r="P14" s="3342">
        <v>0</v>
      </c>
      <c r="Q14" s="697">
        <v>467.5</v>
      </c>
      <c r="R14" s="1429">
        <v>187</v>
      </c>
      <c r="S14" s="11"/>
      <c r="T14" s="3707"/>
      <c r="U14" s="126"/>
      <c r="V14" s="356"/>
      <c r="W14" s="106"/>
      <c r="X14" s="106"/>
      <c r="Y14" s="106"/>
      <c r="Z14" s="106"/>
      <c r="AA14" s="598"/>
      <c r="AB14" s="126"/>
      <c r="AC14" s="106"/>
      <c r="AD14" s="599"/>
      <c r="AE14" s="106"/>
      <c r="AF14" s="1579"/>
    </row>
    <row r="15" spans="2:36" ht="13.5" customHeight="1">
      <c r="B15" s="1374">
        <v>7</v>
      </c>
      <c r="C15" s="1180" t="s">
        <v>432</v>
      </c>
      <c r="D15" s="1563">
        <v>72</v>
      </c>
      <c r="E15" s="1564">
        <f>'12-18л. РАСКЛАДКА'!Q19</f>
        <v>116.24</v>
      </c>
      <c r="F15" s="1565">
        <f>'12-18л. РАСКЛАДКА'!Q77</f>
        <v>107</v>
      </c>
      <c r="G15" s="1566">
        <f>'12-18л. РАСКЛАДКА'!Q136</f>
        <v>0</v>
      </c>
      <c r="H15" s="1565">
        <f>'12-18л. РАСКЛАДКА'!Q192</f>
        <v>58.5</v>
      </c>
      <c r="I15" s="1566">
        <f>'12-18л. РАСКЛАДКА'!Q249</f>
        <v>106.02200000000001</v>
      </c>
      <c r="J15" s="1565">
        <f>'12-18л. РАСКЛАДКА'!Q305</f>
        <v>91.15</v>
      </c>
      <c r="K15" s="1566">
        <f>'12-18л. РАСКЛАДКА'!Q361</f>
        <v>123.76799999999999</v>
      </c>
      <c r="L15" s="1565">
        <f>'12-18л. РАСКЛАДКА'!Q414</f>
        <v>0</v>
      </c>
      <c r="M15" s="1566">
        <f>'12-18л. РАСКЛАДКА'!Q468</f>
        <v>119.6</v>
      </c>
      <c r="N15" s="1565">
        <f>'12-18л. РАСКЛАДКА'!Q521</f>
        <v>0</v>
      </c>
      <c r="O15" s="3352">
        <f t="shared" si="0"/>
        <v>722.28000000000009</v>
      </c>
      <c r="P15" s="3343">
        <v>0.31666670000000002</v>
      </c>
      <c r="Q15" s="1572">
        <v>720</v>
      </c>
      <c r="R15" s="1529">
        <f>R17-R16</f>
        <v>288</v>
      </c>
      <c r="S15" s="11"/>
      <c r="T15" s="3707"/>
      <c r="U15" s="469"/>
      <c r="V15" s="356"/>
      <c r="W15" s="106"/>
      <c r="X15" s="106"/>
      <c r="Y15" s="106"/>
      <c r="Z15" s="106"/>
      <c r="AA15" s="598"/>
      <c r="AB15" s="126"/>
      <c r="AC15" s="106"/>
      <c r="AD15" s="599"/>
      <c r="AE15" s="106"/>
      <c r="AF15" s="1579"/>
      <c r="AH15" s="11"/>
      <c r="AI15" s="11"/>
      <c r="AJ15" s="11"/>
    </row>
    <row r="16" spans="2:36" ht="9.75" customHeight="1">
      <c r="B16" s="1490"/>
      <c r="C16" s="1562" t="s">
        <v>433</v>
      </c>
      <c r="D16" s="1567">
        <v>8</v>
      </c>
      <c r="E16" s="1568">
        <f>'12-18л. РАСКЛАДКА'!Q20</f>
        <v>5.4</v>
      </c>
      <c r="F16" s="1569">
        <f>'12-18л. РАСКЛАДКА'!Q78</f>
        <v>5</v>
      </c>
      <c r="G16" s="1570">
        <f>'12-18л. РАСКЛАДКА'!Q137</f>
        <v>0</v>
      </c>
      <c r="H16" s="1569">
        <f>'12-18л. РАСКЛАДКА'!Q193</f>
        <v>0</v>
      </c>
      <c r="I16" s="1570">
        <f>'12-18л. РАСКЛАДКА'!Q250</f>
        <v>4.32</v>
      </c>
      <c r="J16" s="1569">
        <f>'12-18л. РАСКЛАДКА'!Q306</f>
        <v>0</v>
      </c>
      <c r="K16" s="1570">
        <f>'12-18л. РАСКЛАДКА'!Q362</f>
        <v>6</v>
      </c>
      <c r="L16" s="1569">
        <f>'12-18л. РАСКЛАДКА'!Q415</f>
        <v>0</v>
      </c>
      <c r="M16" s="1570">
        <f>'12-18л. РАСКЛАДКА'!Q469</f>
        <v>57</v>
      </c>
      <c r="N16" s="1569">
        <f>'12-18л. РАСКЛАДКА'!Q522</f>
        <v>0</v>
      </c>
      <c r="O16" s="3353">
        <f t="shared" si="0"/>
        <v>77.72</v>
      </c>
      <c r="P16" s="3344">
        <v>-2.85</v>
      </c>
      <c r="Q16" s="1574">
        <v>80</v>
      </c>
      <c r="R16" s="1537">
        <f>(R17/100)*10</f>
        <v>32</v>
      </c>
      <c r="S16" s="11"/>
      <c r="T16" s="3707"/>
      <c r="U16" s="477"/>
      <c r="V16" s="356"/>
      <c r="W16" s="106"/>
      <c r="X16" s="106"/>
      <c r="Y16" s="106"/>
      <c r="Z16" s="106"/>
      <c r="AA16" s="598"/>
      <c r="AB16" s="126"/>
      <c r="AC16" s="106"/>
      <c r="AD16" s="599"/>
      <c r="AE16" s="106"/>
      <c r="AF16" s="1579"/>
      <c r="AH16" s="11"/>
      <c r="AI16" s="11"/>
      <c r="AJ16" s="11"/>
    </row>
    <row r="17" spans="2:36" ht="12" customHeight="1">
      <c r="B17" s="1375"/>
      <c r="C17" s="1554" t="s">
        <v>466</v>
      </c>
      <c r="D17" s="1555">
        <v>80</v>
      </c>
      <c r="E17" s="589">
        <f>E15+E16</f>
        <v>121.64</v>
      </c>
      <c r="F17" s="1394">
        <f t="shared" ref="F17:N17" si="1">F15+F16</f>
        <v>112</v>
      </c>
      <c r="G17" s="1387">
        <f t="shared" si="1"/>
        <v>0</v>
      </c>
      <c r="H17" s="1394">
        <f t="shared" si="1"/>
        <v>58.5</v>
      </c>
      <c r="I17" s="1387">
        <f t="shared" si="1"/>
        <v>110.34200000000001</v>
      </c>
      <c r="J17" s="1394">
        <f t="shared" si="1"/>
        <v>91.15</v>
      </c>
      <c r="K17" s="1539">
        <f t="shared" si="1"/>
        <v>129.76799999999997</v>
      </c>
      <c r="L17" s="1394">
        <f t="shared" si="1"/>
        <v>0</v>
      </c>
      <c r="M17" s="1387">
        <f t="shared" si="1"/>
        <v>176.6</v>
      </c>
      <c r="N17" s="1394">
        <f t="shared" si="1"/>
        <v>0</v>
      </c>
      <c r="O17" s="3710">
        <f t="shared" si="0"/>
        <v>799.99999999999989</v>
      </c>
      <c r="P17" s="3345">
        <v>0</v>
      </c>
      <c r="Q17" s="1557">
        <v>800</v>
      </c>
      <c r="R17" s="1430">
        <v>320</v>
      </c>
      <c r="S17" s="454"/>
      <c r="T17" s="3707"/>
      <c r="U17" s="3708"/>
      <c r="V17" s="356"/>
      <c r="W17" s="106"/>
      <c r="X17" s="106"/>
      <c r="Y17" s="106"/>
      <c r="Z17" s="106"/>
      <c r="AA17" s="598"/>
      <c r="AB17" s="126"/>
      <c r="AC17" s="106"/>
      <c r="AD17" s="599"/>
      <c r="AE17" s="106"/>
      <c r="AF17" s="1579"/>
      <c r="AH17" s="11"/>
      <c r="AI17" s="11"/>
      <c r="AJ17" s="11"/>
    </row>
    <row r="18" spans="2:36">
      <c r="B18" s="1375">
        <v>8</v>
      </c>
      <c r="C18" s="1561" t="s">
        <v>180</v>
      </c>
      <c r="D18" s="1440">
        <v>46.25</v>
      </c>
      <c r="E18" s="164">
        <f>'12-18л. РАСКЛАДКА'!Q21</f>
        <v>7.5</v>
      </c>
      <c r="F18" s="622">
        <f>'12-18л. РАСКЛАДКА'!Q79</f>
        <v>0</v>
      </c>
      <c r="G18" s="622">
        <f>'12-18л. РАСКЛАДКА'!Q138</f>
        <v>140</v>
      </c>
      <c r="H18" s="622">
        <f>'12-18л. РАСКЛАДКА'!Q194</f>
        <v>0</v>
      </c>
      <c r="I18" s="622">
        <f>'12-18л. РАСКЛАДКА'!Q251</f>
        <v>105</v>
      </c>
      <c r="J18" s="622">
        <f>'12-18л. РАСКЛАДКА'!Q307</f>
        <v>105</v>
      </c>
      <c r="K18" s="622">
        <f>'12-18л. РАСКЛАДКА'!Q363</f>
        <v>0</v>
      </c>
      <c r="L18" s="622">
        <f>'12-18л. РАСКЛАДКА'!Q416</f>
        <v>105</v>
      </c>
      <c r="M18" s="622">
        <f>'12-18л. РАСКЛАДКА'!Q470</f>
        <v>0</v>
      </c>
      <c r="N18" s="792">
        <f>'12-18л. РАСКЛАДКА'!Q523</f>
        <v>0</v>
      </c>
      <c r="O18" s="3354">
        <f t="shared" si="0"/>
        <v>462.5</v>
      </c>
      <c r="P18" s="3322">
        <v>0</v>
      </c>
      <c r="Q18" s="1575">
        <v>462.5</v>
      </c>
      <c r="R18" s="1430">
        <v>185</v>
      </c>
      <c r="S18" s="11"/>
      <c r="T18" s="3707"/>
      <c r="U18" s="126"/>
      <c r="V18" s="356"/>
      <c r="W18" s="106"/>
      <c r="X18" s="106"/>
      <c r="Y18" s="106"/>
      <c r="Z18" s="106"/>
      <c r="AA18" s="598"/>
      <c r="AB18" s="126"/>
      <c r="AC18" s="106"/>
      <c r="AD18" s="599"/>
      <c r="AE18" s="106"/>
      <c r="AF18" s="1579"/>
      <c r="AH18" s="11"/>
      <c r="AI18" s="11"/>
      <c r="AJ18" s="11"/>
    </row>
    <row r="19" spans="2:36" ht="12.75" customHeight="1">
      <c r="B19" s="441">
        <v>9</v>
      </c>
      <c r="C19" s="230" t="s">
        <v>92</v>
      </c>
      <c r="D19" s="1434">
        <v>5</v>
      </c>
      <c r="E19" s="164">
        <f>'12-18л. РАСКЛАДКА'!Q22</f>
        <v>0</v>
      </c>
      <c r="F19" s="622">
        <f>'12-18л. РАСКЛАДКА'!Q80</f>
        <v>0</v>
      </c>
      <c r="G19" s="622">
        <f>'12-18л. РАСКЛАДКА'!Q139</f>
        <v>10</v>
      </c>
      <c r="H19" s="622">
        <f>'12-18л. РАСКЛАДКА'!Q195</f>
        <v>0</v>
      </c>
      <c r="I19" s="622">
        <f>'12-18л. РАСКЛАДКА'!Q252</f>
        <v>0</v>
      </c>
      <c r="J19" s="622">
        <f>'12-18л. РАСКЛАДКА'!Q308</f>
        <v>0</v>
      </c>
      <c r="K19" s="622">
        <f>'12-18л. РАСКЛАДКА'!Q364</f>
        <v>15</v>
      </c>
      <c r="L19" s="622">
        <f>'12-18л. РАСКЛАДКА'!Q417</f>
        <v>0</v>
      </c>
      <c r="M19" s="622">
        <f>'12-18л. РАСКЛАДКА'!Q471</f>
        <v>25</v>
      </c>
      <c r="N19" s="792">
        <f>'12-18л. РАСКЛАДКА'!Q524</f>
        <v>0</v>
      </c>
      <c r="O19" s="3349">
        <f t="shared" si="0"/>
        <v>50</v>
      </c>
      <c r="P19" s="3322">
        <v>0</v>
      </c>
      <c r="Q19" s="798">
        <v>50</v>
      </c>
      <c r="R19" s="1428">
        <v>20</v>
      </c>
      <c r="S19" s="11"/>
      <c r="T19" s="3707"/>
      <c r="U19" s="126"/>
      <c r="V19" s="356"/>
      <c r="W19" s="106"/>
      <c r="X19" s="106"/>
      <c r="Y19" s="106"/>
      <c r="Z19" s="106"/>
      <c r="AA19" s="598"/>
      <c r="AB19" s="126"/>
      <c r="AC19" s="106"/>
      <c r="AD19" s="599"/>
      <c r="AE19" s="106"/>
      <c r="AF19" s="1579"/>
      <c r="AH19" s="11"/>
      <c r="AI19" s="11"/>
      <c r="AJ19" s="11"/>
    </row>
    <row r="20" spans="2:36" ht="11.25" customHeight="1">
      <c r="B20" s="441">
        <v>10</v>
      </c>
      <c r="C20" s="1141" t="s">
        <v>358</v>
      </c>
      <c r="D20" s="1434">
        <v>50</v>
      </c>
      <c r="E20" s="164">
        <f>'12-18л. РАСКЛАДКА'!Q23</f>
        <v>0</v>
      </c>
      <c r="F20" s="622">
        <f>'12-18л. РАСКЛАДКА'!Q81</f>
        <v>0</v>
      </c>
      <c r="G20" s="622">
        <f>'12-18л. РАСКЛАДКА'!Q140</f>
        <v>0</v>
      </c>
      <c r="H20" s="622">
        <f>'12-18л. РАСКЛАДКА'!Q196</f>
        <v>200</v>
      </c>
      <c r="I20" s="622">
        <f>'12-18л. РАСКЛАДКА'!Q253</f>
        <v>200</v>
      </c>
      <c r="J20" s="622">
        <f>'12-18л. РАСКЛАДКА'!Q309</f>
        <v>0</v>
      </c>
      <c r="K20" s="622">
        <f>'12-18л. РАСКЛАДКА'!Q365</f>
        <v>100</v>
      </c>
      <c r="L20" s="622">
        <f>'12-18л. РАСКЛАДКА'!Q418</f>
        <v>0</v>
      </c>
      <c r="M20" s="622">
        <f>'12-18л. РАСКЛАДКА'!Q472</f>
        <v>0</v>
      </c>
      <c r="N20" s="792">
        <f>'12-18л. РАСКЛАДКА'!Q525</f>
        <v>0</v>
      </c>
      <c r="O20" s="3349">
        <f t="shared" si="0"/>
        <v>500</v>
      </c>
      <c r="P20" s="3322">
        <v>0</v>
      </c>
      <c r="Q20" s="798">
        <v>500</v>
      </c>
      <c r="R20" s="1428">
        <v>200</v>
      </c>
      <c r="S20" s="11"/>
      <c r="T20" s="3707"/>
      <c r="U20" s="3708"/>
      <c r="V20" s="356"/>
      <c r="W20" s="106"/>
      <c r="X20" s="106"/>
      <c r="Y20" s="106"/>
      <c r="Z20" s="106"/>
      <c r="AA20" s="598"/>
      <c r="AB20" s="126"/>
      <c r="AC20" s="106"/>
      <c r="AD20" s="599"/>
      <c r="AE20" s="106"/>
      <c r="AF20" s="1712"/>
      <c r="AH20" s="11"/>
      <c r="AI20" s="11"/>
      <c r="AJ20" s="11"/>
    </row>
    <row r="21" spans="2:36">
      <c r="B21" s="441">
        <v>11</v>
      </c>
      <c r="C21" s="230" t="s">
        <v>99</v>
      </c>
      <c r="D21" s="1434">
        <v>19.5</v>
      </c>
      <c r="E21" s="164">
        <f>'12-18л. РАСКЛАДКА'!Q24</f>
        <v>0</v>
      </c>
      <c r="F21" s="622">
        <f>'12-18л. РАСКЛАДКА'!Q82</f>
        <v>35</v>
      </c>
      <c r="G21" s="622">
        <f>'12-18л. РАСКЛАДКА'!Q141</f>
        <v>0</v>
      </c>
      <c r="H21" s="622">
        <f>'12-18л. РАСКЛАДКА'!Q197</f>
        <v>0</v>
      </c>
      <c r="I21" s="622">
        <f>'12-18л. РАСКЛАДКА'!Q254</f>
        <v>0</v>
      </c>
      <c r="J21" s="622">
        <f>'12-18л. РАСКЛАДКА'!Q310</f>
        <v>0</v>
      </c>
      <c r="K21" s="622">
        <f>'12-18л. РАСКЛАДКА'!Q366</f>
        <v>0</v>
      </c>
      <c r="L21" s="622">
        <f>'12-18л. РАСКЛАДКА'!Q419</f>
        <v>0</v>
      </c>
      <c r="M21" s="622">
        <f>'12-18л. РАСКЛАДКА'!Q473</f>
        <v>80</v>
      </c>
      <c r="N21" s="792">
        <f>'12-18л. РАСКЛАДКА'!Q526</f>
        <v>80</v>
      </c>
      <c r="O21" s="3349">
        <f t="shared" si="0"/>
        <v>195</v>
      </c>
      <c r="P21" s="3322">
        <v>0</v>
      </c>
      <c r="Q21" s="798">
        <v>195</v>
      </c>
      <c r="R21" s="1428">
        <v>78</v>
      </c>
      <c r="S21" s="11"/>
      <c r="T21" s="3707"/>
      <c r="U21" s="126"/>
      <c r="V21" s="356"/>
      <c r="W21" s="106"/>
      <c r="X21" s="106"/>
      <c r="Y21" s="106"/>
      <c r="Z21" s="106"/>
      <c r="AA21" s="598"/>
      <c r="AB21" s="126"/>
      <c r="AC21" s="106"/>
      <c r="AD21" s="599"/>
      <c r="AE21" s="106"/>
      <c r="AF21" s="1712"/>
      <c r="AH21" s="11"/>
      <c r="AI21" s="11"/>
      <c r="AJ21" s="11"/>
    </row>
    <row r="22" spans="2:36">
      <c r="B22" s="441">
        <v>12</v>
      </c>
      <c r="C22" s="230" t="s">
        <v>100</v>
      </c>
      <c r="D22" s="1434">
        <v>13.25</v>
      </c>
      <c r="E22" s="164">
        <f>'12-18л. РАСКЛАДКА'!Q25</f>
        <v>132.5</v>
      </c>
      <c r="F22" s="622">
        <f>'12-18л. РАСКЛАДКА'!Q83</f>
        <v>0</v>
      </c>
      <c r="G22" s="622">
        <f>'12-18л. РАСКЛАДКА'!Q142</f>
        <v>0</v>
      </c>
      <c r="H22" s="622">
        <f>'12-18л. РАСКЛАДКА'!Q198</f>
        <v>0</v>
      </c>
      <c r="I22" s="622">
        <f>'12-18л. РАСКЛАДКА'!Q255</f>
        <v>0</v>
      </c>
      <c r="J22" s="622">
        <f>'12-18л. РАСКЛАДКА'!Q311</f>
        <v>0</v>
      </c>
      <c r="K22" s="622">
        <f>'12-18л. РАСКЛАДКА'!Q367</f>
        <v>0</v>
      </c>
      <c r="L22" s="622">
        <f>'12-18л. РАСКЛАДКА'!Q420</f>
        <v>0</v>
      </c>
      <c r="M22" s="622">
        <f>'12-18л. РАСКЛАДКА'!Q474</f>
        <v>0</v>
      </c>
      <c r="N22" s="792">
        <f>'12-18л. РАСКЛАДКА'!Q527</f>
        <v>0</v>
      </c>
      <c r="O22" s="3349">
        <f t="shared" si="0"/>
        <v>132.5</v>
      </c>
      <c r="P22" s="3322">
        <v>0</v>
      </c>
      <c r="Q22" s="798">
        <v>132.5</v>
      </c>
      <c r="R22" s="1428">
        <v>53</v>
      </c>
      <c r="S22" s="11"/>
      <c r="T22" s="3707"/>
      <c r="U22" s="126"/>
      <c r="V22" s="356"/>
      <c r="W22" s="106"/>
      <c r="X22" s="106"/>
      <c r="Y22" s="106"/>
      <c r="Z22" s="121"/>
      <c r="AA22" s="598"/>
      <c r="AB22" s="126"/>
      <c r="AC22" s="106"/>
      <c r="AD22" s="599"/>
      <c r="AE22" s="106"/>
      <c r="AF22" s="1712"/>
      <c r="AH22" s="11"/>
      <c r="AI22" s="11"/>
      <c r="AJ22" s="11"/>
    </row>
    <row r="23" spans="2:36" ht="12.75" customHeight="1">
      <c r="B23" s="441">
        <v>13</v>
      </c>
      <c r="C23" s="230" t="s">
        <v>45</v>
      </c>
      <c r="D23" s="1434">
        <v>19.25</v>
      </c>
      <c r="E23" s="164">
        <f>'12-18л. РАСКЛАДКА'!Q26</f>
        <v>0</v>
      </c>
      <c r="F23" s="622">
        <f>'12-18л. РАСКЛАДКА'!Q84</f>
        <v>0</v>
      </c>
      <c r="G23" s="622">
        <f>'12-18л. РАСКЛАДКА'!Q143</f>
        <v>0</v>
      </c>
      <c r="H23" s="622">
        <f>'12-18л. РАСКЛАДКА'!Q199</f>
        <v>0</v>
      </c>
      <c r="I23" s="622">
        <f>'12-18л. РАСКЛАДКА'!Q256</f>
        <v>85.715000000000003</v>
      </c>
      <c r="J23" s="622">
        <f>'12-18л. РАСКЛАДКА'!Q312</f>
        <v>0</v>
      </c>
      <c r="K23" s="622">
        <f>'12-18л. РАСКЛАДКА'!Q368</f>
        <v>106.785</v>
      </c>
      <c r="L23" s="622">
        <f>'12-18л. РАСКЛАДКА'!Q421</f>
        <v>0</v>
      </c>
      <c r="M23" s="622">
        <f>'12-18л. РАСКЛАДКА'!Q475</f>
        <v>0</v>
      </c>
      <c r="N23" s="792">
        <f>'12-18л. РАСКЛАДКА'!Q528</f>
        <v>0</v>
      </c>
      <c r="O23" s="3349">
        <f t="shared" si="0"/>
        <v>192.5</v>
      </c>
      <c r="P23" s="3322">
        <v>0</v>
      </c>
      <c r="Q23" s="798">
        <v>192.5</v>
      </c>
      <c r="R23" s="1428">
        <v>77</v>
      </c>
      <c r="S23" s="11"/>
      <c r="T23" s="3707"/>
      <c r="U23" s="126"/>
      <c r="V23" s="356"/>
      <c r="W23" s="106"/>
      <c r="X23" s="106"/>
      <c r="Y23" s="106"/>
      <c r="Z23" s="106"/>
      <c r="AA23" s="598"/>
      <c r="AB23" s="126"/>
      <c r="AC23" s="106"/>
      <c r="AD23" s="599"/>
      <c r="AE23" s="106"/>
      <c r="AF23" s="1712"/>
      <c r="AH23" s="11"/>
      <c r="AI23" s="11"/>
      <c r="AJ23" s="11"/>
    </row>
    <row r="24" spans="2:36" ht="13.5" customHeight="1">
      <c r="B24" s="441">
        <v>14</v>
      </c>
      <c r="C24" s="230" t="s">
        <v>101</v>
      </c>
      <c r="D24" s="1434">
        <v>10</v>
      </c>
      <c r="E24" s="164">
        <f>'12-18л. РАСКЛАДКА'!Q27</f>
        <v>0</v>
      </c>
      <c r="F24" s="622">
        <f>'12-18л. РАСКЛАДКА'!Q85</f>
        <v>0</v>
      </c>
      <c r="G24" s="622">
        <f>'12-18л. РАСКЛАДКА'!Q144</f>
        <v>0</v>
      </c>
      <c r="H24" s="622">
        <f>'12-18л. РАСКЛАДКА'!Q200</f>
        <v>100</v>
      </c>
      <c r="I24" s="622">
        <f>'12-18л. РАСКЛАДКА'!Q257</f>
        <v>0</v>
      </c>
      <c r="J24" s="622">
        <f>'12-18л. РАСКЛАДКА'!Q313</f>
        <v>0</v>
      </c>
      <c r="K24" s="622">
        <f>'12-18л. РАСКЛАДКА'!Q369</f>
        <v>0</v>
      </c>
      <c r="L24" s="622">
        <f>'12-18л. РАСКЛАДКА'!Q422</f>
        <v>0</v>
      </c>
      <c r="M24" s="622">
        <f>'12-18л. РАСКЛАДКА'!Q476</f>
        <v>0</v>
      </c>
      <c r="N24" s="792">
        <f>'12-18л. РАСКЛАДКА'!Q529</f>
        <v>0</v>
      </c>
      <c r="O24" s="3349">
        <f t="shared" si="0"/>
        <v>100</v>
      </c>
      <c r="P24" s="3322">
        <v>0</v>
      </c>
      <c r="Q24" s="798">
        <v>100</v>
      </c>
      <c r="R24" s="1428">
        <v>40</v>
      </c>
      <c r="S24" s="11"/>
      <c r="T24" s="3707"/>
      <c r="U24" s="126"/>
      <c r="V24" s="356"/>
      <c r="W24" s="106"/>
      <c r="X24" s="106"/>
      <c r="Y24" s="106"/>
      <c r="Z24" s="106"/>
      <c r="AA24" s="598"/>
      <c r="AB24" s="126"/>
      <c r="AC24" s="106"/>
      <c r="AD24" s="599"/>
      <c r="AE24" s="106"/>
      <c r="AF24" s="1712"/>
      <c r="AH24" s="11"/>
      <c r="AI24" s="11"/>
      <c r="AJ24" s="11"/>
    </row>
    <row r="25" spans="2:36" ht="12" customHeight="1">
      <c r="B25" s="441">
        <v>15</v>
      </c>
      <c r="C25" s="230" t="s">
        <v>181</v>
      </c>
      <c r="D25" s="1434">
        <v>87.5</v>
      </c>
      <c r="E25" s="164">
        <f>'12-18л. РАСКЛАДКА'!Q28</f>
        <v>0</v>
      </c>
      <c r="F25" s="622">
        <f>'12-18л. РАСКЛАДКА'!Q86</f>
        <v>205</v>
      </c>
      <c r="G25" s="622">
        <f>'12-18л. РАСКЛАДКА'!Q145</f>
        <v>13</v>
      </c>
      <c r="H25" s="622">
        <f>'12-18л. РАСКЛАДКА'!Q201</f>
        <v>0</v>
      </c>
      <c r="I25" s="622">
        <f>'12-18л. РАСКЛАДКА'!Q258</f>
        <v>32.57</v>
      </c>
      <c r="J25" s="622">
        <f>'12-18л. РАСКЛАДКА'!Q314</f>
        <v>253.5</v>
      </c>
      <c r="K25" s="622">
        <f>'12-18л. РАСКЛАДКА'!Q370</f>
        <v>27</v>
      </c>
      <c r="L25" s="622">
        <f>'12-18л. РАСКЛАДКА'!Q423</f>
        <v>123.92999999999999</v>
      </c>
      <c r="M25" s="622">
        <f>'12-18л. РАСКЛАДКА'!Q477</f>
        <v>0</v>
      </c>
      <c r="N25" s="792">
        <f>'12-18л. РАСКЛАДКА'!Q530</f>
        <v>220</v>
      </c>
      <c r="O25" s="3349">
        <f t="shared" si="0"/>
        <v>874.99999999999989</v>
      </c>
      <c r="P25" s="3322">
        <v>0</v>
      </c>
      <c r="Q25" s="798">
        <v>875</v>
      </c>
      <c r="R25" s="1428">
        <v>350</v>
      </c>
      <c r="S25" s="11"/>
      <c r="T25" s="3707"/>
      <c r="U25" s="126"/>
      <c r="V25" s="356"/>
      <c r="W25" s="106"/>
      <c r="X25" s="106"/>
      <c r="Y25" s="106"/>
      <c r="Z25" s="106"/>
      <c r="AA25" s="598"/>
      <c r="AB25" s="126"/>
      <c r="AC25" s="106"/>
      <c r="AD25" s="599"/>
      <c r="AE25" s="106"/>
      <c r="AF25" s="1713"/>
      <c r="AH25" s="106"/>
      <c r="AI25" s="11"/>
      <c r="AJ25" s="11"/>
    </row>
    <row r="26" spans="2:36" ht="14.25" customHeight="1">
      <c r="B26" s="441">
        <v>16</v>
      </c>
      <c r="C26" s="230" t="s">
        <v>182</v>
      </c>
      <c r="D26" s="1434">
        <v>45</v>
      </c>
      <c r="E26" s="164">
        <f>'12-18л. РАСКЛАДКА'!Q29</f>
        <v>0</v>
      </c>
      <c r="F26" s="622">
        <f>'12-18л. РАСКЛАДКА'!Q87</f>
        <v>0</v>
      </c>
      <c r="G26" s="622">
        <f>'12-18л. РАСКЛАДКА'!Q146</f>
        <v>0</v>
      </c>
      <c r="H26" s="622">
        <f>'12-18л. РАСКЛАДКА'!Q202</f>
        <v>0</v>
      </c>
      <c r="I26" s="622">
        <f>'12-18л. РАСКЛАДКА'!Q259</f>
        <v>0</v>
      </c>
      <c r="J26" s="622">
        <f>'12-18л. РАСКЛАДКА'!Q315</f>
        <v>0</v>
      </c>
      <c r="K26" s="622">
        <f>'12-18л. РАСКЛАДКА'!Q371</f>
        <v>0</v>
      </c>
      <c r="L26" s="622">
        <f>'12-18л. РАСКЛАДКА'!Q424</f>
        <v>0</v>
      </c>
      <c r="M26" s="622">
        <f>'12-18л. РАСКЛАДКА'!Q478</f>
        <v>0</v>
      </c>
      <c r="N26" s="792">
        <f>'12-18л. РАСКЛАДКА'!Q531</f>
        <v>0</v>
      </c>
      <c r="O26" s="3349">
        <f t="shared" si="0"/>
        <v>0</v>
      </c>
      <c r="P26" s="3706">
        <v>-100</v>
      </c>
      <c r="Q26" s="798">
        <v>450</v>
      </c>
      <c r="R26" s="1428">
        <v>180</v>
      </c>
      <c r="S26" s="11"/>
      <c r="T26" s="3707"/>
      <c r="U26" s="126"/>
      <c r="V26" s="356"/>
      <c r="W26" s="106"/>
      <c r="X26" s="106"/>
      <c r="Y26" s="106"/>
      <c r="Z26" s="106"/>
      <c r="AA26" s="598"/>
      <c r="AB26" s="126"/>
      <c r="AC26" s="106"/>
      <c r="AD26" s="599"/>
      <c r="AE26" s="106"/>
      <c r="AF26" s="1714"/>
      <c r="AH26" s="211"/>
      <c r="AI26" s="11"/>
      <c r="AJ26" s="11"/>
    </row>
    <row r="27" spans="2:36">
      <c r="B27" s="441">
        <v>17</v>
      </c>
      <c r="C27" s="230" t="s">
        <v>183</v>
      </c>
      <c r="D27" s="1434">
        <v>15</v>
      </c>
      <c r="E27" s="164">
        <f>'12-18л. РАСКЛАДКА'!Q30</f>
        <v>0</v>
      </c>
      <c r="F27" s="622">
        <f>'12-18л. РАСКЛАДКА'!Q88</f>
        <v>0</v>
      </c>
      <c r="G27" s="622">
        <f>'12-18л. РАСКЛАДКА'!Q147</f>
        <v>150</v>
      </c>
      <c r="H27" s="622">
        <f>'12-18л. РАСКЛАДКА'!Q203</f>
        <v>0</v>
      </c>
      <c r="I27" s="622">
        <f>'12-18л. РАСКЛАДКА'!Q260</f>
        <v>0</v>
      </c>
      <c r="J27" s="622">
        <f>'12-18л. РАСКЛАДКА'!Q316</f>
        <v>0</v>
      </c>
      <c r="K27" s="622">
        <f>'12-18л. РАСКЛАДКА'!Q372</f>
        <v>0</v>
      </c>
      <c r="L27" s="622">
        <f>'12-18л. РАСКЛАДКА'!Q425</f>
        <v>0</v>
      </c>
      <c r="M27" s="622">
        <f>'12-18л. РАСКЛАДКА'!Q479</f>
        <v>0</v>
      </c>
      <c r="N27" s="792">
        <f>'12-18л. РАСКЛАДКА'!Q532</f>
        <v>0</v>
      </c>
      <c r="O27" s="3349">
        <f t="shared" si="0"/>
        <v>150</v>
      </c>
      <c r="P27" s="3342">
        <v>0</v>
      </c>
      <c r="Q27" s="798">
        <v>150</v>
      </c>
      <c r="R27" s="1428">
        <v>60</v>
      </c>
      <c r="S27" s="11"/>
      <c r="T27" s="3707"/>
      <c r="U27" s="126"/>
      <c r="V27" s="356"/>
      <c r="W27" s="106"/>
      <c r="X27" s="106"/>
      <c r="Y27" s="106"/>
      <c r="Z27" s="106"/>
      <c r="AA27" s="598"/>
      <c r="AB27" s="126"/>
      <c r="AC27" s="106"/>
      <c r="AD27" s="599"/>
      <c r="AE27" s="106"/>
      <c r="AF27" s="1712"/>
      <c r="AH27" s="11"/>
      <c r="AI27" s="11"/>
      <c r="AJ27" s="11"/>
    </row>
    <row r="28" spans="2:36" ht="12" customHeight="1">
      <c r="B28" s="441">
        <v>18</v>
      </c>
      <c r="C28" s="230" t="s">
        <v>46</v>
      </c>
      <c r="D28" s="1434">
        <v>3.75</v>
      </c>
      <c r="E28" s="164">
        <f>'12-18л. РАСКЛАДКА'!Q31</f>
        <v>0</v>
      </c>
      <c r="F28" s="622">
        <f>'12-18л. РАСКЛАДКА'!Q89</f>
        <v>7.5</v>
      </c>
      <c r="G28" s="622">
        <f>'12-18л. РАСКЛАДКА'!Q148</f>
        <v>0</v>
      </c>
      <c r="H28" s="622">
        <f>'12-18л. РАСКЛАДКА'!Q204</f>
        <v>0</v>
      </c>
      <c r="I28" s="622">
        <f>'12-18л. РАСКЛАДКА'!Q261</f>
        <v>0</v>
      </c>
      <c r="J28" s="622">
        <f>'12-18л. РАСКЛАДКА'!Q317</f>
        <v>0</v>
      </c>
      <c r="K28" s="622">
        <f>'12-18л. РАСКЛАДКА'!Q373</f>
        <v>0</v>
      </c>
      <c r="L28" s="622">
        <f>'12-18л. РАСКЛАДКА'!Q426</f>
        <v>30</v>
      </c>
      <c r="M28" s="622">
        <f>'12-18л. РАСКЛАДКА'!Q480</f>
        <v>0</v>
      </c>
      <c r="N28" s="792">
        <f>'12-18л. РАСКЛАДКА'!Q533</f>
        <v>0</v>
      </c>
      <c r="O28" s="3349">
        <f t="shared" si="0"/>
        <v>37.5</v>
      </c>
      <c r="P28" s="3342">
        <v>0</v>
      </c>
      <c r="Q28" s="798">
        <v>37.5</v>
      </c>
      <c r="R28" s="1428">
        <v>15</v>
      </c>
      <c r="S28" s="11"/>
      <c r="T28" s="3707"/>
      <c r="U28" s="126"/>
      <c r="V28" s="356"/>
      <c r="W28" s="106"/>
      <c r="X28" s="106"/>
      <c r="Y28" s="106"/>
      <c r="Z28" s="106"/>
      <c r="AA28" s="598"/>
      <c r="AB28" s="126"/>
      <c r="AC28" s="106"/>
      <c r="AD28" s="599"/>
      <c r="AE28" s="106"/>
      <c r="AF28" s="1712"/>
      <c r="AH28" s="11"/>
      <c r="AI28" s="11"/>
      <c r="AJ28" s="11"/>
    </row>
    <row r="29" spans="2:36" ht="11.25" customHeight="1">
      <c r="B29" s="441">
        <v>19</v>
      </c>
      <c r="C29" s="230" t="s">
        <v>184</v>
      </c>
      <c r="D29" s="1434">
        <v>2.5</v>
      </c>
      <c r="E29" s="164">
        <f>'12-18л. РАСКЛАДКА'!Q32</f>
        <v>0</v>
      </c>
      <c r="F29" s="622">
        <f>'12-18л. РАСКЛАДКА'!Q90</f>
        <v>0</v>
      </c>
      <c r="G29" s="622">
        <f>'12-18л. РАСКЛАДКА'!Q149</f>
        <v>4.5</v>
      </c>
      <c r="H29" s="622">
        <f>'12-18л. РАСКЛАДКА'!Q205</f>
        <v>20.5</v>
      </c>
      <c r="I29" s="622">
        <f>'12-18л. РАСКЛАДКА'!Q262</f>
        <v>0</v>
      </c>
      <c r="J29" s="622">
        <f>'12-18л. РАСКЛАДКА'!Q318</f>
        <v>0</v>
      </c>
      <c r="K29" s="622">
        <f>'12-18л. РАСКЛАДКА'!Q374</f>
        <v>0</v>
      </c>
      <c r="L29" s="622">
        <f>'12-18л. РАСКЛАДКА'!Q427</f>
        <v>0</v>
      </c>
      <c r="M29" s="622">
        <f>'12-18л. РАСКЛАДКА'!Q481</f>
        <v>0</v>
      </c>
      <c r="N29" s="792">
        <f>'12-18л. РАСКЛАДКА'!Q534</f>
        <v>0</v>
      </c>
      <c r="O29" s="3349">
        <f t="shared" si="0"/>
        <v>25</v>
      </c>
      <c r="P29" s="3342">
        <v>0</v>
      </c>
      <c r="Q29" s="798">
        <v>25</v>
      </c>
      <c r="R29" s="1428">
        <v>10</v>
      </c>
      <c r="S29" s="11"/>
      <c r="T29" s="3707"/>
      <c r="U29" s="126"/>
      <c r="V29" s="356"/>
      <c r="W29" s="106"/>
      <c r="X29" s="106"/>
      <c r="Y29" s="106"/>
      <c r="Z29" s="106"/>
      <c r="AA29" s="598"/>
      <c r="AB29" s="126"/>
      <c r="AC29" s="106"/>
      <c r="AD29" s="599"/>
      <c r="AE29" s="106"/>
      <c r="AF29" s="1579"/>
      <c r="AH29" s="11"/>
      <c r="AI29" s="11"/>
      <c r="AJ29" s="11"/>
    </row>
    <row r="30" spans="2:36" ht="12.75" customHeight="1">
      <c r="B30" s="441">
        <v>20</v>
      </c>
      <c r="C30" s="230" t="s">
        <v>47</v>
      </c>
      <c r="D30" s="1434">
        <v>8.75</v>
      </c>
      <c r="E30" s="164">
        <f>'12-18л. РАСКЛАДКА'!Q33</f>
        <v>0</v>
      </c>
      <c r="F30" s="622">
        <f>'12-18л. РАСКЛАДКА'!Q91</f>
        <v>2</v>
      </c>
      <c r="G30" s="622">
        <f>'12-18л. РАСКЛАДКА'!Q150</f>
        <v>3.6</v>
      </c>
      <c r="H30" s="3262">
        <f>'12-18л. РАСКЛАДКА'!Q206</f>
        <v>15.55</v>
      </c>
      <c r="I30" s="622">
        <f>'12-18л. РАСКЛАДКА'!Q263</f>
        <v>12.04</v>
      </c>
      <c r="J30" s="622">
        <f>'12-18л. РАСКЛАДКА'!Q319</f>
        <v>11.9</v>
      </c>
      <c r="K30" s="622">
        <f>'12-18л. РАСКЛАДКА'!Q375</f>
        <v>6.3</v>
      </c>
      <c r="L30" s="622">
        <f>'12-18л. РАСКЛАДКА'!Q428</f>
        <v>21.25</v>
      </c>
      <c r="M30" s="622">
        <f>'12-18л. РАСКЛАДКА'!Q482</f>
        <v>8.56</v>
      </c>
      <c r="N30" s="792">
        <f>'12-18л. РАСКЛАДКА'!Q535</f>
        <v>6.3</v>
      </c>
      <c r="O30" s="3350">
        <f t="shared" si="0"/>
        <v>87.499999999999986</v>
      </c>
      <c r="P30" s="3342">
        <v>0</v>
      </c>
      <c r="Q30" s="798">
        <v>87.5</v>
      </c>
      <c r="R30" s="1428">
        <v>35</v>
      </c>
      <c r="S30" s="11"/>
      <c r="T30" s="3707"/>
      <c r="U30" s="126"/>
      <c r="V30" s="356"/>
      <c r="W30" s="106"/>
      <c r="X30" s="106"/>
      <c r="Y30" s="106"/>
      <c r="Z30" s="106"/>
      <c r="AA30" s="598"/>
      <c r="AB30" s="126"/>
      <c r="AC30" s="106"/>
      <c r="AD30" s="599"/>
      <c r="AE30" s="106"/>
      <c r="AF30" s="1712"/>
      <c r="AH30" s="11"/>
      <c r="AI30" s="11"/>
      <c r="AJ30" s="11"/>
    </row>
    <row r="31" spans="2:36" ht="12.75" customHeight="1">
      <c r="B31" s="441">
        <v>21</v>
      </c>
      <c r="C31" s="230" t="s">
        <v>48</v>
      </c>
      <c r="D31" s="1434">
        <v>4.5</v>
      </c>
      <c r="E31" s="164">
        <f>'12-18л. РАСКЛАДКА'!Q34</f>
        <v>7.56</v>
      </c>
      <c r="F31" s="622">
        <f>'12-18л. РАСКЛАДКА'!Q92</f>
        <v>21.1</v>
      </c>
      <c r="G31" s="622">
        <f>'12-18л. РАСКЛАДКА'!Q151</f>
        <v>0</v>
      </c>
      <c r="H31" s="622">
        <f>'12-18л. РАСКЛАДКА'!Q207</f>
        <v>0</v>
      </c>
      <c r="I31" s="622">
        <f>'12-18л. РАСКЛАДКА'!Q264</f>
        <v>1.93</v>
      </c>
      <c r="J31" s="622">
        <f>'12-18л. РАСКЛАДКА'!Q320</f>
        <v>0</v>
      </c>
      <c r="K31" s="622">
        <f>'12-18л. РАСКЛАДКА'!Q376</f>
        <v>5.16</v>
      </c>
      <c r="L31" s="622">
        <f>'12-18л. РАСКЛАДКА'!Q429</f>
        <v>0.25</v>
      </c>
      <c r="M31" s="622">
        <f>'12-18л. РАСКЛАДКА'!Q483</f>
        <v>5</v>
      </c>
      <c r="N31" s="792">
        <f>'12-18л. РАСКЛАДКА'!Q536</f>
        <v>4</v>
      </c>
      <c r="O31" s="3349">
        <f t="shared" si="0"/>
        <v>45</v>
      </c>
      <c r="P31" s="3342">
        <v>0</v>
      </c>
      <c r="Q31" s="798">
        <v>45</v>
      </c>
      <c r="R31" s="1428">
        <v>18</v>
      </c>
      <c r="S31" s="11"/>
      <c r="T31" s="3707"/>
      <c r="U31" s="126"/>
      <c r="V31" s="356"/>
      <c r="W31" s="106"/>
      <c r="X31" s="106"/>
      <c r="Y31" s="106"/>
      <c r="Z31" s="106"/>
      <c r="AA31" s="598"/>
      <c r="AB31" s="126"/>
      <c r="AC31" s="106"/>
      <c r="AD31" s="599"/>
      <c r="AE31" s="106"/>
      <c r="AF31" s="1579"/>
    </row>
    <row r="32" spans="2:36" ht="12" customHeight="1">
      <c r="B32" s="441">
        <v>22</v>
      </c>
      <c r="C32" s="230" t="s">
        <v>185</v>
      </c>
      <c r="D32" s="1434">
        <v>10</v>
      </c>
      <c r="E32" s="164">
        <f>'12-18л. РАСКЛАДКА'!Q35</f>
        <v>0</v>
      </c>
      <c r="F32" s="622">
        <f>'12-18л. РАСКЛАДКА'!Q93</f>
        <v>0</v>
      </c>
      <c r="G32" s="622">
        <f>'12-18л. РАСКЛАДКА'!Q152</f>
        <v>9</v>
      </c>
      <c r="H32" s="622">
        <f>'12-18л. РАСКЛАДКА'!Q208</f>
        <v>0</v>
      </c>
      <c r="I32" s="622">
        <f>'12-18л. РАСКЛАДКА'!Q265</f>
        <v>0</v>
      </c>
      <c r="J32" s="622">
        <f>'12-18л. РАСКЛАДКА'!Q321</f>
        <v>90.5</v>
      </c>
      <c r="K32" s="622">
        <f>'12-18л. РАСКЛАДКА'!Q377</f>
        <v>0</v>
      </c>
      <c r="L32" s="622">
        <f>'12-18л. РАСКЛАДКА'!Q430</f>
        <v>0.5</v>
      </c>
      <c r="M32" s="622">
        <f>'12-18л. РАСКЛАДКА'!Q484</f>
        <v>0</v>
      </c>
      <c r="N32" s="792">
        <f>'12-18л. РАСКЛАДКА'!Q537</f>
        <v>0</v>
      </c>
      <c r="O32" s="3349">
        <f t="shared" si="0"/>
        <v>100</v>
      </c>
      <c r="P32" s="3342">
        <v>0</v>
      </c>
      <c r="Q32" s="798">
        <v>100</v>
      </c>
      <c r="R32" s="1428">
        <v>40</v>
      </c>
      <c r="S32" s="11"/>
      <c r="T32" s="3707"/>
      <c r="U32" s="126"/>
      <c r="V32" s="356"/>
      <c r="W32" s="106"/>
      <c r="X32" s="106"/>
      <c r="Y32" s="106"/>
      <c r="Z32" s="106"/>
      <c r="AA32" s="598"/>
      <c r="AB32" s="126"/>
      <c r="AC32" s="106"/>
      <c r="AD32" s="599"/>
      <c r="AE32" s="106"/>
      <c r="AF32" s="1712"/>
    </row>
    <row r="33" spans="2:32" ht="11.25" customHeight="1">
      <c r="B33" s="441">
        <v>23</v>
      </c>
      <c r="C33" s="230" t="s">
        <v>49</v>
      </c>
      <c r="D33" s="1434">
        <v>8.75</v>
      </c>
      <c r="E33" s="164">
        <f>'12-18л. РАСКЛАДКА'!Q36</f>
        <v>7</v>
      </c>
      <c r="F33" s="622">
        <f>'12-18л. РАСКЛАДКА'!Q94</f>
        <v>12</v>
      </c>
      <c r="G33" s="622">
        <f>'12-18л. РАСКЛАДКА'!Q153</f>
        <v>21</v>
      </c>
      <c r="H33" s="622">
        <f>'12-18л. РАСКЛАДКА'!Q209</f>
        <v>0</v>
      </c>
      <c r="I33" s="622">
        <f>'12-18л. РАСКЛАДКА'!Q266</f>
        <v>1.35</v>
      </c>
      <c r="J33" s="622">
        <f>'12-18л. РАСКЛАДКА'!Q322</f>
        <v>7</v>
      </c>
      <c r="K33" s="622">
        <f>'12-18л. РАСКЛАДКА'!Q378</f>
        <v>9.3500000000000014</v>
      </c>
      <c r="L33" s="622">
        <f>'12-18л. РАСКЛАДКА'!Q431</f>
        <v>20.6</v>
      </c>
      <c r="M33" s="622">
        <f>'12-18л. РАСКЛАДКА'!Q485</f>
        <v>9.1999999999999993</v>
      </c>
      <c r="N33" s="792">
        <f>'12-18л. РАСКЛАДКА'!Q538</f>
        <v>0</v>
      </c>
      <c r="O33" s="3355">
        <f t="shared" si="0"/>
        <v>87.500000000000014</v>
      </c>
      <c r="P33" s="3342">
        <v>0</v>
      </c>
      <c r="Q33" s="798">
        <v>87.5</v>
      </c>
      <c r="R33" s="1428">
        <v>35</v>
      </c>
      <c r="S33" s="11"/>
      <c r="T33" s="3707"/>
      <c r="U33" s="126"/>
      <c r="V33" s="356"/>
      <c r="W33" s="106"/>
      <c r="X33" s="106"/>
      <c r="Y33" s="106"/>
      <c r="Z33" s="106"/>
      <c r="AA33" s="598"/>
      <c r="AB33" s="126"/>
      <c r="AC33" s="106"/>
      <c r="AD33" s="599"/>
      <c r="AE33" s="106"/>
      <c r="AF33" s="1712"/>
    </row>
    <row r="34" spans="2:32" ht="12.75" customHeight="1">
      <c r="B34" s="441">
        <v>24</v>
      </c>
      <c r="C34" s="230" t="s">
        <v>50</v>
      </c>
      <c r="D34" s="1434">
        <v>3.75</v>
      </c>
      <c r="E34" s="164">
        <f>'12-18л. РАСКЛАДКА'!Q37</f>
        <v>0</v>
      </c>
      <c r="F34" s="622">
        <f>'12-18л. РАСКЛАДКА'!Q95</f>
        <v>0</v>
      </c>
      <c r="G34" s="622">
        <f>'12-18л. РАСКЛАДКА'!Q154</f>
        <v>37.5</v>
      </c>
      <c r="H34" s="622">
        <f>'12-18л. РАСКЛАДКА'!Q210</f>
        <v>0</v>
      </c>
      <c r="I34" s="622">
        <f>'12-18л. РАСКЛАДКА'!Q267</f>
        <v>0</v>
      </c>
      <c r="J34" s="622">
        <f>'12-18л. РАСКЛАДКА'!Q323</f>
        <v>0</v>
      </c>
      <c r="K34" s="622">
        <f>'12-18л. РАСКЛАДКА'!Q379</f>
        <v>0</v>
      </c>
      <c r="L34" s="622">
        <f>'12-18л. РАСКЛАДКА'!Q432</f>
        <v>0</v>
      </c>
      <c r="M34" s="622">
        <f>'12-18л. РАСКЛАДКА'!Q486</f>
        <v>0</v>
      </c>
      <c r="N34" s="792">
        <f>'12-18л. РАСКЛАДКА'!Q539</f>
        <v>0</v>
      </c>
      <c r="O34" s="3350">
        <f t="shared" si="0"/>
        <v>37.5</v>
      </c>
      <c r="P34" s="3342">
        <v>0</v>
      </c>
      <c r="Q34" s="798">
        <v>37.5</v>
      </c>
      <c r="R34" s="1428">
        <v>15</v>
      </c>
      <c r="S34" s="11"/>
      <c r="T34" s="3707"/>
      <c r="U34" s="126"/>
      <c r="V34" s="356"/>
      <c r="W34" s="106"/>
      <c r="X34" s="106"/>
      <c r="Y34" s="106"/>
      <c r="Z34" s="106"/>
      <c r="AA34" s="598"/>
      <c r="AB34" s="126"/>
      <c r="AC34" s="106"/>
      <c r="AD34" s="599"/>
      <c r="AE34" s="106"/>
      <c r="AF34" s="1712"/>
    </row>
    <row r="35" spans="2:32" ht="12" customHeight="1">
      <c r="B35" s="441">
        <v>25</v>
      </c>
      <c r="C35" s="230" t="s">
        <v>51</v>
      </c>
      <c r="D35" s="1434">
        <v>0.5</v>
      </c>
      <c r="E35" s="164">
        <f>'12-18л. РАСКЛАДКА'!Q38</f>
        <v>2</v>
      </c>
      <c r="F35" s="622">
        <f>'12-18л. РАСКЛАДКА'!Q96</f>
        <v>0</v>
      </c>
      <c r="G35" s="622">
        <f>'12-18л. РАСКЛАДКА'!Q155</f>
        <v>2</v>
      </c>
      <c r="H35" s="622">
        <f>'12-18л. РАСКЛАДКА'!Q211</f>
        <v>0</v>
      </c>
      <c r="I35" s="622">
        <f>'12-18л. РАСКЛАДКА'!Q268</f>
        <v>0</v>
      </c>
      <c r="J35" s="622">
        <f>'12-18л. РАСКЛАДКА'!Q324</f>
        <v>0</v>
      </c>
      <c r="K35" s="622">
        <f>'12-18л. РАСКЛАДКА'!Q380</f>
        <v>0</v>
      </c>
      <c r="L35" s="622">
        <f>'12-18л. РАСКЛАДКА'!Q433</f>
        <v>1</v>
      </c>
      <c r="M35" s="622">
        <f>'12-18л. РАСКЛАДКА'!Q487</f>
        <v>0</v>
      </c>
      <c r="N35" s="792">
        <f>'12-18л. РАСКЛАДКА'!Q540</f>
        <v>0</v>
      </c>
      <c r="O35" s="3349">
        <f t="shared" si="0"/>
        <v>5</v>
      </c>
      <c r="P35" s="3342">
        <v>0</v>
      </c>
      <c r="Q35" s="798">
        <v>5</v>
      </c>
      <c r="R35" s="1428">
        <v>2</v>
      </c>
      <c r="S35" s="11"/>
      <c r="T35" s="3707"/>
      <c r="U35" s="126"/>
      <c r="V35" s="356"/>
      <c r="W35" s="106"/>
      <c r="X35" s="106"/>
      <c r="Y35" s="106"/>
      <c r="Z35" s="106"/>
      <c r="AA35" s="598"/>
      <c r="AB35" s="126"/>
      <c r="AC35" s="106"/>
      <c r="AD35" s="599"/>
      <c r="AE35" s="106"/>
      <c r="AF35" s="1712"/>
    </row>
    <row r="36" spans="2:32" ht="13.5" customHeight="1">
      <c r="B36" s="441">
        <v>26</v>
      </c>
      <c r="C36" s="230" t="s">
        <v>186</v>
      </c>
      <c r="D36" s="1434">
        <v>0.3</v>
      </c>
      <c r="E36" s="164">
        <f>'12-18л. РАСКЛАДКА'!Q39</f>
        <v>0</v>
      </c>
      <c r="F36" s="622">
        <f>'12-18л. РАСКЛАДКА'!Q97</f>
        <v>3</v>
      </c>
      <c r="G36" s="622">
        <f>'12-18л. РАСКЛАДКА'!Q156</f>
        <v>0</v>
      </c>
      <c r="H36" s="622">
        <f>'12-18л. РАСКЛАДКА'!Q212</f>
        <v>0</v>
      </c>
      <c r="I36" s="622">
        <f>'12-18л. РАСКЛАДКА'!Q269</f>
        <v>0</v>
      </c>
      <c r="J36" s="622">
        <f>'12-18л. РАСКЛАДКА'!Q325</f>
        <v>0</v>
      </c>
      <c r="K36" s="622">
        <f>'12-18л. РАСКЛАДКА'!Q381</f>
        <v>0</v>
      </c>
      <c r="L36" s="622">
        <f>'12-18л. РАСКЛАДКА'!Q434</f>
        <v>0</v>
      </c>
      <c r="M36" s="622">
        <f>'12-18л. РАСКЛАДКА'!Q488</f>
        <v>0</v>
      </c>
      <c r="N36" s="792">
        <f>'12-18л. РАСКЛАДКА'!Q541</f>
        <v>0</v>
      </c>
      <c r="O36" s="3349">
        <f t="shared" si="0"/>
        <v>3</v>
      </c>
      <c r="P36" s="3342">
        <v>0</v>
      </c>
      <c r="Q36" s="798">
        <v>3</v>
      </c>
      <c r="R36" s="1428">
        <v>1.2</v>
      </c>
      <c r="S36" s="11"/>
      <c r="T36" s="3707"/>
      <c r="U36" s="126"/>
      <c r="V36" s="356"/>
      <c r="W36" s="106"/>
      <c r="X36" s="106"/>
      <c r="Y36" s="106"/>
      <c r="Z36" s="106"/>
      <c r="AA36" s="598"/>
      <c r="AB36" s="126"/>
      <c r="AC36" s="106"/>
      <c r="AD36" s="599"/>
      <c r="AE36" s="106"/>
      <c r="AF36" s="1712"/>
    </row>
    <row r="37" spans="2:32" ht="12" customHeight="1">
      <c r="B37" s="441">
        <v>27</v>
      </c>
      <c r="C37" s="230" t="s">
        <v>102</v>
      </c>
      <c r="D37" s="1434">
        <v>0.5</v>
      </c>
      <c r="E37" s="164">
        <f>'12-18л. РАСКЛАДКА'!Q40</f>
        <v>0</v>
      </c>
      <c r="F37" s="622">
        <f>'12-18л. РАСКЛАДКА'!Q98</f>
        <v>0</v>
      </c>
      <c r="G37" s="622">
        <f>'12-18л. РАСКЛАДКА'!Q157</f>
        <v>0</v>
      </c>
      <c r="H37" s="622">
        <f>'12-18л. РАСКЛАДКА'!Q213</f>
        <v>0</v>
      </c>
      <c r="I37" s="622">
        <f>'12-18л. РАСКЛАДКА'!Q270</f>
        <v>0</v>
      </c>
      <c r="J37" s="622">
        <f>'12-18л. РАСКЛАДКА'!Q326</f>
        <v>5</v>
      </c>
      <c r="K37" s="622">
        <f>'12-18л. РАСКЛАДКА'!Q382</f>
        <v>0</v>
      </c>
      <c r="L37" s="622">
        <f>'12-18л. РАСКЛАДКА'!Q435</f>
        <v>0</v>
      </c>
      <c r="M37" s="622">
        <f>'12-18л. РАСКЛАДКА'!Q489</f>
        <v>0</v>
      </c>
      <c r="N37" s="792">
        <f>'12-18л. РАСКЛАДКА'!Q542</f>
        <v>0</v>
      </c>
      <c r="O37" s="3349">
        <f t="shared" si="0"/>
        <v>5</v>
      </c>
      <c r="P37" s="3342">
        <v>0</v>
      </c>
      <c r="Q37" s="798">
        <v>5</v>
      </c>
      <c r="R37" s="1428">
        <v>2</v>
      </c>
      <c r="S37" s="11"/>
      <c r="T37" s="3707"/>
      <c r="U37" s="126"/>
      <c r="V37" s="356"/>
      <c r="W37" s="106"/>
      <c r="X37" s="106"/>
      <c r="Y37" s="106"/>
      <c r="Z37" s="106"/>
      <c r="AA37" s="598"/>
      <c r="AB37" s="126"/>
      <c r="AC37" s="106"/>
      <c r="AD37" s="599"/>
      <c r="AE37" s="106"/>
      <c r="AF37" s="1712"/>
    </row>
    <row r="38" spans="2:32" ht="14.25" customHeight="1">
      <c r="B38" s="441">
        <v>28</v>
      </c>
      <c r="C38" s="230" t="s">
        <v>52</v>
      </c>
      <c r="D38" s="1434">
        <v>7.4999999999999997E-2</v>
      </c>
      <c r="E38" s="164">
        <f>'12-18л. РАСКЛАДКА'!Q41</f>
        <v>0</v>
      </c>
      <c r="F38" s="622">
        <f>'12-18л. РАСКЛАДКА'!Q99</f>
        <v>0</v>
      </c>
      <c r="G38" s="622">
        <f>'12-18л. РАСКЛАДКА'!Q158</f>
        <v>0</v>
      </c>
      <c r="H38" s="622">
        <f>'12-18л. РАСКЛАДКА'!Q214</f>
        <v>0</v>
      </c>
      <c r="I38" s="622">
        <f>'12-18л. РАСКЛАДКА'!Q271</f>
        <v>0</v>
      </c>
      <c r="J38" s="622">
        <f>'12-18л. РАСКЛАДКА'!Q327</f>
        <v>0</v>
      </c>
      <c r="K38" s="622">
        <f>'12-18л. РАСКЛАДКА'!Q383</f>
        <v>0</v>
      </c>
      <c r="L38" s="622">
        <f>'12-18л. РАСКЛАДКА'!Q436</f>
        <v>0.75</v>
      </c>
      <c r="M38" s="622">
        <f>'12-18л. РАСКЛАДКА'!Q490</f>
        <v>0</v>
      </c>
      <c r="N38" s="792">
        <f>'12-18л. РАСКЛАДКА'!Q543</f>
        <v>0</v>
      </c>
      <c r="O38" s="3349">
        <f t="shared" si="0"/>
        <v>0.75</v>
      </c>
      <c r="P38" s="3342">
        <v>0</v>
      </c>
      <c r="Q38" s="798">
        <v>0.75</v>
      </c>
      <c r="R38" s="1428">
        <v>0.3</v>
      </c>
      <c r="S38" s="11"/>
      <c r="T38" s="3707"/>
      <c r="U38" s="126"/>
      <c r="V38" s="356"/>
      <c r="W38" s="106"/>
      <c r="X38" s="106"/>
      <c r="Y38" s="106"/>
      <c r="Z38" s="106"/>
      <c r="AA38" s="598"/>
      <c r="AB38" s="126"/>
      <c r="AC38" s="106"/>
      <c r="AD38" s="599"/>
      <c r="AE38" s="106"/>
      <c r="AF38" s="1579"/>
    </row>
    <row r="39" spans="2:32" ht="12.75" customHeight="1">
      <c r="B39" s="441">
        <v>29</v>
      </c>
      <c r="C39" s="465" t="s">
        <v>187</v>
      </c>
      <c r="D39" s="1434">
        <v>1.25</v>
      </c>
      <c r="E39" s="164">
        <f>'12-18л. РАСКЛАДКА'!Q42</f>
        <v>1.6</v>
      </c>
      <c r="F39" s="622">
        <f>'12-18л. РАСКЛАДКА'!Q100</f>
        <v>1.6220000000000001</v>
      </c>
      <c r="G39" s="622">
        <f>'12-18л. РАСКЛАДКА'!Q159</f>
        <v>0.45</v>
      </c>
      <c r="H39" s="622">
        <f>'12-18л. РАСКЛАДКА'!Q215</f>
        <v>1.2549999999999999</v>
      </c>
      <c r="I39" s="622">
        <f>'12-18л. РАСКЛАДКА'!Q272</f>
        <v>1.1850000000000001</v>
      </c>
      <c r="J39" s="622">
        <f>'12-18л. РАСКЛАДКА'!Q328</f>
        <v>0.67</v>
      </c>
      <c r="K39" s="622">
        <f>'12-18л. РАСКЛАДКА'!Q384</f>
        <v>1.6</v>
      </c>
      <c r="L39" s="622">
        <f>'12-18л. РАСКЛАДКА'!Q437</f>
        <v>0.73499999999999999</v>
      </c>
      <c r="M39" s="622">
        <f>'12-18л. РАСКЛАДКА'!Q491</f>
        <v>2.23</v>
      </c>
      <c r="N39" s="792">
        <f>'12-18л. РАСКЛАДКА'!Q544</f>
        <v>1.153</v>
      </c>
      <c r="O39" s="3349">
        <f t="shared" si="0"/>
        <v>12.5</v>
      </c>
      <c r="P39" s="3342">
        <v>0</v>
      </c>
      <c r="Q39" s="798">
        <v>12.5</v>
      </c>
      <c r="R39" s="1428">
        <v>5</v>
      </c>
      <c r="S39" s="11"/>
      <c r="T39" s="3707"/>
      <c r="U39" s="101"/>
      <c r="V39" s="356"/>
      <c r="W39" s="106"/>
      <c r="X39" s="106"/>
      <c r="Y39" s="106"/>
      <c r="Z39" s="106"/>
      <c r="AA39" s="598"/>
      <c r="AB39" s="126"/>
      <c r="AC39" s="106"/>
      <c r="AD39" s="599"/>
      <c r="AE39" s="106"/>
      <c r="AF39" s="1712"/>
    </row>
    <row r="40" spans="2:32" ht="13.5" customHeight="1">
      <c r="B40" s="441">
        <v>30</v>
      </c>
      <c r="C40" s="230" t="s">
        <v>103</v>
      </c>
      <c r="D40" s="1434">
        <v>1</v>
      </c>
      <c r="E40" s="164">
        <f>'12-18л. РАСКЛАДКА'!Q43</f>
        <v>0</v>
      </c>
      <c r="F40" s="622">
        <f>'12-18л. РАСКЛАДКА'!Q101</f>
        <v>0</v>
      </c>
      <c r="G40" s="622">
        <f>'12-18л. РАСКЛАДКА'!Q160</f>
        <v>0</v>
      </c>
      <c r="H40" s="622">
        <f>'12-18л. РАСКЛАДКА'!Q216</f>
        <v>0</v>
      </c>
      <c r="I40" s="622">
        <f>'12-18л. РАСКЛАДКА'!Q273</f>
        <v>0</v>
      </c>
      <c r="J40" s="622">
        <f>'12-18л. РАСКЛАДКА'!Q329</f>
        <v>0</v>
      </c>
      <c r="K40" s="622">
        <f>'12-18л. РАСКЛАДКА'!Q385</f>
        <v>10</v>
      </c>
      <c r="L40" s="622">
        <f>'12-18л. РАСКЛАДКА'!Q438</f>
        <v>0</v>
      </c>
      <c r="M40" s="622">
        <f>'12-18л. РАСКЛАДКА'!Q492</f>
        <v>0</v>
      </c>
      <c r="N40" s="792">
        <f>'12-18л. РАСКЛАДКА'!Q545</f>
        <v>0</v>
      </c>
      <c r="O40" s="3349">
        <f t="shared" si="0"/>
        <v>10</v>
      </c>
      <c r="P40" s="3342">
        <v>0</v>
      </c>
      <c r="Q40" s="798">
        <v>10</v>
      </c>
      <c r="R40" s="1428">
        <v>4</v>
      </c>
      <c r="S40" s="11"/>
      <c r="T40" s="3707"/>
      <c r="U40" s="126"/>
      <c r="V40" s="356"/>
      <c r="W40" s="106"/>
      <c r="X40" s="106"/>
      <c r="Y40" s="106"/>
      <c r="Z40" s="106"/>
      <c r="AA40" s="598"/>
      <c r="AB40" s="126"/>
      <c r="AC40" s="106"/>
      <c r="AD40" s="599"/>
      <c r="AE40" s="106"/>
      <c r="AF40" s="1712"/>
    </row>
    <row r="41" spans="2:32" ht="14.25" customHeight="1">
      <c r="B41" s="441">
        <v>31</v>
      </c>
      <c r="C41" s="230" t="s">
        <v>104</v>
      </c>
      <c r="D41" s="1434">
        <v>0.5</v>
      </c>
      <c r="E41" s="164">
        <f>'12-18л. РАСКЛАДКА'!Q44</f>
        <v>0.02</v>
      </c>
      <c r="F41" s="622">
        <f>'12-18л. РАСКЛАДКА'!Q102</f>
        <v>1.0016099999999999</v>
      </c>
      <c r="G41" s="622">
        <f>'12-18л. РАСКЛАДКА'!Q161</f>
        <v>1.7999999999999999E-2</v>
      </c>
      <c r="H41" s="622">
        <f>'12-18л. РАСКЛАДКА'!Q217</f>
        <v>8.9999999999999998E-4</v>
      </c>
      <c r="I41" s="622">
        <f>'12-18л. РАСКЛАДКА'!Q274</f>
        <v>1.8993</v>
      </c>
      <c r="J41" s="622">
        <f>'12-18л. РАСКЛАДКА'!Q330</f>
        <v>0</v>
      </c>
      <c r="K41" s="622">
        <f>'12-18л. РАСКЛАДКА'!Q386</f>
        <v>0</v>
      </c>
      <c r="L41" s="622">
        <f>'12-18л. РАСКЛАДКА'!Q439</f>
        <v>0</v>
      </c>
      <c r="M41" s="622">
        <f>'12-18л. РАСКЛАДКА'!Q493</f>
        <v>2.06019</v>
      </c>
      <c r="N41" s="792">
        <f>'12-18л. РАСКЛАДКА'!Q546</f>
        <v>0</v>
      </c>
      <c r="O41" s="3704">
        <f t="shared" si="0"/>
        <v>5</v>
      </c>
      <c r="P41" s="3342">
        <v>0</v>
      </c>
      <c r="Q41" s="3705">
        <v>5</v>
      </c>
      <c r="R41" s="1428">
        <v>2</v>
      </c>
      <c r="S41" s="11"/>
      <c r="T41" s="3709"/>
      <c r="U41" s="126"/>
      <c r="V41" s="356"/>
      <c r="W41" s="106"/>
      <c r="X41" s="106"/>
      <c r="Y41" s="106"/>
      <c r="Z41" s="106"/>
      <c r="AA41" s="598"/>
      <c r="AB41" s="126"/>
      <c r="AC41" s="106"/>
      <c r="AD41" s="599"/>
      <c r="AE41" s="106"/>
      <c r="AF41" s="1715"/>
    </row>
    <row r="42" spans="2:32" ht="12" customHeight="1">
      <c r="B42" s="441">
        <v>32</v>
      </c>
      <c r="C42" s="230" t="s">
        <v>54</v>
      </c>
      <c r="D42" s="1434">
        <v>22.5</v>
      </c>
      <c r="E42" s="623">
        <f>'12-18л. МЕНЮ '!E70</f>
        <v>19.604600000000001</v>
      </c>
      <c r="F42" s="624">
        <f>'12-18л. МЕНЮ '!E124</f>
        <v>22.805099999999996</v>
      </c>
      <c r="G42" s="624">
        <f>'12-18л. МЕНЮ '!E178</f>
        <v>25.035499999999995</v>
      </c>
      <c r="H42" s="624">
        <f>'12-18л. МЕНЮ '!E234</f>
        <v>24.0718</v>
      </c>
      <c r="I42" s="624">
        <f>'12-18л. МЕНЮ '!E287</f>
        <v>23.529899999999998</v>
      </c>
      <c r="J42" s="624">
        <f>'12-18л. МЕНЮ '!E341</f>
        <v>24.876200000000004</v>
      </c>
      <c r="K42" s="624">
        <f>'12-18л. МЕНЮ '!E400</f>
        <v>23.105460000000001</v>
      </c>
      <c r="L42" s="624">
        <f>'12-18л. МЕНЮ '!E456</f>
        <v>17.490000000000002</v>
      </c>
      <c r="M42" s="624">
        <f>'12-18л. МЕНЮ '!E508</f>
        <v>19.661929999999998</v>
      </c>
      <c r="N42" s="793">
        <f>'12-18л. МЕНЮ '!E564</f>
        <v>24.819600000000001</v>
      </c>
      <c r="O42" s="3734">
        <f t="shared" si="0"/>
        <v>225.00009000000003</v>
      </c>
      <c r="P42" s="3346">
        <v>4.0000000000000003E-5</v>
      </c>
      <c r="Q42" s="3737">
        <v>225</v>
      </c>
      <c r="R42" s="1428">
        <v>90</v>
      </c>
      <c r="S42" s="11"/>
      <c r="T42" s="3707"/>
      <c r="U42" s="126"/>
      <c r="V42" s="356"/>
      <c r="W42" s="106"/>
      <c r="X42" s="106"/>
      <c r="Y42" s="106"/>
      <c r="Z42" s="106"/>
      <c r="AA42" s="598"/>
      <c r="AB42" s="126"/>
      <c r="AC42" s="106"/>
      <c r="AD42" s="599"/>
      <c r="AE42" s="106"/>
      <c r="AF42" s="1712"/>
    </row>
    <row r="43" spans="2:32" ht="10.5" customHeight="1">
      <c r="B43" s="441">
        <v>33</v>
      </c>
      <c r="C43" s="230" t="s">
        <v>55</v>
      </c>
      <c r="D43" s="1434">
        <v>23</v>
      </c>
      <c r="E43" s="623">
        <f>'12-18л. МЕНЮ '!F70</f>
        <v>15.021999999999998</v>
      </c>
      <c r="F43" s="624">
        <f>'12-18л. МЕНЮ '!F124</f>
        <v>33.835999999999999</v>
      </c>
      <c r="G43" s="624">
        <f>'12-18л. МЕНЮ '!F178</f>
        <v>21.786999999999999</v>
      </c>
      <c r="H43" s="624">
        <f>'12-18л. МЕНЮ '!F234</f>
        <v>20.392700000000005</v>
      </c>
      <c r="I43" s="624">
        <f>'12-18л. МЕНЮ '!F287</f>
        <v>17.32572</v>
      </c>
      <c r="J43" s="624">
        <f>'12-18л. МЕНЮ '!F341</f>
        <v>25.547900000000002</v>
      </c>
      <c r="K43" s="624">
        <f>'12-18л. МЕНЮ '!F400</f>
        <v>14.948499999999997</v>
      </c>
      <c r="L43" s="624">
        <f>'12-18л. МЕНЮ '!F456</f>
        <v>27.887000000000004</v>
      </c>
      <c r="M43" s="624">
        <f>'12-18л. МЕНЮ '!F508</f>
        <v>22.270300000000002</v>
      </c>
      <c r="N43" s="793">
        <f>'12-18л. МЕНЮ '!F564</f>
        <v>30.983000000000001</v>
      </c>
      <c r="O43" s="3734">
        <f t="shared" si="0"/>
        <v>230.00012000000001</v>
      </c>
      <c r="P43" s="3346">
        <v>5.2200000000000002E-5</v>
      </c>
      <c r="Q43" s="3737">
        <v>230</v>
      </c>
      <c r="R43" s="1428">
        <v>92</v>
      </c>
      <c r="S43" s="11"/>
      <c r="T43" s="3707"/>
      <c r="U43" s="126"/>
      <c r="V43" s="356"/>
      <c r="W43" s="106"/>
      <c r="X43" s="106"/>
      <c r="Y43" s="106"/>
      <c r="Z43" s="106"/>
      <c r="AA43" s="598"/>
      <c r="AB43" s="126"/>
      <c r="AC43" s="106"/>
      <c r="AD43" s="599"/>
      <c r="AE43" s="106"/>
      <c r="AF43" s="1712"/>
    </row>
    <row r="44" spans="2:32" ht="9.75" customHeight="1">
      <c r="B44" s="441">
        <v>34</v>
      </c>
      <c r="C44" s="230" t="s">
        <v>56</v>
      </c>
      <c r="D44" s="1434">
        <v>95.75</v>
      </c>
      <c r="E44" s="625">
        <f>'12-18л. МЕНЮ '!G70</f>
        <v>93.808000000000007</v>
      </c>
      <c r="F44" s="624">
        <f>'12-18л. МЕНЮ '!G124</f>
        <v>100.7681</v>
      </c>
      <c r="G44" s="624">
        <f>'12-18л. МЕНЮ '!G178</f>
        <v>94.518000000000001</v>
      </c>
      <c r="H44" s="624">
        <f>'12-18л. МЕНЮ '!G234</f>
        <v>100.2996</v>
      </c>
      <c r="I44" s="624">
        <f>'12-18л. МЕНЮ '!G287</f>
        <v>101.741</v>
      </c>
      <c r="J44" s="624">
        <f>'12-18л. МЕНЮ '!G341</f>
        <v>84.30510000000001</v>
      </c>
      <c r="K44" s="624">
        <f>'12-18л. МЕНЮ '!G400</f>
        <v>115.49906000000001</v>
      </c>
      <c r="L44" s="624">
        <f>'12-18л. МЕНЮ '!G456</f>
        <v>76.512</v>
      </c>
      <c r="M44" s="624">
        <f>'12-18л. МЕНЮ '!G508</f>
        <v>100.852</v>
      </c>
      <c r="N44" s="793">
        <f>'12-18л. МЕНЮ '!G564</f>
        <v>89.197000000000003</v>
      </c>
      <c r="O44" s="3735">
        <f t="shared" si="0"/>
        <v>957.4998599999999</v>
      </c>
      <c r="P44" s="3346">
        <v>-1.4600000000000001E-5</v>
      </c>
      <c r="Q44" s="3738">
        <v>957.5</v>
      </c>
      <c r="R44" s="1428">
        <v>383</v>
      </c>
      <c r="S44" s="11"/>
      <c r="T44" s="3707"/>
      <c r="U44" s="126"/>
      <c r="V44" s="356"/>
      <c r="W44" s="106"/>
      <c r="X44" s="106"/>
      <c r="Y44" s="106"/>
      <c r="Z44" s="106"/>
      <c r="AA44" s="598"/>
      <c r="AB44" s="126"/>
      <c r="AC44" s="106"/>
      <c r="AD44" s="599"/>
      <c r="AE44" s="106"/>
      <c r="AF44" s="1712"/>
    </row>
    <row r="45" spans="2:32" ht="10.5" customHeight="1" thickBot="1">
      <c r="B45" s="466">
        <v>35</v>
      </c>
      <c r="C45" s="467" t="s">
        <v>57</v>
      </c>
      <c r="D45" s="1435">
        <v>680</v>
      </c>
      <c r="E45" s="626">
        <f>'12-18л. МЕНЮ '!H70</f>
        <v>575.46939999999995</v>
      </c>
      <c r="F45" s="627">
        <f>'12-18л. МЕНЮ '!H124</f>
        <v>773.14519999999993</v>
      </c>
      <c r="G45" s="627">
        <f>'12-18л. МЕНЮ '!H178</f>
        <v>674.6629999999999</v>
      </c>
      <c r="H45" s="627">
        <f>'12-18л. МЕНЮ '!H234</f>
        <v>681.81439999999998</v>
      </c>
      <c r="I45" s="627">
        <f>'12-18л. МЕНЮ '!H287</f>
        <v>626.41020000000003</v>
      </c>
      <c r="J45" s="627">
        <f>'12-18л. МЕНЮ '!H341</f>
        <v>667.93200000000002</v>
      </c>
      <c r="K45" s="627">
        <f>'12-18л. МЕНЮ '!H400</f>
        <v>688.57650000000001</v>
      </c>
      <c r="L45" s="627">
        <f>'12-18л. МЕНЮ '!H456</f>
        <v>695.49530000000004</v>
      </c>
      <c r="M45" s="627">
        <f>'12-18л. МЕНЮ '!H508</f>
        <v>681.88439999999991</v>
      </c>
      <c r="N45" s="794">
        <f>'12-18л. МЕНЮ '!H564</f>
        <v>734.60939999999994</v>
      </c>
      <c r="O45" s="3736">
        <f t="shared" si="0"/>
        <v>6799.9997999999996</v>
      </c>
      <c r="P45" s="3347">
        <v>-2.9000000000000002E-6</v>
      </c>
      <c r="Q45" s="3739">
        <v>6800</v>
      </c>
      <c r="R45" s="1431">
        <v>2720</v>
      </c>
      <c r="S45" s="11"/>
      <c r="T45" s="3707"/>
      <c r="U45" s="126"/>
      <c r="V45" s="356"/>
      <c r="W45" s="106"/>
      <c r="X45" s="106"/>
      <c r="Y45" s="106"/>
      <c r="Z45" s="106"/>
      <c r="AA45" s="617"/>
      <c r="AB45" s="126"/>
      <c r="AC45" s="106"/>
      <c r="AD45" s="599"/>
      <c r="AE45" s="106"/>
      <c r="AF45" s="1712"/>
    </row>
    <row r="46" spans="2:32">
      <c r="B46" s="200"/>
      <c r="C46" s="106"/>
      <c r="D46" s="200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98"/>
      <c r="S46" s="106"/>
      <c r="T46" s="106"/>
      <c r="U46" s="106"/>
      <c r="V46" s="106"/>
      <c r="W46" s="106"/>
      <c r="X46" s="106"/>
      <c r="Y46" s="106"/>
      <c r="Z46" s="106"/>
      <c r="AA46" s="106"/>
    </row>
    <row r="47" spans="2:32">
      <c r="B47" s="106"/>
      <c r="C47" s="126"/>
      <c r="D47" s="356"/>
      <c r="E47" s="203"/>
      <c r="F47" s="203"/>
      <c r="G47" s="203"/>
      <c r="H47" s="203"/>
      <c r="I47" s="203"/>
      <c r="J47" s="203"/>
      <c r="K47" s="203"/>
      <c r="L47" s="203"/>
      <c r="M47" s="126"/>
      <c r="N47" s="126"/>
      <c r="O47" s="98"/>
      <c r="P47" s="98"/>
      <c r="Q47" s="126"/>
      <c r="R47" s="356"/>
      <c r="S47" s="210"/>
      <c r="T47" s="356"/>
      <c r="U47" s="126"/>
      <c r="V47" s="106"/>
      <c r="W47" s="106"/>
      <c r="X47" s="106"/>
      <c r="Y47" s="106"/>
      <c r="Z47" s="106"/>
      <c r="AA47" s="106"/>
      <c r="AB47" s="106"/>
    </row>
    <row r="48" spans="2:32" ht="13.5" customHeight="1">
      <c r="B48" s="106"/>
      <c r="C48" s="126"/>
      <c r="D48" s="98"/>
      <c r="E48" s="203"/>
      <c r="F48" s="203"/>
      <c r="G48" s="203"/>
      <c r="H48" s="203"/>
      <c r="I48" s="203"/>
      <c r="J48" s="203"/>
      <c r="K48" s="203"/>
      <c r="L48" s="203"/>
      <c r="M48" s="126"/>
      <c r="N48" s="126"/>
      <c r="O48" s="98"/>
      <c r="P48" s="98"/>
      <c r="Q48" s="126"/>
      <c r="R48" s="356"/>
      <c r="S48" s="210"/>
      <c r="T48" s="356"/>
      <c r="U48" s="126"/>
      <c r="V48" s="106"/>
      <c r="W48" s="106"/>
      <c r="X48" s="106"/>
      <c r="Y48" s="106"/>
      <c r="Z48" s="106"/>
      <c r="AA48" s="106"/>
      <c r="AB48" s="106"/>
    </row>
    <row r="49" spans="2:28" ht="12.75" customHeight="1">
      <c r="B49" s="106"/>
      <c r="C49" s="356"/>
      <c r="D49" s="356"/>
      <c r="E49" s="203"/>
      <c r="F49" s="203"/>
      <c r="G49" s="203"/>
      <c r="H49" s="203"/>
      <c r="I49" s="106"/>
      <c r="J49" s="106"/>
      <c r="K49" s="203"/>
      <c r="L49" s="104"/>
      <c r="M49" s="126"/>
      <c r="N49" s="126"/>
      <c r="O49" s="98"/>
      <c r="P49" s="98"/>
      <c r="Q49" s="356"/>
      <c r="R49" s="356"/>
      <c r="S49" s="210"/>
      <c r="T49" s="356"/>
      <c r="U49" s="126"/>
      <c r="V49" s="106"/>
      <c r="W49" s="106"/>
      <c r="X49" s="106"/>
      <c r="Y49" s="106"/>
      <c r="Z49" s="106"/>
      <c r="AA49" s="106"/>
      <c r="AB49" s="593"/>
    </row>
    <row r="50" spans="2:28" ht="12.75" customHeight="1">
      <c r="B50" s="106"/>
      <c r="C50" s="126"/>
      <c r="D50" s="126"/>
      <c r="E50" s="356"/>
      <c r="F50" s="356"/>
      <c r="G50" s="356"/>
      <c r="H50" s="356"/>
      <c r="I50" s="356"/>
      <c r="J50" s="356"/>
      <c r="K50" s="356"/>
      <c r="L50" s="356"/>
      <c r="M50" s="356"/>
      <c r="N50" s="356"/>
      <c r="O50" s="98"/>
      <c r="P50" s="98"/>
      <c r="Q50" s="356"/>
      <c r="R50" s="356"/>
      <c r="S50" s="106"/>
      <c r="T50" s="356"/>
      <c r="U50" s="126"/>
      <c r="V50" s="106"/>
      <c r="W50" s="106"/>
      <c r="X50" s="106"/>
      <c r="Y50" s="106"/>
      <c r="Z50" s="328"/>
      <c r="AA50" s="106"/>
      <c r="AB50" s="593"/>
    </row>
    <row r="51" spans="2:28" ht="11.25" customHeight="1">
      <c r="B51" s="106"/>
      <c r="C51" s="356"/>
      <c r="D51" s="106"/>
      <c r="E51" s="356"/>
      <c r="F51" s="356"/>
      <c r="G51" s="356"/>
      <c r="H51" s="356"/>
      <c r="I51" s="356"/>
      <c r="J51" s="356"/>
      <c r="K51" s="356"/>
      <c r="L51" s="356"/>
      <c r="M51" s="356"/>
      <c r="N51" s="356"/>
      <c r="O51" s="98"/>
      <c r="P51" s="98"/>
      <c r="Q51" s="126"/>
      <c r="R51" s="356"/>
      <c r="S51" s="106"/>
      <c r="T51" s="356"/>
      <c r="U51" s="126"/>
      <c r="V51" s="106"/>
      <c r="W51" s="106"/>
      <c r="X51" s="106"/>
      <c r="Y51" s="106"/>
      <c r="Z51" s="328"/>
      <c r="AA51" s="106"/>
      <c r="AB51" s="594"/>
    </row>
    <row r="52" spans="2:28" ht="11.25" customHeight="1">
      <c r="B52" s="106"/>
      <c r="C52" s="126"/>
      <c r="D52" s="203"/>
      <c r="E52" s="126"/>
      <c r="F52" s="126"/>
      <c r="G52" s="126"/>
      <c r="H52" s="126"/>
      <c r="I52" s="101"/>
      <c r="J52" s="126"/>
      <c r="K52" s="126"/>
      <c r="L52" s="126"/>
      <c r="M52" s="126"/>
      <c r="N52" s="101"/>
      <c r="O52" s="98"/>
      <c r="P52" s="98"/>
      <c r="Q52" s="203"/>
      <c r="R52" s="356"/>
      <c r="S52" s="126"/>
      <c r="T52" s="356"/>
      <c r="U52" s="126"/>
      <c r="V52" s="106"/>
      <c r="W52" s="268"/>
      <c r="X52" s="356"/>
      <c r="Y52" s="159"/>
      <c r="Z52" s="595"/>
      <c r="AA52" s="106"/>
      <c r="AB52" s="594"/>
    </row>
    <row r="53" spans="2:28">
      <c r="B53" s="159"/>
      <c r="C53" s="126"/>
      <c r="D53" s="596"/>
      <c r="E53" s="597"/>
      <c r="F53" s="597"/>
      <c r="G53" s="597"/>
      <c r="H53" s="597"/>
      <c r="I53" s="597"/>
      <c r="J53" s="597"/>
      <c r="K53" s="597"/>
      <c r="L53" s="597"/>
      <c r="M53" s="597"/>
      <c r="N53" s="597"/>
      <c r="O53" s="596"/>
      <c r="P53" s="356"/>
      <c r="Q53" s="356"/>
      <c r="R53" s="106"/>
      <c r="S53" s="487"/>
      <c r="T53" s="106"/>
      <c r="U53" s="106"/>
      <c r="V53" s="106"/>
      <c r="W53" s="598"/>
      <c r="X53" s="126"/>
      <c r="Y53" s="121"/>
      <c r="Z53" s="599"/>
      <c r="AA53" s="106"/>
      <c r="AB53" s="600"/>
    </row>
    <row r="54" spans="2:28">
      <c r="B54" s="159"/>
      <c r="C54" s="126"/>
      <c r="D54" s="596"/>
      <c r="E54" s="597"/>
      <c r="F54" s="597"/>
      <c r="G54" s="597"/>
      <c r="H54" s="597"/>
      <c r="I54" s="597"/>
      <c r="J54" s="597"/>
      <c r="K54" s="597"/>
      <c r="L54" s="597"/>
      <c r="M54" s="597"/>
      <c r="N54" s="597"/>
      <c r="O54" s="601"/>
      <c r="P54" s="602"/>
      <c r="Q54" s="356"/>
      <c r="R54" s="106"/>
      <c r="S54" s="106"/>
      <c r="T54" s="106"/>
      <c r="U54" s="106"/>
      <c r="V54" s="106"/>
      <c r="W54" s="598"/>
      <c r="X54" s="126"/>
      <c r="Y54" s="121"/>
      <c r="Z54" s="599"/>
      <c r="AA54" s="106"/>
      <c r="AB54" s="600"/>
    </row>
    <row r="55" spans="2:28">
      <c r="B55" t="s">
        <v>191</v>
      </c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356"/>
      <c r="R55" s="106"/>
      <c r="S55" s="106"/>
      <c r="T55" s="106"/>
      <c r="U55" s="106"/>
      <c r="V55" s="106"/>
      <c r="W55" s="598"/>
      <c r="X55" s="126"/>
      <c r="Y55" s="121"/>
      <c r="Z55" s="599"/>
      <c r="AA55" s="106"/>
      <c r="AB55" s="603"/>
    </row>
    <row r="56" spans="2:28">
      <c r="B56" t="s">
        <v>192</v>
      </c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106"/>
      <c r="T56" s="106"/>
      <c r="U56" s="106"/>
      <c r="V56" s="106"/>
      <c r="W56" s="598"/>
      <c r="X56" s="126"/>
      <c r="Y56" s="121"/>
      <c r="Z56" s="599"/>
      <c r="AA56" s="106"/>
      <c r="AB56" s="600"/>
    </row>
    <row r="57" spans="2:28">
      <c r="B57" t="s">
        <v>193</v>
      </c>
      <c r="O57" s="261"/>
      <c r="P57" s="261"/>
      <c r="Q57" s="356"/>
      <c r="R57" s="106"/>
      <c r="S57" s="106"/>
      <c r="T57" s="106"/>
      <c r="U57" s="106"/>
      <c r="V57" s="106"/>
      <c r="W57" s="598"/>
      <c r="X57" s="126"/>
      <c r="Y57" s="121"/>
      <c r="Z57" s="599"/>
      <c r="AA57" s="106"/>
      <c r="AB57" s="605"/>
    </row>
    <row r="58" spans="2:28"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261"/>
      <c r="R58" s="261"/>
      <c r="S58" s="106"/>
      <c r="T58" s="106"/>
      <c r="U58" s="106"/>
      <c r="V58" s="106"/>
      <c r="W58" s="598"/>
      <c r="X58" s="126"/>
      <c r="Y58" s="121"/>
      <c r="Z58" s="599"/>
      <c r="AA58" s="106"/>
      <c r="AB58" s="603"/>
    </row>
    <row r="59" spans="2:28">
      <c r="B59" s="1" t="s">
        <v>194</v>
      </c>
      <c r="Q59" s="356"/>
      <c r="R59" s="106"/>
      <c r="S59" s="106"/>
      <c r="T59" s="106"/>
      <c r="U59" s="106"/>
      <c r="V59" s="106"/>
      <c r="W59" s="598"/>
      <c r="X59" s="126"/>
      <c r="Y59" s="121"/>
      <c r="Z59" s="599"/>
      <c r="AA59" s="106"/>
      <c r="AB59" s="605"/>
    </row>
    <row r="60" spans="2:28">
      <c r="B60" t="s">
        <v>195</v>
      </c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356"/>
      <c r="R60" s="106"/>
      <c r="S60" s="106"/>
      <c r="T60" s="106"/>
      <c r="U60" s="106"/>
      <c r="V60" s="106"/>
      <c r="W60" s="598"/>
      <c r="X60" s="126"/>
      <c r="Y60" s="121"/>
      <c r="Z60" s="599"/>
      <c r="AA60" s="106"/>
      <c r="AB60" s="600"/>
    </row>
    <row r="61" spans="2:28"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261"/>
      <c r="R61" s="261"/>
      <c r="S61" s="106"/>
      <c r="T61" s="106"/>
      <c r="U61" s="106"/>
      <c r="V61" s="106"/>
      <c r="W61" s="598"/>
      <c r="X61" s="126"/>
      <c r="Y61" s="121"/>
      <c r="Z61" s="599"/>
      <c r="AA61" s="106"/>
      <c r="AB61" s="600"/>
    </row>
    <row r="62" spans="2:28">
      <c r="B62" s="159"/>
      <c r="C62" s="126"/>
      <c r="D62" s="596"/>
      <c r="E62" s="597"/>
      <c r="F62" s="597"/>
      <c r="G62" s="597"/>
      <c r="H62" s="597"/>
      <c r="I62" s="597"/>
      <c r="J62" s="597"/>
      <c r="K62" s="597"/>
      <c r="L62" s="597"/>
      <c r="M62" s="597"/>
      <c r="N62" s="597"/>
      <c r="O62" s="596"/>
      <c r="P62" s="602"/>
      <c r="Q62" s="356"/>
      <c r="R62" s="106"/>
      <c r="S62" s="106"/>
      <c r="T62" s="106"/>
      <c r="U62" s="106"/>
      <c r="V62" s="106"/>
      <c r="W62" s="598"/>
      <c r="X62" s="126"/>
      <c r="Y62" s="121"/>
      <c r="Z62" s="599"/>
      <c r="AA62" s="106"/>
      <c r="AB62" s="600"/>
    </row>
    <row r="63" spans="2:28">
      <c r="B63" s="159"/>
      <c r="C63" s="126"/>
      <c r="D63" s="596"/>
      <c r="E63" s="597"/>
      <c r="F63" s="597"/>
      <c r="G63" s="597"/>
      <c r="H63" s="597"/>
      <c r="I63" s="597"/>
      <c r="J63" s="597"/>
      <c r="K63" s="597"/>
      <c r="L63" s="597"/>
      <c r="M63" s="597"/>
      <c r="N63" s="597"/>
      <c r="O63" s="596"/>
      <c r="P63" s="602"/>
      <c r="Q63" s="356"/>
      <c r="R63" s="106"/>
      <c r="S63" s="106"/>
      <c r="T63" s="106"/>
      <c r="U63" s="106"/>
      <c r="V63" s="106"/>
      <c r="W63" s="598"/>
      <c r="X63" s="126"/>
      <c r="Y63" s="121"/>
      <c r="Z63" s="599"/>
      <c r="AA63" s="106"/>
      <c r="AB63" s="600"/>
    </row>
    <row r="64" spans="2:28">
      <c r="B64" s="159"/>
      <c r="C64" s="126"/>
      <c r="D64" s="596"/>
      <c r="E64" s="597"/>
      <c r="F64" s="597"/>
      <c r="G64" s="597"/>
      <c r="H64" s="597"/>
      <c r="I64" s="597"/>
      <c r="J64" s="597"/>
      <c r="K64" s="597"/>
      <c r="L64" s="597"/>
      <c r="M64" s="597"/>
      <c r="N64" s="597"/>
      <c r="O64" s="596"/>
      <c r="P64" s="602"/>
      <c r="Q64" s="356"/>
      <c r="R64" s="106"/>
      <c r="S64" s="106"/>
      <c r="T64" s="106"/>
      <c r="U64" s="106"/>
      <c r="V64" s="106"/>
      <c r="W64" s="598"/>
      <c r="X64" s="126"/>
      <c r="Y64" s="121"/>
      <c r="Z64" s="599"/>
      <c r="AA64" s="106"/>
      <c r="AB64" s="600"/>
    </row>
    <row r="65" spans="2:28">
      <c r="B65" s="159"/>
      <c r="C65" s="126"/>
      <c r="D65" s="596"/>
      <c r="E65" s="597"/>
      <c r="F65" s="597"/>
      <c r="G65" s="597"/>
      <c r="H65" s="597"/>
      <c r="I65" s="597"/>
      <c r="J65" s="597"/>
      <c r="K65" s="597"/>
      <c r="L65" s="597"/>
      <c r="M65" s="597"/>
      <c r="N65" s="597"/>
      <c r="O65" s="596"/>
      <c r="P65" s="602"/>
      <c r="Q65" s="356"/>
      <c r="R65" s="106"/>
      <c r="S65" s="106"/>
      <c r="T65" s="106"/>
      <c r="U65" s="106"/>
      <c r="V65" s="106"/>
      <c r="W65" s="598"/>
      <c r="X65" s="126"/>
      <c r="Y65" s="121"/>
      <c r="Z65" s="599"/>
      <c r="AA65" s="106"/>
      <c r="AB65" s="600"/>
    </row>
    <row r="66" spans="2:28">
      <c r="B66" s="159"/>
      <c r="C66" s="126"/>
      <c r="D66" s="596"/>
      <c r="E66" s="597"/>
      <c r="F66" s="597"/>
      <c r="G66" s="597"/>
      <c r="H66" s="597"/>
      <c r="I66" s="597"/>
      <c r="J66" s="597"/>
      <c r="K66" s="597"/>
      <c r="L66" s="597"/>
      <c r="M66" s="597"/>
      <c r="N66" s="597"/>
      <c r="O66" s="596"/>
      <c r="P66" s="602"/>
      <c r="Q66" s="356"/>
      <c r="R66" s="106"/>
      <c r="S66" s="106"/>
      <c r="T66" s="106"/>
      <c r="U66" s="106"/>
      <c r="V66" s="106"/>
      <c r="W66" s="598"/>
      <c r="X66" s="126"/>
      <c r="Y66" s="121"/>
      <c r="Z66" s="599"/>
      <c r="AA66" s="106"/>
      <c r="AB66" s="600"/>
    </row>
    <row r="67" spans="2:28">
      <c r="B67" s="159"/>
      <c r="C67" s="126"/>
      <c r="D67" s="596"/>
      <c r="E67" s="597"/>
      <c r="F67" s="597"/>
      <c r="G67" s="597"/>
      <c r="H67" s="597"/>
      <c r="I67" s="597"/>
      <c r="J67" s="597"/>
      <c r="K67" s="597"/>
      <c r="L67" s="597"/>
      <c r="M67" s="597"/>
      <c r="N67" s="597"/>
      <c r="O67" s="596"/>
      <c r="P67" s="602"/>
      <c r="Q67" s="356"/>
      <c r="R67" s="106"/>
      <c r="S67" s="106"/>
      <c r="T67" s="106"/>
      <c r="U67" s="106"/>
      <c r="V67" s="106"/>
      <c r="W67" s="598"/>
      <c r="X67" s="126"/>
      <c r="Y67" s="121"/>
      <c r="Z67" s="599"/>
      <c r="AA67" s="106"/>
      <c r="AB67" s="603"/>
    </row>
    <row r="68" spans="2:28" ht="13.5" customHeight="1">
      <c r="B68" s="159"/>
      <c r="C68" s="126"/>
      <c r="D68" s="596"/>
      <c r="E68" s="480"/>
      <c r="F68" s="607"/>
      <c r="G68" s="608"/>
      <c r="H68" s="597"/>
      <c r="I68" s="597"/>
      <c r="J68" s="597"/>
      <c r="K68" s="597"/>
      <c r="L68" s="607"/>
      <c r="M68" s="607"/>
      <c r="N68" s="597"/>
      <c r="O68" s="601"/>
      <c r="P68" s="602"/>
      <c r="Q68" s="356"/>
      <c r="R68" s="106"/>
      <c r="S68" s="106"/>
      <c r="T68" s="106"/>
      <c r="U68" s="106"/>
      <c r="V68" s="106"/>
      <c r="W68" s="598"/>
      <c r="X68" s="126"/>
      <c r="Y68" s="121"/>
      <c r="Z68" s="599"/>
      <c r="AA68" s="106"/>
      <c r="AB68" s="609"/>
    </row>
    <row r="69" spans="2:28">
      <c r="B69" s="159"/>
      <c r="C69" s="126"/>
      <c r="D69" s="596"/>
      <c r="E69" s="480"/>
      <c r="F69" s="607"/>
      <c r="G69" s="608"/>
      <c r="H69" s="597"/>
      <c r="I69" s="597"/>
      <c r="J69" s="597"/>
      <c r="K69" s="597"/>
      <c r="L69" s="607"/>
      <c r="M69" s="607"/>
      <c r="N69" s="597"/>
      <c r="O69" s="596"/>
      <c r="P69" s="602"/>
      <c r="Q69" s="356"/>
      <c r="R69" s="106"/>
      <c r="S69" s="106"/>
      <c r="T69" s="106"/>
      <c r="U69" s="106"/>
      <c r="V69" s="106"/>
      <c r="W69" s="598"/>
      <c r="X69" s="126"/>
      <c r="Y69" s="121"/>
      <c r="Z69" s="599"/>
      <c r="AA69" s="106"/>
      <c r="AB69" s="600"/>
    </row>
    <row r="70" spans="2:28" ht="13.5" customHeight="1">
      <c r="B70" s="159"/>
      <c r="C70" s="126"/>
      <c r="D70" s="596"/>
      <c r="E70" s="480"/>
      <c r="F70" s="607"/>
      <c r="G70" s="608"/>
      <c r="H70" s="597"/>
      <c r="I70" s="597"/>
      <c r="J70" s="597"/>
      <c r="K70" s="597"/>
      <c r="L70" s="607"/>
      <c r="M70" s="607"/>
      <c r="N70" s="597"/>
      <c r="O70" s="596"/>
      <c r="P70" s="602"/>
      <c r="Q70" s="356"/>
      <c r="R70" s="106"/>
      <c r="S70" s="106"/>
      <c r="T70" s="106"/>
      <c r="U70" s="106"/>
      <c r="V70" s="106"/>
      <c r="W70" s="598"/>
      <c r="X70" s="126"/>
      <c r="Y70" s="121"/>
      <c r="Z70" s="599"/>
      <c r="AA70" s="106"/>
      <c r="AB70" s="600"/>
    </row>
    <row r="71" spans="2:28" ht="12" customHeight="1">
      <c r="B71" s="159"/>
      <c r="C71" s="126"/>
      <c r="D71" s="596"/>
      <c r="E71" s="480"/>
      <c r="F71" s="607"/>
      <c r="G71" s="608"/>
      <c r="H71" s="597"/>
      <c r="I71" s="597"/>
      <c r="J71" s="597"/>
      <c r="K71" s="597"/>
      <c r="L71" s="607"/>
      <c r="M71" s="607"/>
      <c r="N71" s="597"/>
      <c r="O71" s="596"/>
      <c r="P71" s="602"/>
      <c r="Q71" s="356"/>
      <c r="R71" s="106"/>
      <c r="S71" s="106"/>
      <c r="T71" s="106"/>
      <c r="U71" s="106"/>
      <c r="V71" s="106"/>
      <c r="W71" s="598"/>
      <c r="X71" s="126"/>
      <c r="Y71" s="121"/>
      <c r="Z71" s="599"/>
      <c r="AA71" s="106"/>
      <c r="AB71" s="605"/>
    </row>
    <row r="72" spans="2:28">
      <c r="B72" s="159"/>
      <c r="C72" s="126"/>
      <c r="D72" s="596"/>
      <c r="E72" s="480"/>
      <c r="F72" s="607"/>
      <c r="G72" s="608"/>
      <c r="H72" s="597"/>
      <c r="I72" s="597"/>
      <c r="J72" s="597"/>
      <c r="K72" s="597"/>
      <c r="L72" s="607"/>
      <c r="M72" s="607"/>
      <c r="N72" s="597"/>
      <c r="O72" s="596"/>
      <c r="P72" s="602"/>
      <c r="Q72" s="356"/>
      <c r="R72" s="106"/>
      <c r="S72" s="106"/>
      <c r="T72" s="106"/>
      <c r="U72" s="106"/>
      <c r="V72" s="106"/>
      <c r="W72" s="598"/>
      <c r="X72" s="126"/>
      <c r="Y72" s="121"/>
      <c r="Z72" s="599"/>
      <c r="AA72" s="106"/>
      <c r="AB72" s="600"/>
    </row>
    <row r="73" spans="2:28" ht="12.75" customHeight="1">
      <c r="B73" s="159"/>
      <c r="C73" s="126"/>
      <c r="D73" s="596"/>
      <c r="E73" s="480"/>
      <c r="F73" s="607"/>
      <c r="G73" s="608"/>
      <c r="H73" s="597"/>
      <c r="I73" s="597"/>
      <c r="J73" s="597"/>
      <c r="K73" s="597"/>
      <c r="L73" s="607"/>
      <c r="M73" s="607"/>
      <c r="N73" s="597"/>
      <c r="O73" s="596"/>
      <c r="P73" s="602"/>
      <c r="Q73" s="356"/>
      <c r="R73" s="106"/>
      <c r="S73" s="106"/>
      <c r="T73" s="106"/>
      <c r="U73" s="106"/>
      <c r="V73" s="106"/>
      <c r="W73" s="598"/>
      <c r="X73" s="126"/>
      <c r="Y73" s="121"/>
      <c r="Z73" s="599"/>
      <c r="AA73" s="106"/>
      <c r="AB73" s="600"/>
    </row>
    <row r="74" spans="2:28">
      <c r="B74" s="159"/>
      <c r="C74" s="126"/>
      <c r="D74" s="596"/>
      <c r="E74" s="480"/>
      <c r="F74" s="607"/>
      <c r="G74" s="608"/>
      <c r="H74" s="597"/>
      <c r="I74" s="597"/>
      <c r="J74" s="597"/>
      <c r="K74" s="597"/>
      <c r="L74" s="607"/>
      <c r="M74" s="607"/>
      <c r="N74" s="597"/>
      <c r="O74" s="596"/>
      <c r="P74" s="602"/>
      <c r="Q74" s="356"/>
      <c r="R74" s="106"/>
      <c r="S74" s="106"/>
      <c r="T74" s="106"/>
      <c r="U74" s="106"/>
      <c r="V74" s="106"/>
      <c r="W74" s="598"/>
      <c r="X74" s="126"/>
      <c r="Y74" s="121"/>
      <c r="Z74" s="599"/>
      <c r="AA74" s="106"/>
      <c r="AB74" s="600"/>
    </row>
    <row r="75" spans="2:28" ht="12.75" customHeight="1">
      <c r="B75" s="159"/>
      <c r="C75" s="126"/>
      <c r="D75" s="596"/>
      <c r="E75" s="480"/>
      <c r="F75" s="607"/>
      <c r="G75" s="608"/>
      <c r="H75" s="597"/>
      <c r="I75" s="597"/>
      <c r="J75" s="597"/>
      <c r="K75" s="597"/>
      <c r="L75" s="607"/>
      <c r="M75" s="607"/>
      <c r="N75" s="597"/>
      <c r="O75" s="596"/>
      <c r="P75" s="602"/>
      <c r="Q75" s="356"/>
      <c r="R75" s="106"/>
      <c r="S75" s="106"/>
      <c r="T75" s="106"/>
      <c r="U75" s="106"/>
      <c r="V75" s="106"/>
      <c r="W75" s="598"/>
      <c r="X75" s="126"/>
      <c r="Y75" s="121"/>
      <c r="Z75" s="599"/>
      <c r="AA75" s="106"/>
      <c r="AB75" s="600"/>
    </row>
    <row r="76" spans="2:28">
      <c r="B76" s="159"/>
      <c r="C76" s="126"/>
      <c r="D76" s="596"/>
      <c r="E76" s="480"/>
      <c r="F76" s="607"/>
      <c r="G76" s="608"/>
      <c r="H76" s="597"/>
      <c r="I76" s="597"/>
      <c r="J76" s="597"/>
      <c r="K76" s="597"/>
      <c r="L76" s="607"/>
      <c r="M76" s="607"/>
      <c r="N76" s="597"/>
      <c r="O76" s="596"/>
      <c r="P76" s="602"/>
      <c r="Q76" s="356"/>
      <c r="R76" s="106"/>
      <c r="S76" s="106"/>
      <c r="T76" s="106"/>
      <c r="U76" s="106"/>
      <c r="V76" s="106"/>
      <c r="W76" s="598"/>
      <c r="X76" s="126"/>
      <c r="Y76" s="121"/>
      <c r="Z76" s="599"/>
      <c r="AA76" s="106"/>
      <c r="AB76" s="600"/>
    </row>
    <row r="77" spans="2:28" ht="12.75" customHeight="1">
      <c r="B77" s="159"/>
      <c r="C77" s="126"/>
      <c r="D77" s="596"/>
      <c r="E77" s="480"/>
      <c r="F77" s="607"/>
      <c r="G77" s="608"/>
      <c r="H77" s="597"/>
      <c r="I77" s="597"/>
      <c r="J77" s="597"/>
      <c r="K77" s="597"/>
      <c r="L77" s="607"/>
      <c r="M77" s="607"/>
      <c r="N77" s="597"/>
      <c r="O77" s="596"/>
      <c r="P77" s="610"/>
      <c r="Q77" s="356"/>
      <c r="R77" s="106"/>
      <c r="S77" s="106"/>
      <c r="T77" s="106"/>
      <c r="U77" s="106"/>
      <c r="V77" s="106"/>
      <c r="W77" s="598"/>
      <c r="X77" s="126"/>
      <c r="Y77" s="121"/>
      <c r="Z77" s="599"/>
      <c r="AA77" s="106"/>
      <c r="AB77" s="611"/>
    </row>
    <row r="78" spans="2:28">
      <c r="B78" s="159"/>
      <c r="C78" s="126"/>
      <c r="D78" s="596"/>
      <c r="E78" s="480"/>
      <c r="F78" s="607"/>
      <c r="G78" s="608"/>
      <c r="H78" s="597"/>
      <c r="I78" s="597"/>
      <c r="J78" s="597"/>
      <c r="K78" s="597"/>
      <c r="L78" s="607"/>
      <c r="M78" s="607"/>
      <c r="N78" s="597"/>
      <c r="O78" s="596"/>
      <c r="P78" s="602"/>
      <c r="Q78" s="356"/>
      <c r="R78" s="106"/>
      <c r="S78" s="106"/>
      <c r="T78" s="106"/>
      <c r="U78" s="106"/>
      <c r="V78" s="106"/>
      <c r="W78" s="598"/>
      <c r="X78" s="126"/>
      <c r="Y78" s="121"/>
      <c r="Z78" s="599"/>
      <c r="AA78" s="106"/>
      <c r="AB78" s="600"/>
    </row>
    <row r="79" spans="2:28" ht="12.75" customHeight="1">
      <c r="B79" s="159"/>
      <c r="C79" s="126"/>
      <c r="D79" s="596"/>
      <c r="E79" s="480"/>
      <c r="F79" s="608"/>
      <c r="G79" s="608"/>
      <c r="H79" s="597"/>
      <c r="I79" s="597"/>
      <c r="J79" s="597"/>
      <c r="K79" s="597"/>
      <c r="L79" s="607"/>
      <c r="M79" s="612"/>
      <c r="N79" s="597"/>
      <c r="O79" s="596"/>
      <c r="P79" s="610"/>
      <c r="Q79" s="356"/>
      <c r="R79" s="106"/>
      <c r="S79" s="106"/>
      <c r="T79" s="106"/>
      <c r="U79" s="106"/>
      <c r="V79" s="106"/>
      <c r="W79" s="598"/>
      <c r="X79" s="126"/>
      <c r="Y79" s="121"/>
      <c r="Z79" s="599"/>
      <c r="AA79" s="106"/>
      <c r="AB79" s="613"/>
    </row>
    <row r="80" spans="2:28" hidden="1">
      <c r="B80" s="159"/>
      <c r="C80" s="126"/>
      <c r="D80" s="596"/>
      <c r="E80" s="480"/>
      <c r="F80" s="607"/>
      <c r="G80" s="608"/>
      <c r="H80" s="597"/>
      <c r="I80" s="597"/>
      <c r="J80" s="597"/>
      <c r="K80" s="597"/>
      <c r="L80" s="607"/>
      <c r="M80" s="607"/>
      <c r="N80" s="597"/>
      <c r="O80" s="596"/>
      <c r="P80" s="602"/>
      <c r="Q80" s="356"/>
      <c r="R80" s="106"/>
      <c r="S80" s="106"/>
      <c r="T80" s="106"/>
      <c r="U80" s="106"/>
      <c r="V80" s="106"/>
      <c r="W80" s="598"/>
      <c r="X80" s="126"/>
      <c r="Y80" s="121"/>
      <c r="Z80" s="599"/>
      <c r="AA80" s="106"/>
      <c r="AB80" s="605"/>
    </row>
    <row r="81" spans="2:28">
      <c r="B81" s="159"/>
      <c r="C81" s="101"/>
      <c r="D81" s="596"/>
      <c r="E81" s="480"/>
      <c r="F81" s="607"/>
      <c r="G81" s="608"/>
      <c r="H81" s="597"/>
      <c r="I81" s="597"/>
      <c r="J81" s="597"/>
      <c r="K81" s="597"/>
      <c r="L81" s="607"/>
      <c r="M81" s="607"/>
      <c r="N81" s="597"/>
      <c r="O81" s="596"/>
      <c r="P81" s="602"/>
      <c r="Q81" s="356"/>
      <c r="R81" s="106"/>
      <c r="S81" s="106"/>
      <c r="T81" s="106"/>
      <c r="U81" s="106"/>
      <c r="V81" s="106"/>
      <c r="W81" s="598"/>
      <c r="X81" s="126"/>
      <c r="Y81" s="121"/>
      <c r="Z81" s="599"/>
      <c r="AA81" s="106"/>
      <c r="AB81" s="600"/>
    </row>
    <row r="82" spans="2:28">
      <c r="B82" s="159"/>
      <c r="C82" s="126"/>
      <c r="D82" s="596"/>
      <c r="E82" s="480"/>
      <c r="F82" s="607"/>
      <c r="G82" s="608"/>
      <c r="H82" s="597"/>
      <c r="I82" s="597"/>
      <c r="J82" s="597"/>
      <c r="K82" s="597"/>
      <c r="L82" s="607"/>
      <c r="M82" s="607"/>
      <c r="N82" s="597"/>
      <c r="O82" s="601"/>
      <c r="P82" s="610"/>
      <c r="Q82" s="356"/>
      <c r="R82" s="106"/>
      <c r="S82" s="106"/>
      <c r="T82" s="106"/>
      <c r="U82" s="106"/>
      <c r="V82" s="106"/>
      <c r="W82" s="598"/>
      <c r="X82" s="126"/>
      <c r="Y82" s="121"/>
      <c r="Z82" s="599"/>
      <c r="AA82" s="106"/>
      <c r="AB82" s="611"/>
    </row>
    <row r="83" spans="2:28">
      <c r="B83" s="159"/>
      <c r="C83" s="126"/>
      <c r="D83" s="596"/>
      <c r="E83" s="480"/>
      <c r="F83" s="607"/>
      <c r="G83" s="608"/>
      <c r="H83" s="597"/>
      <c r="I83" s="597"/>
      <c r="J83" s="597"/>
      <c r="K83" s="597"/>
      <c r="L83" s="607"/>
      <c r="M83" s="607"/>
      <c r="N83" s="597"/>
      <c r="O83" s="601"/>
      <c r="P83" s="602"/>
      <c r="Q83" s="356"/>
      <c r="R83" s="106"/>
      <c r="S83" s="106"/>
      <c r="T83" s="106"/>
      <c r="U83" s="106"/>
      <c r="V83" s="106"/>
      <c r="W83" s="598"/>
      <c r="X83" s="126"/>
      <c r="Y83" s="121"/>
      <c r="Z83" s="599"/>
      <c r="AA83" s="106"/>
      <c r="AB83" s="614"/>
    </row>
    <row r="84" spans="2:28">
      <c r="B84" s="159"/>
      <c r="C84" s="126"/>
      <c r="D84" s="596"/>
      <c r="E84" s="615"/>
      <c r="F84" s="155"/>
      <c r="G84" s="155"/>
      <c r="H84" s="155"/>
      <c r="I84" s="155"/>
      <c r="J84" s="155"/>
      <c r="K84" s="155"/>
      <c r="L84" s="155"/>
      <c r="M84" s="155"/>
      <c r="N84" s="155"/>
      <c r="O84" s="601"/>
      <c r="P84" s="602"/>
      <c r="Q84" s="356"/>
      <c r="R84" s="106"/>
      <c r="S84" s="106"/>
      <c r="T84" s="106"/>
      <c r="U84" s="106"/>
      <c r="V84" s="106"/>
      <c r="W84" s="598"/>
      <c r="X84" s="126"/>
      <c r="Y84" s="121"/>
      <c r="Z84" s="599"/>
      <c r="AA84" s="106"/>
      <c r="AB84" s="600"/>
    </row>
    <row r="85" spans="2:28">
      <c r="B85" s="159"/>
      <c r="C85" s="126"/>
      <c r="D85" s="596"/>
      <c r="E85" s="615"/>
      <c r="F85" s="155"/>
      <c r="G85" s="155"/>
      <c r="H85" s="155"/>
      <c r="I85" s="155"/>
      <c r="J85" s="155"/>
      <c r="K85" s="155"/>
      <c r="L85" s="155"/>
      <c r="M85" s="155"/>
      <c r="N85" s="155"/>
      <c r="O85" s="601"/>
      <c r="P85" s="602"/>
      <c r="Q85" s="356"/>
      <c r="R85" s="106"/>
      <c r="S85" s="106"/>
      <c r="T85" s="106"/>
      <c r="U85" s="106"/>
      <c r="V85" s="106"/>
      <c r="W85" s="598"/>
      <c r="X85" s="126"/>
      <c r="Y85" s="121"/>
      <c r="Z85" s="599"/>
      <c r="AA85" s="106"/>
      <c r="AB85" s="600"/>
    </row>
    <row r="86" spans="2:28">
      <c r="B86" s="159"/>
      <c r="C86" s="126"/>
      <c r="D86" s="596"/>
      <c r="E86" s="155"/>
      <c r="F86" s="155"/>
      <c r="G86" s="155"/>
      <c r="H86" s="155"/>
      <c r="I86" s="155"/>
      <c r="J86" s="155"/>
      <c r="K86" s="155"/>
      <c r="L86" s="155"/>
      <c r="M86" s="155"/>
      <c r="N86" s="155"/>
      <c r="O86" s="601"/>
      <c r="P86" s="602"/>
      <c r="Q86" s="356"/>
      <c r="R86" s="106"/>
      <c r="S86" s="106"/>
      <c r="T86" s="106"/>
      <c r="U86" s="106"/>
      <c r="V86" s="106"/>
      <c r="W86" s="598"/>
      <c r="X86" s="126"/>
      <c r="Y86" s="121"/>
      <c r="Z86" s="599"/>
      <c r="AA86" s="106"/>
      <c r="AB86" s="600"/>
    </row>
    <row r="87" spans="2:28">
      <c r="B87" s="159"/>
      <c r="C87" s="126"/>
      <c r="D87" s="596"/>
      <c r="E87" s="155"/>
      <c r="F87" s="155"/>
      <c r="G87" s="155"/>
      <c r="H87" s="155"/>
      <c r="I87" s="155"/>
      <c r="J87" s="155"/>
      <c r="K87" s="616"/>
      <c r="L87" s="155"/>
      <c r="M87" s="155"/>
      <c r="N87" s="155"/>
      <c r="O87" s="604"/>
      <c r="P87" s="602"/>
      <c r="Q87" s="356"/>
      <c r="R87" s="106"/>
      <c r="S87" s="106"/>
      <c r="T87" s="106"/>
      <c r="U87" s="106"/>
      <c r="V87" s="106"/>
      <c r="W87" s="617"/>
      <c r="X87" s="126"/>
      <c r="Y87" s="618"/>
      <c r="Z87" s="599"/>
      <c r="AA87" s="106"/>
      <c r="AB87" s="600"/>
    </row>
    <row r="88" spans="2:28">
      <c r="B88" s="200"/>
      <c r="C88" s="106"/>
      <c r="D88" s="200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98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</row>
    <row r="89" spans="2:28">
      <c r="B89" s="106"/>
      <c r="C89" s="126"/>
      <c r="D89" s="356"/>
      <c r="E89" s="203"/>
      <c r="F89" s="203"/>
      <c r="G89" s="203"/>
      <c r="H89" s="203"/>
      <c r="I89" s="203"/>
      <c r="J89" s="203"/>
      <c r="K89" s="203"/>
      <c r="L89" s="203"/>
      <c r="M89" s="126"/>
      <c r="N89" s="126"/>
      <c r="O89" s="98"/>
      <c r="P89" s="98"/>
      <c r="Q89" s="126"/>
      <c r="R89" s="356"/>
      <c r="S89" s="106"/>
      <c r="T89" s="356"/>
      <c r="U89" s="126"/>
      <c r="V89" s="106"/>
      <c r="W89" s="106"/>
      <c r="X89" s="106"/>
      <c r="Y89" s="106"/>
      <c r="Z89" s="106"/>
      <c r="AA89" s="106"/>
      <c r="AB89" s="106"/>
    </row>
    <row r="90" spans="2:28">
      <c r="B90" s="106"/>
      <c r="C90" s="126"/>
      <c r="D90" s="98"/>
      <c r="E90" s="203"/>
      <c r="F90" s="203"/>
      <c r="G90" s="203"/>
      <c r="H90" s="203"/>
      <c r="I90" s="203"/>
      <c r="J90" s="203"/>
      <c r="K90" s="203"/>
      <c r="L90" s="203"/>
      <c r="M90" s="126"/>
      <c r="N90" s="126"/>
      <c r="O90" s="98"/>
      <c r="P90" s="98"/>
      <c r="Q90" s="126"/>
      <c r="R90" s="356"/>
      <c r="S90" s="106"/>
      <c r="T90" s="356"/>
      <c r="U90" s="126"/>
      <c r="V90" s="106"/>
      <c r="W90" s="106"/>
      <c r="X90" s="106"/>
      <c r="Y90" s="106"/>
      <c r="Z90" s="106"/>
      <c r="AA90" s="106"/>
      <c r="AB90" s="106"/>
    </row>
    <row r="91" spans="2:28">
      <c r="B91" s="106"/>
      <c r="C91" s="356"/>
      <c r="D91" s="356"/>
      <c r="E91" s="203"/>
      <c r="F91" s="203"/>
      <c r="G91" s="203"/>
      <c r="H91" s="203"/>
      <c r="I91" s="106"/>
      <c r="J91" s="106"/>
      <c r="K91" s="203"/>
      <c r="L91" s="104"/>
      <c r="M91" s="126"/>
      <c r="N91" s="126"/>
      <c r="O91" s="98"/>
      <c r="P91" s="98"/>
      <c r="Q91" s="356"/>
      <c r="R91" s="356"/>
      <c r="S91" s="106"/>
      <c r="T91" s="356"/>
      <c r="U91" s="126"/>
      <c r="V91" s="106"/>
      <c r="W91" s="106"/>
      <c r="X91" s="106"/>
      <c r="Y91" s="106"/>
      <c r="Z91" s="106"/>
      <c r="AA91" s="106"/>
      <c r="AB91" s="593"/>
    </row>
    <row r="92" spans="2:28">
      <c r="B92" s="106"/>
      <c r="C92" s="126"/>
      <c r="D92" s="126"/>
      <c r="E92" s="356"/>
      <c r="F92" s="356"/>
      <c r="G92" s="356"/>
      <c r="H92" s="356"/>
      <c r="I92" s="356"/>
      <c r="J92" s="356"/>
      <c r="K92" s="356"/>
      <c r="L92" s="356"/>
      <c r="M92" s="356"/>
      <c r="N92" s="356"/>
      <c r="O92" s="98"/>
      <c r="P92" s="98"/>
      <c r="Q92" s="356"/>
      <c r="R92" s="356"/>
      <c r="S92" s="106"/>
      <c r="T92" s="356"/>
      <c r="U92" s="126"/>
      <c r="V92" s="106"/>
      <c r="W92" s="106"/>
      <c r="X92" s="106"/>
      <c r="Y92" s="106"/>
      <c r="Z92" s="328"/>
      <c r="AA92" s="106"/>
      <c r="AB92" s="593"/>
    </row>
    <row r="93" spans="2:28">
      <c r="B93" s="106"/>
      <c r="C93" s="356"/>
      <c r="D93" s="106"/>
      <c r="E93" s="356"/>
      <c r="F93" s="356"/>
      <c r="G93" s="356"/>
      <c r="H93" s="356"/>
      <c r="I93" s="356"/>
      <c r="J93" s="356"/>
      <c r="K93" s="356"/>
      <c r="L93" s="356"/>
      <c r="M93" s="356"/>
      <c r="N93" s="356"/>
      <c r="O93" s="98"/>
      <c r="P93" s="98"/>
      <c r="Q93" s="126"/>
      <c r="R93" s="356"/>
      <c r="S93" s="106"/>
      <c r="T93" s="356"/>
      <c r="U93" s="126"/>
      <c r="V93" s="106"/>
      <c r="W93" s="106"/>
      <c r="X93" s="106"/>
      <c r="Y93" s="106"/>
      <c r="Z93" s="328"/>
      <c r="AA93" s="106"/>
      <c r="AB93" s="594"/>
    </row>
    <row r="94" spans="2:28">
      <c r="B94" s="106"/>
      <c r="C94" s="126"/>
      <c r="D94" s="203"/>
      <c r="E94" s="126"/>
      <c r="F94" s="126"/>
      <c r="G94" s="126"/>
      <c r="H94" s="126"/>
      <c r="I94" s="101"/>
      <c r="J94" s="126"/>
      <c r="K94" s="126"/>
      <c r="L94" s="126"/>
      <c r="M94" s="126"/>
      <c r="N94" s="101"/>
      <c r="O94" s="98"/>
      <c r="P94" s="98"/>
      <c r="Q94" s="203"/>
      <c r="R94" s="356"/>
      <c r="S94" s="126"/>
      <c r="T94" s="356"/>
      <c r="U94" s="126"/>
      <c r="V94" s="106"/>
      <c r="W94" s="268"/>
      <c r="X94" s="356"/>
      <c r="Y94" s="159"/>
      <c r="Z94" s="595"/>
      <c r="AA94" s="106"/>
      <c r="AB94" s="594"/>
    </row>
    <row r="95" spans="2:28">
      <c r="B95" s="159"/>
      <c r="C95" s="126"/>
      <c r="D95" s="596"/>
      <c r="E95" s="612"/>
      <c r="F95" s="597"/>
      <c r="G95" s="597"/>
      <c r="H95" s="597"/>
      <c r="I95" s="597"/>
      <c r="J95" s="597"/>
      <c r="K95" s="597"/>
      <c r="L95" s="597"/>
      <c r="M95" s="597"/>
      <c r="N95" s="597"/>
      <c r="O95" s="596"/>
      <c r="P95" s="356"/>
      <c r="Q95" s="356"/>
      <c r="R95" s="106"/>
      <c r="S95" s="487"/>
      <c r="T95" s="106"/>
      <c r="U95" s="106"/>
      <c r="V95" s="106"/>
      <c r="W95" s="598"/>
      <c r="X95" s="126"/>
      <c r="Y95" s="121"/>
      <c r="Z95" s="599"/>
      <c r="AA95" s="106"/>
      <c r="AB95" s="600"/>
    </row>
    <row r="96" spans="2:28">
      <c r="B96" s="159"/>
      <c r="C96" s="126"/>
      <c r="D96" s="596"/>
      <c r="E96" s="612"/>
      <c r="F96" s="597"/>
      <c r="G96" s="597"/>
      <c r="H96" s="597"/>
      <c r="I96" s="597"/>
      <c r="J96" s="597"/>
      <c r="K96" s="597"/>
      <c r="L96" s="597"/>
      <c r="M96" s="597"/>
      <c r="N96" s="597"/>
      <c r="O96" s="601"/>
      <c r="P96" s="602"/>
      <c r="Q96" s="356"/>
      <c r="R96" s="106"/>
      <c r="S96" s="106"/>
      <c r="T96" s="106"/>
      <c r="U96" s="106"/>
      <c r="V96" s="106"/>
      <c r="W96" s="598"/>
      <c r="X96" s="126"/>
      <c r="Y96" s="121"/>
      <c r="Z96" s="599"/>
      <c r="AA96" s="106"/>
      <c r="AB96" s="600"/>
    </row>
    <row r="97" spans="2:28">
      <c r="B97" s="159"/>
      <c r="C97" s="126"/>
      <c r="D97" s="596"/>
      <c r="E97" s="612"/>
      <c r="F97" s="597"/>
      <c r="G97" s="597"/>
      <c r="H97" s="612"/>
      <c r="I97" s="597"/>
      <c r="J97" s="597"/>
      <c r="K97" s="612"/>
      <c r="L97" s="597"/>
      <c r="M97" s="597"/>
      <c r="N97" s="597"/>
      <c r="O97" s="596"/>
      <c r="P97" s="602"/>
      <c r="Q97" s="356"/>
      <c r="R97" s="106"/>
      <c r="S97" s="106"/>
      <c r="T97" s="106"/>
      <c r="U97" s="106"/>
      <c r="V97" s="106"/>
      <c r="W97" s="598"/>
      <c r="X97" s="126"/>
      <c r="Y97" s="121"/>
      <c r="Z97" s="599"/>
      <c r="AA97" s="106"/>
      <c r="AB97" s="603"/>
    </row>
    <row r="98" spans="2:28">
      <c r="B98" s="159"/>
      <c r="C98" s="126"/>
      <c r="D98" s="596"/>
      <c r="E98" s="612"/>
      <c r="F98" s="597"/>
      <c r="G98" s="597"/>
      <c r="H98" s="597"/>
      <c r="I98" s="597"/>
      <c r="J98" s="597"/>
      <c r="K98" s="597"/>
      <c r="L98" s="597"/>
      <c r="M98" s="597"/>
      <c r="N98" s="612"/>
      <c r="O98" s="604"/>
      <c r="P98" s="602"/>
      <c r="Q98" s="356"/>
      <c r="R98" s="106"/>
      <c r="S98" s="106"/>
      <c r="T98" s="106"/>
      <c r="U98" s="106"/>
      <c r="V98" s="106"/>
      <c r="W98" s="598"/>
      <c r="X98" s="126"/>
      <c r="Y98" s="121"/>
      <c r="Z98" s="599"/>
      <c r="AA98" s="106"/>
      <c r="AB98" s="600"/>
    </row>
    <row r="99" spans="2:28">
      <c r="B99" s="159"/>
      <c r="C99" s="126"/>
      <c r="D99" s="596"/>
      <c r="E99" s="612"/>
      <c r="F99" s="597"/>
      <c r="G99" s="597"/>
      <c r="H99" s="597"/>
      <c r="I99" s="597"/>
      <c r="J99" s="597"/>
      <c r="K99" s="597"/>
      <c r="L99" s="597"/>
      <c r="M99" s="597"/>
      <c r="N99" s="597"/>
      <c r="O99" s="596"/>
      <c r="P99" s="602"/>
      <c r="Q99" s="356"/>
      <c r="R99" s="106"/>
      <c r="S99" s="106"/>
      <c r="T99" s="106"/>
      <c r="U99" s="106"/>
      <c r="V99" s="106"/>
      <c r="W99" s="598"/>
      <c r="X99" s="126"/>
      <c r="Y99" s="121"/>
      <c r="Z99" s="599"/>
      <c r="AA99" s="106"/>
      <c r="AB99" s="605"/>
    </row>
    <row r="100" spans="2:28">
      <c r="B100" s="159"/>
      <c r="C100" s="126"/>
      <c r="D100" s="596"/>
      <c r="E100" s="612"/>
      <c r="F100" s="597"/>
      <c r="G100" s="597"/>
      <c r="H100" s="597"/>
      <c r="I100" s="597"/>
      <c r="J100" s="597"/>
      <c r="K100" s="597"/>
      <c r="L100" s="597"/>
      <c r="M100" s="597"/>
      <c r="N100" s="597"/>
      <c r="O100" s="596"/>
      <c r="P100" s="602"/>
      <c r="Q100" s="356"/>
      <c r="R100" s="106"/>
      <c r="S100" s="106"/>
      <c r="T100" s="106"/>
      <c r="U100" s="106"/>
      <c r="V100" s="106"/>
      <c r="W100" s="598"/>
      <c r="X100" s="126"/>
      <c r="Y100" s="121"/>
      <c r="Z100" s="599"/>
      <c r="AA100" s="106"/>
      <c r="AB100" s="603"/>
    </row>
    <row r="101" spans="2:28">
      <c r="B101" s="159"/>
      <c r="C101" s="126"/>
      <c r="D101" s="596"/>
      <c r="E101" s="612"/>
      <c r="F101" s="597"/>
      <c r="G101" s="98"/>
      <c r="H101" s="607"/>
      <c r="I101" s="612"/>
      <c r="J101" s="597"/>
      <c r="K101" s="597"/>
      <c r="L101" s="597"/>
      <c r="M101" s="597"/>
      <c r="N101" s="597"/>
      <c r="O101" s="606"/>
      <c r="P101" s="602"/>
      <c r="Q101" s="356"/>
      <c r="R101" s="106"/>
      <c r="S101" s="106"/>
      <c r="T101" s="106"/>
      <c r="U101" s="106"/>
      <c r="V101" s="106"/>
      <c r="W101" s="598"/>
      <c r="X101" s="126"/>
      <c r="Y101" s="121"/>
      <c r="Z101" s="599"/>
      <c r="AA101" s="106"/>
      <c r="AB101" s="605"/>
    </row>
    <row r="102" spans="2:28">
      <c r="B102" s="159"/>
      <c r="C102" s="126"/>
      <c r="D102" s="596"/>
      <c r="E102" s="612"/>
      <c r="F102" s="597"/>
      <c r="G102" s="597"/>
      <c r="H102" s="597"/>
      <c r="I102" s="597"/>
      <c r="J102" s="597"/>
      <c r="K102" s="597"/>
      <c r="L102" s="597"/>
      <c r="M102" s="597"/>
      <c r="N102" s="597"/>
      <c r="O102" s="596"/>
      <c r="P102" s="602"/>
      <c r="Q102" s="356"/>
      <c r="R102" s="106"/>
      <c r="S102" s="106"/>
      <c r="T102" s="106"/>
      <c r="U102" s="106"/>
      <c r="V102" s="106"/>
      <c r="W102" s="598"/>
      <c r="X102" s="126"/>
      <c r="Y102" s="121"/>
      <c r="Z102" s="599"/>
      <c r="AA102" s="106"/>
      <c r="AB102" s="600"/>
    </row>
    <row r="103" spans="2:28">
      <c r="B103" s="159"/>
      <c r="C103" s="126"/>
      <c r="D103" s="596"/>
      <c r="E103" s="612"/>
      <c r="F103" s="597"/>
      <c r="G103" s="597"/>
      <c r="H103" s="597"/>
      <c r="I103" s="597"/>
      <c r="J103" s="597"/>
      <c r="K103" s="597"/>
      <c r="L103" s="597"/>
      <c r="M103" s="597"/>
      <c r="N103" s="597"/>
      <c r="O103" s="596"/>
      <c r="P103" s="602"/>
      <c r="Q103" s="356"/>
      <c r="R103" s="106"/>
      <c r="S103" s="106"/>
      <c r="T103" s="106"/>
      <c r="U103" s="106"/>
      <c r="V103" s="106"/>
      <c r="W103" s="598"/>
      <c r="X103" s="126"/>
      <c r="Y103" s="121"/>
      <c r="Z103" s="599"/>
      <c r="AA103" s="106"/>
      <c r="AB103" s="600"/>
    </row>
    <row r="104" spans="2:28" ht="12.75" customHeight="1">
      <c r="B104" s="159"/>
      <c r="C104" s="126"/>
      <c r="D104" s="596"/>
      <c r="E104" s="612"/>
      <c r="F104" s="597"/>
      <c r="G104" s="597"/>
      <c r="H104" s="597"/>
      <c r="I104" s="597"/>
      <c r="J104" s="597"/>
      <c r="K104" s="597"/>
      <c r="L104" s="597"/>
      <c r="M104" s="597"/>
      <c r="N104" s="597"/>
      <c r="O104" s="596"/>
      <c r="P104" s="602"/>
      <c r="Q104" s="356"/>
      <c r="R104" s="106"/>
      <c r="S104" s="106"/>
      <c r="T104" s="106"/>
      <c r="U104" s="106"/>
      <c r="V104" s="106"/>
      <c r="W104" s="598"/>
      <c r="X104" s="126"/>
      <c r="Y104" s="121"/>
      <c r="Z104" s="599"/>
      <c r="AA104" s="106"/>
      <c r="AB104" s="600"/>
    </row>
    <row r="105" spans="2:28" ht="13.5" customHeight="1">
      <c r="B105" s="159"/>
      <c r="C105" s="126"/>
      <c r="D105" s="596"/>
      <c r="E105" s="612"/>
      <c r="F105" s="597"/>
      <c r="G105" s="597"/>
      <c r="H105" s="597"/>
      <c r="I105" s="597"/>
      <c r="J105" s="597"/>
      <c r="K105" s="597"/>
      <c r="L105" s="597"/>
      <c r="M105" s="597"/>
      <c r="N105" s="597"/>
      <c r="O105" s="596"/>
      <c r="P105" s="602"/>
      <c r="Q105" s="356"/>
      <c r="R105" s="106"/>
      <c r="S105" s="106"/>
      <c r="T105" s="106"/>
      <c r="U105" s="106"/>
      <c r="V105" s="106"/>
      <c r="W105" s="598"/>
      <c r="X105" s="126"/>
      <c r="Y105" s="121"/>
      <c r="Z105" s="599"/>
      <c r="AA105" s="106"/>
      <c r="AB105" s="600"/>
    </row>
    <row r="106" spans="2:28" ht="12.75" customHeight="1">
      <c r="B106" s="159"/>
      <c r="C106" s="126"/>
      <c r="D106" s="596"/>
      <c r="E106" s="612"/>
      <c r="F106" s="597"/>
      <c r="G106" s="597"/>
      <c r="H106" s="597"/>
      <c r="I106" s="597"/>
      <c r="J106" s="597"/>
      <c r="K106" s="597"/>
      <c r="L106" s="597"/>
      <c r="M106" s="597"/>
      <c r="N106" s="597"/>
      <c r="O106" s="596"/>
      <c r="P106" s="602"/>
      <c r="Q106" s="356"/>
      <c r="R106" s="106"/>
      <c r="S106" s="106"/>
      <c r="T106" s="106"/>
      <c r="U106" s="106"/>
      <c r="V106" s="106"/>
      <c r="W106" s="598"/>
      <c r="X106" s="126"/>
      <c r="Y106" s="121"/>
      <c r="Z106" s="599"/>
      <c r="AA106" s="106"/>
      <c r="AB106" s="600"/>
    </row>
    <row r="107" spans="2:28">
      <c r="B107" s="159"/>
      <c r="C107" s="126"/>
      <c r="D107" s="596"/>
      <c r="E107" s="612"/>
      <c r="F107" s="597"/>
      <c r="G107" s="597"/>
      <c r="H107" s="597"/>
      <c r="I107" s="597"/>
      <c r="J107" s="597"/>
      <c r="K107" s="597"/>
      <c r="L107" s="597"/>
      <c r="M107" s="597"/>
      <c r="N107" s="597"/>
      <c r="O107" s="596"/>
      <c r="P107" s="602"/>
      <c r="Q107" s="356"/>
      <c r="R107" s="106"/>
      <c r="S107" s="106"/>
      <c r="T107" s="106"/>
      <c r="U107" s="106"/>
      <c r="V107" s="106"/>
      <c r="W107" s="598"/>
      <c r="X107" s="126"/>
      <c r="Y107" s="121"/>
      <c r="Z107" s="599"/>
      <c r="AA107" s="106"/>
      <c r="AB107" s="600"/>
    </row>
    <row r="108" spans="2:28">
      <c r="B108" s="159"/>
      <c r="C108" s="126"/>
      <c r="D108" s="596"/>
      <c r="E108" s="612"/>
      <c r="F108" s="597"/>
      <c r="G108" s="597"/>
      <c r="H108" s="597"/>
      <c r="I108" s="597"/>
      <c r="J108" s="597"/>
      <c r="K108" s="597"/>
      <c r="L108" s="597"/>
      <c r="M108" s="597"/>
      <c r="N108" s="597"/>
      <c r="O108" s="596"/>
      <c r="P108" s="602"/>
      <c r="Q108" s="356"/>
      <c r="R108" s="106"/>
      <c r="S108" s="106"/>
      <c r="T108" s="106"/>
      <c r="U108" s="106"/>
      <c r="V108" s="106"/>
      <c r="W108" s="598"/>
      <c r="X108" s="126"/>
      <c r="Y108" s="121"/>
      <c r="Z108" s="599"/>
      <c r="AA108" s="106"/>
      <c r="AB108" s="600"/>
    </row>
    <row r="109" spans="2:28">
      <c r="B109" s="159"/>
      <c r="C109" s="126"/>
      <c r="D109" s="596"/>
      <c r="E109" s="612"/>
      <c r="F109" s="597"/>
      <c r="G109" s="597"/>
      <c r="H109" s="597"/>
      <c r="I109" s="597"/>
      <c r="J109" s="597"/>
      <c r="K109" s="597"/>
      <c r="L109" s="597"/>
      <c r="M109" s="597"/>
      <c r="N109" s="597"/>
      <c r="O109" s="596"/>
      <c r="P109" s="602"/>
      <c r="Q109" s="356"/>
      <c r="R109" s="106"/>
      <c r="S109" s="106"/>
      <c r="T109" s="106"/>
      <c r="U109" s="106"/>
      <c r="V109" s="106"/>
      <c r="W109" s="598"/>
      <c r="X109" s="126"/>
      <c r="Y109" s="121"/>
      <c r="Z109" s="599"/>
      <c r="AA109" s="106"/>
      <c r="AB109" s="603"/>
    </row>
    <row r="110" spans="2:28" ht="12.75" customHeight="1">
      <c r="B110" s="159"/>
      <c r="C110" s="126"/>
      <c r="D110" s="596"/>
      <c r="E110" s="615"/>
      <c r="F110" s="607"/>
      <c r="G110" s="608"/>
      <c r="H110" s="597"/>
      <c r="I110" s="597"/>
      <c r="J110" s="597"/>
      <c r="K110" s="597"/>
      <c r="L110" s="607"/>
      <c r="M110" s="607"/>
      <c r="N110" s="597"/>
      <c r="O110" s="601"/>
      <c r="P110" s="602"/>
      <c r="Q110" s="356"/>
      <c r="R110" s="106"/>
      <c r="S110" s="106"/>
      <c r="T110" s="106"/>
      <c r="U110" s="106"/>
      <c r="V110" s="106"/>
      <c r="W110" s="598"/>
      <c r="X110" s="126"/>
      <c r="Y110" s="121"/>
      <c r="Z110" s="599"/>
      <c r="AA110" s="106"/>
      <c r="AB110" s="609"/>
    </row>
    <row r="111" spans="2:28" ht="12.75" customHeight="1">
      <c r="B111" s="159"/>
      <c r="C111" s="126"/>
      <c r="D111" s="596"/>
      <c r="E111" s="615"/>
      <c r="F111" s="607"/>
      <c r="G111" s="608"/>
      <c r="H111" s="597"/>
      <c r="I111" s="597"/>
      <c r="J111" s="597"/>
      <c r="K111" s="597"/>
      <c r="L111" s="607"/>
      <c r="M111" s="607"/>
      <c r="N111" s="597"/>
      <c r="O111" s="596"/>
      <c r="P111" s="602"/>
      <c r="Q111" s="356"/>
      <c r="R111" s="106"/>
      <c r="S111" s="106"/>
      <c r="T111" s="106"/>
      <c r="U111" s="106"/>
      <c r="V111" s="106"/>
      <c r="W111" s="598"/>
      <c r="X111" s="126"/>
      <c r="Y111" s="121"/>
      <c r="Z111" s="599"/>
      <c r="AA111" s="106"/>
      <c r="AB111" s="600"/>
    </row>
    <row r="112" spans="2:28" ht="11.25" customHeight="1">
      <c r="B112" s="159"/>
      <c r="C112" s="126"/>
      <c r="D112" s="596"/>
      <c r="E112" s="615"/>
      <c r="F112" s="607"/>
      <c r="G112" s="608"/>
      <c r="H112" s="597"/>
      <c r="I112" s="597"/>
      <c r="J112" s="597"/>
      <c r="K112" s="597"/>
      <c r="L112" s="607"/>
      <c r="M112" s="607"/>
      <c r="N112" s="597"/>
      <c r="O112" s="596"/>
      <c r="P112" s="602"/>
      <c r="Q112" s="356"/>
      <c r="R112" s="106"/>
      <c r="S112" s="106"/>
      <c r="T112" s="106"/>
      <c r="U112" s="106"/>
      <c r="V112" s="106"/>
      <c r="W112" s="598"/>
      <c r="X112" s="126"/>
      <c r="Y112" s="121"/>
      <c r="Z112" s="599"/>
      <c r="AA112" s="106"/>
      <c r="AB112" s="600"/>
    </row>
    <row r="113" spans="2:28" ht="12.75" customHeight="1">
      <c r="B113" s="159"/>
      <c r="C113" s="126"/>
      <c r="D113" s="596"/>
      <c r="E113" s="615"/>
      <c r="F113" s="607"/>
      <c r="G113" s="608"/>
      <c r="H113" s="597"/>
      <c r="I113" s="619"/>
      <c r="J113" s="597"/>
      <c r="K113" s="619"/>
      <c r="L113" s="612"/>
      <c r="M113" s="612"/>
      <c r="N113" s="597"/>
      <c r="O113" s="596"/>
      <c r="P113" s="602"/>
      <c r="Q113" s="356"/>
      <c r="R113" s="106"/>
      <c r="S113" s="106"/>
      <c r="T113" s="106"/>
      <c r="U113" s="106"/>
      <c r="V113" s="106"/>
      <c r="W113" s="598"/>
      <c r="X113" s="126"/>
      <c r="Y113" s="121"/>
      <c r="Z113" s="599"/>
      <c r="AA113" s="106"/>
      <c r="AB113" s="605"/>
    </row>
    <row r="114" spans="2:28" ht="13.5" customHeight="1">
      <c r="B114" s="159"/>
      <c r="C114" s="126"/>
      <c r="D114" s="596"/>
      <c r="E114" s="615"/>
      <c r="F114" s="612"/>
      <c r="G114" s="608"/>
      <c r="H114" s="597"/>
      <c r="I114" s="597"/>
      <c r="J114" s="597"/>
      <c r="K114" s="597"/>
      <c r="L114" s="612"/>
      <c r="M114" s="612"/>
      <c r="N114" s="597"/>
      <c r="O114" s="596"/>
      <c r="P114" s="602"/>
      <c r="Q114" s="356"/>
      <c r="R114" s="106"/>
      <c r="S114" s="106"/>
      <c r="T114" s="106"/>
      <c r="U114" s="106"/>
      <c r="V114" s="106"/>
      <c r="W114" s="598"/>
      <c r="X114" s="126"/>
      <c r="Y114" s="121"/>
      <c r="Z114" s="599"/>
      <c r="AA114" s="106"/>
      <c r="AB114" s="600"/>
    </row>
    <row r="115" spans="2:28" ht="14.25" customHeight="1">
      <c r="B115" s="159"/>
      <c r="C115" s="126"/>
      <c r="D115" s="596"/>
      <c r="E115" s="615"/>
      <c r="F115" s="607"/>
      <c r="G115" s="608"/>
      <c r="H115" s="597"/>
      <c r="I115" s="597"/>
      <c r="J115" s="597"/>
      <c r="K115" s="597"/>
      <c r="L115" s="612"/>
      <c r="M115" s="607"/>
      <c r="N115" s="597"/>
      <c r="O115" s="596"/>
      <c r="P115" s="602"/>
      <c r="Q115" s="356"/>
      <c r="R115" s="106"/>
      <c r="S115" s="106"/>
      <c r="T115" s="106"/>
      <c r="U115" s="106"/>
      <c r="V115" s="106"/>
      <c r="W115" s="598"/>
      <c r="X115" s="126"/>
      <c r="Y115" s="121"/>
      <c r="Z115" s="599"/>
      <c r="AA115" s="106"/>
      <c r="AB115" s="600"/>
    </row>
    <row r="116" spans="2:28">
      <c r="B116" s="159"/>
      <c r="C116" s="126"/>
      <c r="D116" s="596"/>
      <c r="E116" s="615"/>
      <c r="F116" s="612"/>
      <c r="G116" s="608"/>
      <c r="H116" s="597"/>
      <c r="I116" s="597"/>
      <c r="J116" s="597"/>
      <c r="K116" s="597"/>
      <c r="L116" s="608"/>
      <c r="M116" s="608"/>
      <c r="N116" s="98"/>
      <c r="O116" s="596"/>
      <c r="P116" s="602"/>
      <c r="Q116" s="356"/>
      <c r="R116" s="106"/>
      <c r="S116" s="106"/>
      <c r="T116" s="106"/>
      <c r="U116" s="106"/>
      <c r="V116" s="106"/>
      <c r="W116" s="598"/>
      <c r="X116" s="126"/>
      <c r="Y116" s="121"/>
      <c r="Z116" s="599"/>
      <c r="AA116" s="106"/>
      <c r="AB116" s="600"/>
    </row>
    <row r="117" spans="2:28" ht="14.25" customHeight="1">
      <c r="B117" s="159"/>
      <c r="C117" s="126"/>
      <c r="D117" s="596"/>
      <c r="E117" s="615"/>
      <c r="F117" s="612"/>
      <c r="G117" s="612"/>
      <c r="H117" s="597"/>
      <c r="I117" s="597"/>
      <c r="J117" s="597"/>
      <c r="K117" s="607"/>
      <c r="L117" s="619"/>
      <c r="M117" s="612"/>
      <c r="N117" s="608"/>
      <c r="O117" s="596"/>
      <c r="P117" s="602"/>
      <c r="Q117" s="356"/>
      <c r="R117" s="106"/>
      <c r="S117" s="106"/>
      <c r="T117" s="106"/>
      <c r="U117" s="106"/>
      <c r="V117" s="106"/>
      <c r="W117" s="598"/>
      <c r="X117" s="126"/>
      <c r="Y117" s="121"/>
      <c r="Z117" s="599"/>
      <c r="AA117" s="106"/>
      <c r="AB117" s="600"/>
    </row>
    <row r="118" spans="2:28">
      <c r="B118" s="159"/>
      <c r="C118" s="126"/>
      <c r="D118" s="596"/>
      <c r="E118" s="615"/>
      <c r="F118" s="607"/>
      <c r="G118" s="608"/>
      <c r="H118" s="597"/>
      <c r="I118" s="597"/>
      <c r="J118" s="597"/>
      <c r="K118" s="597"/>
      <c r="L118" s="607"/>
      <c r="M118" s="607"/>
      <c r="N118" s="597"/>
      <c r="O118" s="596"/>
      <c r="P118" s="602"/>
      <c r="Q118" s="356"/>
      <c r="R118" s="106"/>
      <c r="S118" s="106"/>
      <c r="T118" s="106"/>
      <c r="U118" s="106"/>
      <c r="V118" s="106"/>
      <c r="W118" s="598"/>
      <c r="X118" s="126"/>
      <c r="Y118" s="121"/>
      <c r="Z118" s="599"/>
      <c r="AA118" s="106"/>
      <c r="AB118" s="600"/>
    </row>
    <row r="119" spans="2:28" ht="11.25" customHeight="1">
      <c r="B119" s="159"/>
      <c r="C119" s="126"/>
      <c r="D119" s="596"/>
      <c r="E119" s="615"/>
      <c r="F119" s="612"/>
      <c r="G119" s="608"/>
      <c r="H119" s="597"/>
      <c r="I119" s="597"/>
      <c r="J119" s="597"/>
      <c r="K119" s="597"/>
      <c r="L119" s="608"/>
      <c r="M119" s="608"/>
      <c r="N119" s="597"/>
      <c r="O119" s="596"/>
      <c r="P119" s="610"/>
      <c r="Q119" s="356"/>
      <c r="R119" s="106"/>
      <c r="S119" s="106"/>
      <c r="T119" s="106"/>
      <c r="U119" s="106"/>
      <c r="V119" s="106"/>
      <c r="W119" s="598"/>
      <c r="X119" s="126"/>
      <c r="Y119" s="121"/>
      <c r="Z119" s="599"/>
      <c r="AA119" s="106"/>
      <c r="AB119" s="611"/>
    </row>
    <row r="120" spans="2:28">
      <c r="B120" s="159"/>
      <c r="C120" s="126"/>
      <c r="D120" s="596"/>
      <c r="E120" s="615"/>
      <c r="F120" s="607"/>
      <c r="G120" s="608"/>
      <c r="H120" s="597"/>
      <c r="I120" s="597"/>
      <c r="J120" s="597"/>
      <c r="K120" s="597"/>
      <c r="L120" s="608"/>
      <c r="M120" s="608"/>
      <c r="N120" s="597"/>
      <c r="O120" s="596"/>
      <c r="P120" s="602"/>
      <c r="Q120" s="356"/>
      <c r="R120" s="106"/>
      <c r="S120" s="106"/>
      <c r="T120" s="106"/>
      <c r="U120" s="106"/>
      <c r="V120" s="106"/>
      <c r="W120" s="598"/>
      <c r="X120" s="126"/>
      <c r="Y120" s="121"/>
      <c r="Z120" s="599"/>
      <c r="AA120" s="106"/>
      <c r="AB120" s="600"/>
    </row>
    <row r="121" spans="2:28">
      <c r="B121" s="159"/>
      <c r="C121" s="126"/>
      <c r="D121" s="596"/>
      <c r="E121" s="615"/>
      <c r="F121" s="608"/>
      <c r="G121" s="612"/>
      <c r="H121" s="597"/>
      <c r="I121" s="597"/>
      <c r="J121" s="597"/>
      <c r="K121" s="597"/>
      <c r="L121" s="619"/>
      <c r="M121" s="612"/>
      <c r="N121" s="597"/>
      <c r="O121" s="596"/>
      <c r="P121" s="610"/>
      <c r="Q121" s="356"/>
      <c r="R121" s="106"/>
      <c r="S121" s="106"/>
      <c r="T121" s="106"/>
      <c r="U121" s="106"/>
      <c r="V121" s="106"/>
      <c r="W121" s="598"/>
      <c r="X121" s="126"/>
      <c r="Y121" s="121"/>
      <c r="Z121" s="599"/>
      <c r="AA121" s="106"/>
      <c r="AB121" s="611"/>
    </row>
    <row r="122" spans="2:28" hidden="1">
      <c r="B122" s="159"/>
      <c r="C122" s="126"/>
      <c r="D122" s="596"/>
      <c r="E122" s="615"/>
      <c r="F122" s="612"/>
      <c r="G122" s="608"/>
      <c r="H122" s="597"/>
      <c r="I122" s="597"/>
      <c r="J122" s="597"/>
      <c r="K122" s="597"/>
      <c r="L122" s="607"/>
      <c r="M122" s="607"/>
      <c r="N122" s="597"/>
      <c r="O122" s="596"/>
      <c r="P122" s="602"/>
      <c r="Q122" s="356"/>
      <c r="R122" s="106"/>
      <c r="S122" s="106"/>
      <c r="T122" s="106"/>
      <c r="U122" s="106"/>
      <c r="V122" s="106"/>
      <c r="W122" s="598"/>
      <c r="X122" s="126"/>
      <c r="Y122" s="121"/>
      <c r="Z122" s="599"/>
      <c r="AA122" s="106"/>
      <c r="AB122" s="605"/>
    </row>
    <row r="123" spans="2:28">
      <c r="B123" s="159"/>
      <c r="C123" s="101"/>
      <c r="D123" s="596"/>
      <c r="E123" s="615"/>
      <c r="F123" s="608"/>
      <c r="G123" s="608"/>
      <c r="H123" s="597"/>
      <c r="I123" s="597"/>
      <c r="J123" s="597"/>
      <c r="K123" s="597"/>
      <c r="L123" s="612"/>
      <c r="M123" s="612"/>
      <c r="N123" s="597"/>
      <c r="O123" s="596"/>
      <c r="P123" s="602"/>
      <c r="Q123" s="356"/>
      <c r="R123" s="106"/>
      <c r="S123" s="106"/>
      <c r="T123" s="106"/>
      <c r="U123" s="106"/>
      <c r="V123" s="106"/>
      <c r="W123" s="598"/>
      <c r="X123" s="126"/>
      <c r="Y123" s="121"/>
      <c r="Z123" s="599"/>
      <c r="AA123" s="106"/>
      <c r="AB123" s="600"/>
    </row>
    <row r="124" spans="2:28">
      <c r="B124" s="159"/>
      <c r="C124" s="126"/>
      <c r="D124" s="596"/>
      <c r="E124" s="615"/>
      <c r="F124" s="607"/>
      <c r="G124" s="608"/>
      <c r="H124" s="619"/>
      <c r="I124" s="597"/>
      <c r="J124" s="597"/>
      <c r="K124" s="597"/>
      <c r="L124" s="607"/>
      <c r="M124" s="608"/>
      <c r="N124" s="597"/>
      <c r="O124" s="601"/>
      <c r="P124" s="610"/>
      <c r="Q124" s="356"/>
      <c r="R124" s="106"/>
      <c r="S124" s="106"/>
      <c r="T124" s="106"/>
      <c r="U124" s="106"/>
      <c r="V124" s="106"/>
      <c r="W124" s="598"/>
      <c r="X124" s="126"/>
      <c r="Y124" s="121"/>
      <c r="Z124" s="599"/>
      <c r="AA124" s="106"/>
      <c r="AB124" s="611"/>
    </row>
    <row r="125" spans="2:28">
      <c r="B125" s="159"/>
      <c r="C125" s="126"/>
      <c r="D125" s="596"/>
      <c r="E125" s="615"/>
      <c r="F125" s="619"/>
      <c r="G125" s="619"/>
      <c r="H125" s="597"/>
      <c r="I125" s="597"/>
      <c r="J125" s="597"/>
      <c r="K125" s="597"/>
      <c r="L125" s="620"/>
      <c r="M125" s="619"/>
      <c r="N125" s="597"/>
      <c r="O125" s="601"/>
      <c r="P125" s="602"/>
      <c r="Q125" s="356"/>
      <c r="R125" s="106"/>
      <c r="S125" s="106"/>
      <c r="T125" s="106"/>
      <c r="U125" s="106"/>
      <c r="V125" s="106"/>
      <c r="W125" s="598"/>
      <c r="X125" s="126"/>
      <c r="Y125" s="121"/>
      <c r="Z125" s="599"/>
      <c r="AA125" s="106"/>
      <c r="AB125" s="614"/>
    </row>
    <row r="126" spans="2:28">
      <c r="B126" s="159"/>
      <c r="C126" s="126"/>
      <c r="D126" s="596"/>
      <c r="E126" s="615"/>
      <c r="F126" s="155"/>
      <c r="G126" s="155"/>
      <c r="H126" s="155"/>
      <c r="I126" s="155"/>
      <c r="J126" s="155"/>
      <c r="K126" s="155"/>
      <c r="L126" s="155"/>
      <c r="M126" s="155"/>
      <c r="N126" s="155"/>
      <c r="O126" s="601"/>
      <c r="P126" s="602"/>
      <c r="Q126" s="356"/>
      <c r="R126" s="106"/>
      <c r="S126" s="106"/>
      <c r="T126" s="106"/>
      <c r="U126" s="106"/>
      <c r="V126" s="106"/>
      <c r="W126" s="598"/>
      <c r="X126" s="126"/>
      <c r="Y126" s="121"/>
      <c r="Z126" s="599"/>
      <c r="AA126" s="106"/>
      <c r="AB126" s="600"/>
    </row>
    <row r="127" spans="2:28" ht="11.25" customHeight="1">
      <c r="B127" s="159"/>
      <c r="C127" s="126"/>
      <c r="D127" s="596"/>
      <c r="E127" s="615"/>
      <c r="F127" s="155"/>
      <c r="G127" s="155"/>
      <c r="H127" s="155"/>
      <c r="I127" s="155"/>
      <c r="J127" s="155"/>
      <c r="K127" s="155"/>
      <c r="L127" s="155"/>
      <c r="M127" s="155"/>
      <c r="N127" s="155"/>
      <c r="O127" s="601"/>
      <c r="P127" s="602"/>
      <c r="Q127" s="356"/>
      <c r="R127" s="106"/>
      <c r="S127" s="106"/>
      <c r="T127" s="106"/>
      <c r="U127" s="106"/>
      <c r="V127" s="106"/>
      <c r="W127" s="598"/>
      <c r="X127" s="126"/>
      <c r="Y127" s="121"/>
      <c r="Z127" s="599"/>
      <c r="AA127" s="106"/>
      <c r="AB127" s="600"/>
    </row>
    <row r="128" spans="2:28" ht="12.75" customHeight="1">
      <c r="B128" s="159"/>
      <c r="C128" s="126"/>
      <c r="D128" s="596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601"/>
      <c r="P128" s="602"/>
      <c r="Q128" s="356"/>
      <c r="R128" s="106"/>
      <c r="S128" s="106"/>
      <c r="T128" s="106"/>
      <c r="U128" s="106"/>
      <c r="V128" s="106"/>
      <c r="W128" s="598"/>
      <c r="X128" s="126"/>
      <c r="Y128" s="121"/>
      <c r="Z128" s="599"/>
      <c r="AA128" s="106"/>
      <c r="AB128" s="600"/>
    </row>
    <row r="129" spans="2:28" ht="11.25" customHeight="1">
      <c r="B129" s="159"/>
      <c r="C129" s="126"/>
      <c r="D129" s="596"/>
      <c r="E129" s="155"/>
      <c r="F129" s="155"/>
      <c r="G129" s="155"/>
      <c r="H129" s="155"/>
      <c r="I129" s="155"/>
      <c r="J129" s="155"/>
      <c r="K129" s="616"/>
      <c r="L129" s="155"/>
      <c r="M129" s="155"/>
      <c r="N129" s="155"/>
      <c r="O129" s="604"/>
      <c r="P129" s="602"/>
      <c r="Q129" s="356"/>
      <c r="R129" s="106"/>
      <c r="S129" s="106"/>
      <c r="T129" s="106"/>
      <c r="U129" s="106"/>
      <c r="V129" s="106"/>
      <c r="W129" s="617"/>
      <c r="X129" s="126"/>
      <c r="Y129" s="618"/>
      <c r="Z129" s="599"/>
      <c r="AA129" s="106"/>
      <c r="AB129" s="600"/>
    </row>
    <row r="130" spans="2:28">
      <c r="B130" s="200"/>
      <c r="C130" s="106"/>
      <c r="D130" s="200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98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</row>
    <row r="131" spans="2:28">
      <c r="B131" s="106"/>
      <c r="C131" s="126"/>
      <c r="D131" s="356"/>
      <c r="E131" s="203"/>
      <c r="F131" s="203"/>
      <c r="G131" s="203"/>
      <c r="H131" s="203"/>
      <c r="I131" s="203"/>
      <c r="J131" s="203"/>
      <c r="K131" s="203"/>
      <c r="L131" s="203"/>
      <c r="M131" s="126"/>
      <c r="N131" s="126"/>
      <c r="O131" s="98"/>
      <c r="P131" s="98"/>
      <c r="Q131" s="126"/>
      <c r="R131" s="356"/>
      <c r="S131" s="106"/>
      <c r="T131" s="356"/>
      <c r="U131" s="126"/>
      <c r="V131" s="106"/>
      <c r="W131" s="106"/>
      <c r="X131" s="106"/>
      <c r="Y131" s="106"/>
      <c r="Z131" s="106"/>
      <c r="AA131" s="106"/>
      <c r="AB131" s="106"/>
    </row>
    <row r="132" spans="2:28">
      <c r="B132" s="106"/>
      <c r="C132" s="126"/>
      <c r="D132" s="98"/>
      <c r="E132" s="591"/>
      <c r="F132" s="203"/>
      <c r="G132" s="203"/>
      <c r="H132" s="203"/>
      <c r="I132" s="203"/>
      <c r="J132" s="203"/>
      <c r="K132" s="203"/>
      <c r="L132" s="203"/>
      <c r="M132" s="126"/>
      <c r="N132" s="126"/>
      <c r="O132" s="98"/>
      <c r="P132" s="98"/>
      <c r="Q132" s="126"/>
      <c r="R132" s="356"/>
      <c r="S132" s="106"/>
      <c r="T132" s="356"/>
      <c r="U132" s="126"/>
      <c r="V132" s="106"/>
      <c r="W132" s="106"/>
      <c r="X132" s="106"/>
      <c r="Y132" s="106"/>
      <c r="Z132" s="106"/>
      <c r="AA132" s="106"/>
      <c r="AB132" s="106"/>
    </row>
    <row r="133" spans="2:28">
      <c r="B133" s="106"/>
      <c r="C133" s="356"/>
      <c r="D133" s="356"/>
      <c r="E133" s="203"/>
      <c r="F133" s="203"/>
      <c r="G133" s="203"/>
      <c r="H133" s="203"/>
      <c r="I133" s="106"/>
      <c r="J133" s="106"/>
      <c r="K133" s="203"/>
      <c r="L133" s="104"/>
      <c r="M133" s="126"/>
      <c r="N133" s="126"/>
      <c r="O133" s="98"/>
      <c r="P133" s="98"/>
      <c r="Q133" s="356"/>
      <c r="R133" s="356"/>
      <c r="S133" s="106"/>
      <c r="T133" s="356"/>
      <c r="U133" s="126"/>
      <c r="V133" s="106"/>
      <c r="W133" s="106"/>
      <c r="X133" s="106"/>
      <c r="Y133" s="106"/>
      <c r="Z133" s="106"/>
      <c r="AA133" s="106"/>
      <c r="AB133" s="593"/>
    </row>
    <row r="134" spans="2:28">
      <c r="B134" s="106"/>
      <c r="C134" s="126"/>
      <c r="D134" s="126"/>
      <c r="E134" s="356"/>
      <c r="F134" s="356"/>
      <c r="G134" s="356"/>
      <c r="H134" s="356"/>
      <c r="I134" s="356"/>
      <c r="J134" s="356"/>
      <c r="K134" s="356"/>
      <c r="L134" s="356"/>
      <c r="M134" s="356"/>
      <c r="N134" s="356"/>
      <c r="O134" s="98"/>
      <c r="P134" s="98"/>
      <c r="Q134" s="356"/>
      <c r="R134" s="356"/>
      <c r="S134" s="106"/>
      <c r="T134" s="356"/>
      <c r="U134" s="126"/>
      <c r="V134" s="106"/>
      <c r="W134" s="106"/>
      <c r="X134" s="106"/>
      <c r="Y134" s="106"/>
      <c r="Z134" s="328"/>
      <c r="AA134" s="106"/>
      <c r="AB134" s="593"/>
    </row>
    <row r="135" spans="2:28">
      <c r="B135" s="106"/>
      <c r="C135" s="356"/>
      <c r="D135" s="106"/>
      <c r="E135" s="356"/>
      <c r="F135" s="356"/>
      <c r="G135" s="356"/>
      <c r="H135" s="356"/>
      <c r="I135" s="356"/>
      <c r="J135" s="356"/>
      <c r="K135" s="356"/>
      <c r="L135" s="356"/>
      <c r="M135" s="356"/>
      <c r="N135" s="356"/>
      <c r="O135" s="98"/>
      <c r="P135" s="98"/>
      <c r="Q135" s="126"/>
      <c r="R135" s="356"/>
      <c r="S135" s="106"/>
      <c r="T135" s="356"/>
      <c r="U135" s="126"/>
      <c r="V135" s="106"/>
      <c r="W135" s="106"/>
      <c r="X135" s="106"/>
      <c r="Y135" s="106"/>
      <c r="Z135" s="328"/>
      <c r="AA135" s="106"/>
      <c r="AB135" s="594"/>
    </row>
    <row r="136" spans="2:28">
      <c r="B136" s="106"/>
      <c r="C136" s="126"/>
      <c r="D136" s="203"/>
      <c r="E136" s="126"/>
      <c r="F136" s="126"/>
      <c r="G136" s="126"/>
      <c r="H136" s="126"/>
      <c r="I136" s="101"/>
      <c r="J136" s="126"/>
      <c r="K136" s="126"/>
      <c r="L136" s="126"/>
      <c r="M136" s="126"/>
      <c r="N136" s="101"/>
      <c r="O136" s="98"/>
      <c r="P136" s="98"/>
      <c r="Q136" s="203"/>
      <c r="R136" s="356"/>
      <c r="S136" s="126"/>
      <c r="T136" s="356"/>
      <c r="U136" s="126"/>
      <c r="V136" s="106"/>
      <c r="W136" s="268"/>
      <c r="X136" s="356"/>
      <c r="Y136" s="159"/>
      <c r="Z136" s="595"/>
      <c r="AA136" s="106"/>
      <c r="AB136" s="594"/>
    </row>
    <row r="137" spans="2:28">
      <c r="B137" s="159"/>
      <c r="C137" s="126"/>
      <c r="D137" s="596"/>
      <c r="E137" s="597"/>
      <c r="F137" s="597"/>
      <c r="G137" s="597"/>
      <c r="H137" s="597"/>
      <c r="I137" s="597"/>
      <c r="J137" s="597"/>
      <c r="K137" s="597"/>
      <c r="L137" s="597"/>
      <c r="M137" s="597"/>
      <c r="N137" s="597"/>
      <c r="O137" s="596"/>
      <c r="P137" s="356"/>
      <c r="Q137" s="356"/>
      <c r="R137" s="106"/>
      <c r="S137" s="487"/>
      <c r="T137" s="106"/>
      <c r="U137" s="106"/>
      <c r="V137" s="106"/>
      <c r="W137" s="598"/>
      <c r="X137" s="126"/>
      <c r="Y137" s="121"/>
      <c r="Z137" s="599"/>
      <c r="AA137" s="106"/>
      <c r="AB137" s="600"/>
    </row>
    <row r="138" spans="2:28">
      <c r="B138" s="159"/>
      <c r="C138" s="126"/>
      <c r="D138" s="596"/>
      <c r="E138" s="597"/>
      <c r="F138" s="597"/>
      <c r="G138" s="597"/>
      <c r="H138" s="597"/>
      <c r="I138" s="597"/>
      <c r="J138" s="597"/>
      <c r="K138" s="597"/>
      <c r="L138" s="597"/>
      <c r="M138" s="597"/>
      <c r="N138" s="597"/>
      <c r="O138" s="601"/>
      <c r="P138" s="602"/>
      <c r="Q138" s="356"/>
      <c r="R138" s="106"/>
      <c r="S138" s="106"/>
      <c r="T138" s="106"/>
      <c r="U138" s="106"/>
      <c r="V138" s="106"/>
      <c r="W138" s="598"/>
      <c r="X138" s="126"/>
      <c r="Y138" s="121"/>
      <c r="Z138" s="599"/>
      <c r="AA138" s="106"/>
      <c r="AB138" s="600"/>
    </row>
    <row r="139" spans="2:28">
      <c r="B139" s="159"/>
      <c r="C139" s="126"/>
      <c r="D139" s="596"/>
      <c r="E139" s="597"/>
      <c r="F139" s="597"/>
      <c r="G139" s="597"/>
      <c r="H139" s="612"/>
      <c r="I139" s="597"/>
      <c r="J139" s="597"/>
      <c r="K139" s="612"/>
      <c r="L139" s="597"/>
      <c r="M139" s="597"/>
      <c r="N139" s="597"/>
      <c r="O139" s="596"/>
      <c r="P139" s="602"/>
      <c r="Q139" s="356"/>
      <c r="R139" s="106"/>
      <c r="S139" s="106"/>
      <c r="T139" s="106"/>
      <c r="U139" s="106"/>
      <c r="V139" s="106"/>
      <c r="W139" s="598"/>
      <c r="X139" s="126"/>
      <c r="Y139" s="121"/>
      <c r="Z139" s="599"/>
      <c r="AA139" s="106"/>
      <c r="AB139" s="603"/>
    </row>
    <row r="140" spans="2:28">
      <c r="B140" s="159"/>
      <c r="C140" s="126"/>
      <c r="D140" s="596"/>
      <c r="E140" s="597"/>
      <c r="F140" s="597"/>
      <c r="G140" s="597"/>
      <c r="H140" s="597"/>
      <c r="I140" s="597"/>
      <c r="J140" s="597"/>
      <c r="K140" s="597"/>
      <c r="L140" s="597"/>
      <c r="M140" s="597"/>
      <c r="N140" s="612"/>
      <c r="O140" s="604"/>
      <c r="P140" s="602"/>
      <c r="Q140" s="356"/>
      <c r="R140" s="106"/>
      <c r="S140" s="106"/>
      <c r="T140" s="106"/>
      <c r="U140" s="106"/>
      <c r="V140" s="106"/>
      <c r="W140" s="598"/>
      <c r="X140" s="126"/>
      <c r="Y140" s="121"/>
      <c r="Z140" s="599"/>
      <c r="AA140" s="106"/>
      <c r="AB140" s="600"/>
    </row>
    <row r="141" spans="2:28">
      <c r="B141" s="159"/>
      <c r="C141" s="126"/>
      <c r="D141" s="596"/>
      <c r="E141" s="597"/>
      <c r="F141" s="597"/>
      <c r="G141" s="597"/>
      <c r="H141" s="597"/>
      <c r="I141" s="597"/>
      <c r="J141" s="597"/>
      <c r="K141" s="597"/>
      <c r="L141" s="597"/>
      <c r="M141" s="597"/>
      <c r="N141" s="597"/>
      <c r="O141" s="596"/>
      <c r="P141" s="602"/>
      <c r="Q141" s="356"/>
      <c r="R141" s="106"/>
      <c r="S141" s="106"/>
      <c r="T141" s="106"/>
      <c r="U141" s="106"/>
      <c r="V141" s="106"/>
      <c r="W141" s="598"/>
      <c r="X141" s="126"/>
      <c r="Y141" s="121"/>
      <c r="Z141" s="599"/>
      <c r="AA141" s="106"/>
      <c r="AB141" s="605"/>
    </row>
    <row r="142" spans="2:28">
      <c r="B142" s="159"/>
      <c r="C142" s="126"/>
      <c r="D142" s="596"/>
      <c r="E142" s="597"/>
      <c r="F142" s="597"/>
      <c r="G142" s="597"/>
      <c r="H142" s="597"/>
      <c r="I142" s="597"/>
      <c r="J142" s="597"/>
      <c r="K142" s="597"/>
      <c r="L142" s="597"/>
      <c r="M142" s="597"/>
      <c r="N142" s="597"/>
      <c r="O142" s="596"/>
      <c r="P142" s="602"/>
      <c r="Q142" s="356"/>
      <c r="R142" s="106"/>
      <c r="S142" s="106"/>
      <c r="T142" s="106"/>
      <c r="U142" s="106"/>
      <c r="V142" s="106"/>
      <c r="W142" s="598"/>
      <c r="X142" s="126"/>
      <c r="Y142" s="121"/>
      <c r="Z142" s="599"/>
      <c r="AA142" s="106"/>
      <c r="AB142" s="603"/>
    </row>
    <row r="143" spans="2:28">
      <c r="B143" s="159"/>
      <c r="C143" s="126"/>
      <c r="D143" s="596"/>
      <c r="E143" s="597"/>
      <c r="F143" s="597"/>
      <c r="G143" s="98"/>
      <c r="H143" s="607"/>
      <c r="I143" s="612"/>
      <c r="J143" s="597"/>
      <c r="K143" s="597"/>
      <c r="L143" s="597"/>
      <c r="M143" s="597"/>
      <c r="N143" s="597"/>
      <c r="O143" s="606"/>
      <c r="P143" s="602"/>
      <c r="Q143" s="356"/>
      <c r="R143" s="106"/>
      <c r="S143" s="106"/>
      <c r="T143" s="106"/>
      <c r="U143" s="106"/>
      <c r="V143" s="106"/>
      <c r="W143" s="598"/>
      <c r="X143" s="126"/>
      <c r="Y143" s="121"/>
      <c r="Z143" s="599"/>
      <c r="AA143" s="106"/>
      <c r="AB143" s="605"/>
    </row>
    <row r="144" spans="2:28">
      <c r="B144" s="159"/>
      <c r="C144" s="126"/>
      <c r="D144" s="596"/>
      <c r="E144" s="480"/>
      <c r="F144" s="597"/>
      <c r="G144" s="597"/>
      <c r="H144" s="597"/>
      <c r="I144" s="597"/>
      <c r="J144" s="597"/>
      <c r="K144" s="597"/>
      <c r="L144" s="597"/>
      <c r="M144" s="597"/>
      <c r="N144" s="597"/>
      <c r="O144" s="596"/>
      <c r="P144" s="602"/>
      <c r="Q144" s="356"/>
      <c r="R144" s="106"/>
      <c r="S144" s="106"/>
      <c r="T144" s="106"/>
      <c r="U144" s="106"/>
      <c r="V144" s="106"/>
      <c r="W144" s="598"/>
      <c r="X144" s="126"/>
      <c r="Y144" s="121"/>
      <c r="Z144" s="599"/>
      <c r="AA144" s="106"/>
      <c r="AB144" s="600"/>
    </row>
    <row r="145" spans="2:28">
      <c r="B145" s="159"/>
      <c r="C145" s="126"/>
      <c r="D145" s="596"/>
      <c r="E145" s="480"/>
      <c r="F145" s="597"/>
      <c r="G145" s="597"/>
      <c r="H145" s="597"/>
      <c r="I145" s="597"/>
      <c r="J145" s="597"/>
      <c r="K145" s="597"/>
      <c r="L145" s="597"/>
      <c r="M145" s="597"/>
      <c r="N145" s="597"/>
      <c r="O145" s="596"/>
      <c r="P145" s="602"/>
      <c r="Q145" s="356"/>
      <c r="R145" s="106"/>
      <c r="S145" s="106"/>
      <c r="T145" s="106"/>
      <c r="U145" s="106"/>
      <c r="V145" s="106"/>
      <c r="W145" s="598"/>
      <c r="X145" s="126"/>
      <c r="Y145" s="121"/>
      <c r="Z145" s="599"/>
      <c r="AA145" s="106"/>
      <c r="AB145" s="600"/>
    </row>
    <row r="146" spans="2:28">
      <c r="B146" s="159"/>
      <c r="C146" s="126"/>
      <c r="D146" s="596"/>
      <c r="E146" s="480"/>
      <c r="F146" s="597"/>
      <c r="G146" s="597"/>
      <c r="H146" s="597"/>
      <c r="I146" s="597"/>
      <c r="J146" s="597"/>
      <c r="K146" s="597"/>
      <c r="L146" s="597"/>
      <c r="M146" s="597"/>
      <c r="N146" s="597"/>
      <c r="O146" s="596"/>
      <c r="P146" s="602"/>
      <c r="Q146" s="356"/>
      <c r="R146" s="106"/>
      <c r="S146" s="106"/>
      <c r="T146" s="106"/>
      <c r="U146" s="106"/>
      <c r="V146" s="106"/>
      <c r="W146" s="598"/>
      <c r="X146" s="126"/>
      <c r="Y146" s="121"/>
      <c r="Z146" s="599"/>
      <c r="AA146" s="106"/>
      <c r="AB146" s="600"/>
    </row>
    <row r="147" spans="2:28">
      <c r="B147" s="159"/>
      <c r="C147" s="126"/>
      <c r="D147" s="596"/>
      <c r="E147" s="480"/>
      <c r="F147" s="597"/>
      <c r="G147" s="597"/>
      <c r="H147" s="597"/>
      <c r="I147" s="597"/>
      <c r="J147" s="597"/>
      <c r="K147" s="597"/>
      <c r="L147" s="597"/>
      <c r="M147" s="597"/>
      <c r="N147" s="597"/>
      <c r="O147" s="596"/>
      <c r="P147" s="602"/>
      <c r="Q147" s="356"/>
      <c r="R147" s="106"/>
      <c r="S147" s="106"/>
      <c r="T147" s="106"/>
      <c r="U147" s="106"/>
      <c r="V147" s="106"/>
      <c r="W147" s="598"/>
      <c r="X147" s="126"/>
      <c r="Y147" s="121"/>
      <c r="Z147" s="599"/>
      <c r="AA147" s="106"/>
      <c r="AB147" s="600"/>
    </row>
    <row r="148" spans="2:28">
      <c r="B148" s="159"/>
      <c r="C148" s="126"/>
      <c r="D148" s="596"/>
      <c r="E148" s="480"/>
      <c r="F148" s="597"/>
      <c r="G148" s="597"/>
      <c r="H148" s="597"/>
      <c r="I148" s="597"/>
      <c r="J148" s="597"/>
      <c r="K148" s="597"/>
      <c r="L148" s="597"/>
      <c r="M148" s="597"/>
      <c r="N148" s="597"/>
      <c r="O148" s="596"/>
      <c r="P148" s="602"/>
      <c r="Q148" s="356"/>
      <c r="R148" s="106"/>
      <c r="S148" s="106"/>
      <c r="T148" s="106"/>
      <c r="U148" s="106"/>
      <c r="V148" s="106"/>
      <c r="W148" s="598"/>
      <c r="X148" s="126"/>
      <c r="Y148" s="121"/>
      <c r="Z148" s="599"/>
      <c r="AA148" s="106"/>
      <c r="AB148" s="600"/>
    </row>
    <row r="149" spans="2:28">
      <c r="B149" s="159"/>
      <c r="C149" s="126"/>
      <c r="D149" s="596"/>
      <c r="E149" s="480"/>
      <c r="F149" s="597"/>
      <c r="G149" s="597"/>
      <c r="H149" s="597"/>
      <c r="I149" s="597"/>
      <c r="J149" s="597"/>
      <c r="K149" s="597"/>
      <c r="L149" s="597"/>
      <c r="M149" s="597"/>
      <c r="N149" s="597"/>
      <c r="O149" s="596"/>
      <c r="P149" s="602"/>
      <c r="Q149" s="356"/>
      <c r="R149" s="106"/>
      <c r="S149" s="106"/>
      <c r="T149" s="106"/>
      <c r="U149" s="106"/>
      <c r="V149" s="106"/>
      <c r="W149" s="598"/>
      <c r="X149" s="126"/>
      <c r="Y149" s="121"/>
      <c r="Z149" s="599"/>
      <c r="AA149" s="106"/>
      <c r="AB149" s="600"/>
    </row>
    <row r="150" spans="2:28" ht="13.5" customHeight="1">
      <c r="B150" s="159"/>
      <c r="C150" s="126"/>
      <c r="D150" s="596"/>
      <c r="E150" s="480"/>
      <c r="F150" s="597"/>
      <c r="G150" s="597"/>
      <c r="H150" s="597"/>
      <c r="I150" s="597"/>
      <c r="J150" s="597"/>
      <c r="K150" s="597"/>
      <c r="L150" s="597"/>
      <c r="M150" s="597"/>
      <c r="N150" s="597"/>
      <c r="O150" s="596"/>
      <c r="P150" s="602"/>
      <c r="Q150" s="356"/>
      <c r="R150" s="106"/>
      <c r="S150" s="106"/>
      <c r="T150" s="106"/>
      <c r="U150" s="106"/>
      <c r="V150" s="106"/>
      <c r="W150" s="598"/>
      <c r="X150" s="126"/>
      <c r="Y150" s="121"/>
      <c r="Z150" s="599"/>
      <c r="AA150" s="106"/>
      <c r="AB150" s="600"/>
    </row>
    <row r="151" spans="2:28">
      <c r="B151" s="159"/>
      <c r="C151" s="126"/>
      <c r="D151" s="596"/>
      <c r="E151" s="480"/>
      <c r="F151" s="597"/>
      <c r="G151" s="597"/>
      <c r="H151" s="597"/>
      <c r="I151" s="597"/>
      <c r="J151" s="597"/>
      <c r="K151" s="597"/>
      <c r="L151" s="597"/>
      <c r="M151" s="597"/>
      <c r="N151" s="597"/>
      <c r="O151" s="596"/>
      <c r="P151" s="602"/>
      <c r="Q151" s="356"/>
      <c r="R151" s="106"/>
      <c r="S151" s="106"/>
      <c r="T151" s="106"/>
      <c r="U151" s="106"/>
      <c r="V151" s="106"/>
      <c r="W151" s="598"/>
      <c r="X151" s="126"/>
      <c r="Y151" s="121"/>
      <c r="Z151" s="599"/>
      <c r="AA151" s="106"/>
      <c r="AB151" s="603"/>
    </row>
    <row r="152" spans="2:28" ht="12.75" customHeight="1">
      <c r="B152" s="159"/>
      <c r="C152" s="126"/>
      <c r="D152" s="596"/>
      <c r="E152" s="480"/>
      <c r="F152" s="607"/>
      <c r="G152" s="608"/>
      <c r="H152" s="597"/>
      <c r="I152" s="597"/>
      <c r="J152" s="597"/>
      <c r="K152" s="597"/>
      <c r="L152" s="607"/>
      <c r="M152" s="607"/>
      <c r="N152" s="597"/>
      <c r="O152" s="601"/>
      <c r="P152" s="602"/>
      <c r="Q152" s="356"/>
      <c r="R152" s="106"/>
      <c r="S152" s="106"/>
      <c r="T152" s="106"/>
      <c r="U152" s="106"/>
      <c r="V152" s="106"/>
      <c r="W152" s="598"/>
      <c r="X152" s="126"/>
      <c r="Y152" s="121"/>
      <c r="Z152" s="599"/>
      <c r="AA152" s="106"/>
      <c r="AB152" s="609"/>
    </row>
    <row r="153" spans="2:28">
      <c r="B153" s="159"/>
      <c r="C153" s="126"/>
      <c r="D153" s="596"/>
      <c r="E153" s="480"/>
      <c r="F153" s="607"/>
      <c r="G153" s="608"/>
      <c r="H153" s="597"/>
      <c r="I153" s="597"/>
      <c r="J153" s="597"/>
      <c r="K153" s="597"/>
      <c r="L153" s="607"/>
      <c r="M153" s="607"/>
      <c r="N153" s="597"/>
      <c r="O153" s="596"/>
      <c r="P153" s="602"/>
      <c r="Q153" s="356"/>
      <c r="R153" s="106"/>
      <c r="S153" s="106"/>
      <c r="T153" s="106"/>
      <c r="U153" s="106"/>
      <c r="V153" s="106"/>
      <c r="W153" s="598"/>
      <c r="X153" s="126"/>
      <c r="Y153" s="121"/>
      <c r="Z153" s="599"/>
      <c r="AA153" s="106"/>
      <c r="AB153" s="600"/>
    </row>
    <row r="154" spans="2:28" ht="12.75" customHeight="1">
      <c r="B154" s="159"/>
      <c r="C154" s="126"/>
      <c r="D154" s="596"/>
      <c r="E154" s="480"/>
      <c r="F154" s="607"/>
      <c r="G154" s="608"/>
      <c r="H154" s="597"/>
      <c r="I154" s="597"/>
      <c r="J154" s="597"/>
      <c r="K154" s="597"/>
      <c r="L154" s="607"/>
      <c r="M154" s="607"/>
      <c r="N154" s="597"/>
      <c r="O154" s="596"/>
      <c r="P154" s="602"/>
      <c r="Q154" s="356"/>
      <c r="R154" s="106"/>
      <c r="S154" s="106"/>
      <c r="T154" s="106"/>
      <c r="U154" s="106"/>
      <c r="V154" s="106"/>
      <c r="W154" s="598"/>
      <c r="X154" s="126"/>
      <c r="Y154" s="121"/>
      <c r="Z154" s="599"/>
      <c r="AA154" s="106"/>
      <c r="AB154" s="600"/>
    </row>
    <row r="155" spans="2:28">
      <c r="B155" s="159"/>
      <c r="C155" s="126"/>
      <c r="D155" s="596"/>
      <c r="E155" s="621"/>
      <c r="F155" s="607"/>
      <c r="G155" s="608"/>
      <c r="H155" s="597"/>
      <c r="I155" s="619"/>
      <c r="J155" s="597"/>
      <c r="K155" s="619"/>
      <c r="L155" s="612"/>
      <c r="M155" s="612"/>
      <c r="N155" s="597"/>
      <c r="O155" s="596"/>
      <c r="P155" s="602"/>
      <c r="Q155" s="356"/>
      <c r="R155" s="106"/>
      <c r="S155" s="106"/>
      <c r="T155" s="106"/>
      <c r="U155" s="106"/>
      <c r="V155" s="106"/>
      <c r="W155" s="598"/>
      <c r="X155" s="126"/>
      <c r="Y155" s="121"/>
      <c r="Z155" s="599"/>
      <c r="AA155" s="106"/>
      <c r="AB155" s="605"/>
    </row>
    <row r="156" spans="2:28">
      <c r="B156" s="159"/>
      <c r="C156" s="126"/>
      <c r="D156" s="596"/>
      <c r="E156" s="480"/>
      <c r="F156" s="612"/>
      <c r="G156" s="608"/>
      <c r="H156" s="597"/>
      <c r="I156" s="597"/>
      <c r="J156" s="597"/>
      <c r="K156" s="597"/>
      <c r="L156" s="612"/>
      <c r="M156" s="612"/>
      <c r="N156" s="597"/>
      <c r="O156" s="596"/>
      <c r="P156" s="602"/>
      <c r="Q156" s="356"/>
      <c r="R156" s="106"/>
      <c r="S156" s="106"/>
      <c r="T156" s="106"/>
      <c r="U156" s="106"/>
      <c r="V156" s="106"/>
      <c r="W156" s="598"/>
      <c r="X156" s="126"/>
      <c r="Y156" s="121"/>
      <c r="Z156" s="599"/>
      <c r="AA156" s="106"/>
      <c r="AB156" s="600"/>
    </row>
    <row r="157" spans="2:28">
      <c r="B157" s="159"/>
      <c r="C157" s="126"/>
      <c r="D157" s="596"/>
      <c r="E157" s="480"/>
      <c r="F157" s="607"/>
      <c r="G157" s="608"/>
      <c r="H157" s="597"/>
      <c r="I157" s="597"/>
      <c r="J157" s="597"/>
      <c r="K157" s="597"/>
      <c r="L157" s="612"/>
      <c r="M157" s="607"/>
      <c r="N157" s="597"/>
      <c r="O157" s="596"/>
      <c r="P157" s="602"/>
      <c r="Q157" s="356"/>
      <c r="R157" s="106"/>
      <c r="S157" s="106"/>
      <c r="T157" s="106"/>
      <c r="U157" s="106"/>
      <c r="V157" s="106"/>
      <c r="W157" s="598"/>
      <c r="X157" s="126"/>
      <c r="Y157" s="121"/>
      <c r="Z157" s="599"/>
      <c r="AA157" s="106"/>
      <c r="AB157" s="600"/>
    </row>
    <row r="158" spans="2:28">
      <c r="B158" s="159"/>
      <c r="C158" s="126"/>
      <c r="D158" s="596"/>
      <c r="E158" s="480"/>
      <c r="F158" s="612"/>
      <c r="G158" s="608"/>
      <c r="H158" s="597"/>
      <c r="I158" s="597"/>
      <c r="J158" s="597"/>
      <c r="K158" s="597"/>
      <c r="L158" s="608"/>
      <c r="M158" s="608"/>
      <c r="N158" s="98"/>
      <c r="O158" s="596"/>
      <c r="P158" s="602"/>
      <c r="Q158" s="356"/>
      <c r="R158" s="106"/>
      <c r="S158" s="106"/>
      <c r="T158" s="106"/>
      <c r="U158" s="106"/>
      <c r="V158" s="106"/>
      <c r="W158" s="598"/>
      <c r="X158" s="126"/>
      <c r="Y158" s="121"/>
      <c r="Z158" s="599"/>
      <c r="AA158" s="106"/>
      <c r="AB158" s="600"/>
    </row>
    <row r="159" spans="2:28">
      <c r="B159" s="159"/>
      <c r="C159" s="126"/>
      <c r="D159" s="596"/>
      <c r="E159" s="480"/>
      <c r="F159" s="612"/>
      <c r="G159" s="612"/>
      <c r="H159" s="597"/>
      <c r="I159" s="597"/>
      <c r="J159" s="597"/>
      <c r="K159" s="607"/>
      <c r="L159" s="619"/>
      <c r="M159" s="612"/>
      <c r="N159" s="608"/>
      <c r="O159" s="596"/>
      <c r="P159" s="602"/>
      <c r="Q159" s="356"/>
      <c r="R159" s="106"/>
      <c r="S159" s="106"/>
      <c r="T159" s="106"/>
      <c r="U159" s="106"/>
      <c r="V159" s="106"/>
      <c r="W159" s="598"/>
      <c r="X159" s="126"/>
      <c r="Y159" s="121"/>
      <c r="Z159" s="599"/>
      <c r="AA159" s="106"/>
      <c r="AB159" s="600"/>
    </row>
    <row r="160" spans="2:28" ht="10.5" customHeight="1">
      <c r="B160" s="159"/>
      <c r="C160" s="126"/>
      <c r="D160" s="596"/>
      <c r="E160" s="480"/>
      <c r="F160" s="607"/>
      <c r="G160" s="608"/>
      <c r="H160" s="597"/>
      <c r="I160" s="597"/>
      <c r="J160" s="597"/>
      <c r="K160" s="597"/>
      <c r="L160" s="607"/>
      <c r="M160" s="607"/>
      <c r="N160" s="597"/>
      <c r="O160" s="596"/>
      <c r="P160" s="602"/>
      <c r="Q160" s="356"/>
      <c r="R160" s="106"/>
      <c r="S160" s="106"/>
      <c r="T160" s="106"/>
      <c r="U160" s="106"/>
      <c r="V160" s="106"/>
      <c r="W160" s="598"/>
      <c r="X160" s="126"/>
      <c r="Y160" s="121"/>
      <c r="Z160" s="599"/>
      <c r="AA160" s="106"/>
      <c r="AB160" s="600"/>
    </row>
    <row r="161" spans="2:28" ht="12.75" customHeight="1">
      <c r="B161" s="159"/>
      <c r="C161" s="126"/>
      <c r="D161" s="596"/>
      <c r="E161" s="480"/>
      <c r="F161" s="612"/>
      <c r="G161" s="608"/>
      <c r="H161" s="597"/>
      <c r="I161" s="597"/>
      <c r="J161" s="597"/>
      <c r="K161" s="597"/>
      <c r="L161" s="608"/>
      <c r="M161" s="608"/>
      <c r="N161" s="597"/>
      <c r="O161" s="596"/>
      <c r="P161" s="610"/>
      <c r="Q161" s="356"/>
      <c r="R161" s="106"/>
      <c r="S161" s="106"/>
      <c r="T161" s="106"/>
      <c r="U161" s="106"/>
      <c r="V161" s="106"/>
      <c r="W161" s="598"/>
      <c r="X161" s="126"/>
      <c r="Y161" s="121"/>
      <c r="Z161" s="599"/>
      <c r="AA161" s="106"/>
      <c r="AB161" s="611"/>
    </row>
    <row r="162" spans="2:28">
      <c r="B162" s="159"/>
      <c r="C162" s="126"/>
      <c r="D162" s="596"/>
      <c r="E162" s="480"/>
      <c r="F162" s="607"/>
      <c r="G162" s="608"/>
      <c r="H162" s="597"/>
      <c r="I162" s="597"/>
      <c r="J162" s="597"/>
      <c r="K162" s="597"/>
      <c r="L162" s="608"/>
      <c r="M162" s="608"/>
      <c r="N162" s="597"/>
      <c r="O162" s="596"/>
      <c r="P162" s="602"/>
      <c r="Q162" s="356"/>
      <c r="R162" s="106"/>
      <c r="S162" s="106"/>
      <c r="T162" s="106"/>
      <c r="U162" s="106"/>
      <c r="V162" s="106"/>
      <c r="W162" s="598"/>
      <c r="X162" s="126"/>
      <c r="Y162" s="121"/>
      <c r="Z162" s="599"/>
      <c r="AA162" s="106"/>
      <c r="AB162" s="600"/>
    </row>
    <row r="163" spans="2:28" ht="12.75" customHeight="1">
      <c r="B163" s="159"/>
      <c r="C163" s="126"/>
      <c r="D163" s="596"/>
      <c r="E163" s="480"/>
      <c r="F163" s="608"/>
      <c r="G163" s="612"/>
      <c r="H163" s="597"/>
      <c r="I163" s="597"/>
      <c r="J163" s="597"/>
      <c r="K163" s="597"/>
      <c r="L163" s="619"/>
      <c r="M163" s="612"/>
      <c r="N163" s="597"/>
      <c r="O163" s="596"/>
      <c r="P163" s="610"/>
      <c r="Q163" s="356"/>
      <c r="R163" s="106"/>
      <c r="S163" s="106"/>
      <c r="T163" s="106"/>
      <c r="U163" s="106"/>
      <c r="V163" s="106"/>
      <c r="W163" s="598"/>
      <c r="X163" s="126"/>
      <c r="Y163" s="121"/>
      <c r="Z163" s="599"/>
      <c r="AA163" s="106"/>
      <c r="AB163" s="611"/>
    </row>
    <row r="164" spans="2:28" hidden="1">
      <c r="B164" s="159"/>
      <c r="C164" s="126"/>
      <c r="D164" s="596"/>
      <c r="E164" s="480"/>
      <c r="F164" s="612"/>
      <c r="G164" s="608"/>
      <c r="H164" s="597"/>
      <c r="I164" s="597"/>
      <c r="J164" s="597"/>
      <c r="K164" s="597"/>
      <c r="L164" s="607"/>
      <c r="M164" s="607"/>
      <c r="N164" s="597"/>
      <c r="O164" s="596"/>
      <c r="P164" s="602"/>
      <c r="Q164" s="356"/>
      <c r="R164" s="106"/>
      <c r="S164" s="106"/>
      <c r="T164" s="106"/>
      <c r="U164" s="106"/>
      <c r="V164" s="106"/>
      <c r="W164" s="598"/>
      <c r="X164" s="126"/>
      <c r="Y164" s="121"/>
      <c r="Z164" s="599"/>
      <c r="AA164" s="106"/>
      <c r="AB164" s="605"/>
    </row>
    <row r="165" spans="2:28" ht="13.5" customHeight="1">
      <c r="B165" s="159"/>
      <c r="C165" s="101"/>
      <c r="D165" s="596"/>
      <c r="E165" s="480"/>
      <c r="F165" s="608"/>
      <c r="G165" s="608"/>
      <c r="H165" s="597"/>
      <c r="I165" s="597"/>
      <c r="J165" s="597"/>
      <c r="K165" s="597"/>
      <c r="L165" s="612"/>
      <c r="M165" s="612"/>
      <c r="N165" s="597"/>
      <c r="O165" s="596"/>
      <c r="P165" s="602"/>
      <c r="Q165" s="356"/>
      <c r="R165" s="106"/>
      <c r="S165" s="106"/>
      <c r="T165" s="106"/>
      <c r="U165" s="106"/>
      <c r="V165" s="106"/>
      <c r="W165" s="598"/>
      <c r="X165" s="126"/>
      <c r="Y165" s="121"/>
      <c r="Z165" s="599"/>
      <c r="AA165" s="106"/>
      <c r="AB165" s="600"/>
    </row>
    <row r="166" spans="2:28" ht="12.75" customHeight="1">
      <c r="B166" s="159"/>
      <c r="C166" s="126"/>
      <c r="D166" s="596"/>
      <c r="E166" s="480"/>
      <c r="F166" s="607"/>
      <c r="G166" s="608"/>
      <c r="H166" s="619"/>
      <c r="I166" s="597"/>
      <c r="J166" s="597"/>
      <c r="K166" s="597"/>
      <c r="L166" s="607"/>
      <c r="M166" s="608"/>
      <c r="N166" s="597"/>
      <c r="O166" s="601"/>
      <c r="P166" s="610"/>
      <c r="Q166" s="356"/>
      <c r="R166" s="106"/>
      <c r="S166" s="106"/>
      <c r="T166" s="106"/>
      <c r="U166" s="106"/>
      <c r="V166" s="106"/>
      <c r="W166" s="598"/>
      <c r="X166" s="126"/>
      <c r="Y166" s="121"/>
      <c r="Z166" s="599"/>
      <c r="AA166" s="106"/>
      <c r="AB166" s="611"/>
    </row>
    <row r="167" spans="2:28" ht="12.75" customHeight="1">
      <c r="B167" s="159"/>
      <c r="C167" s="126"/>
      <c r="D167" s="596"/>
      <c r="E167" s="480"/>
      <c r="F167" s="619"/>
      <c r="G167" s="619"/>
      <c r="H167" s="597"/>
      <c r="I167" s="597"/>
      <c r="J167" s="597"/>
      <c r="K167" s="597"/>
      <c r="L167" s="620"/>
      <c r="M167" s="619"/>
      <c r="N167" s="597"/>
      <c r="O167" s="601"/>
      <c r="P167" s="602"/>
      <c r="Q167" s="356"/>
      <c r="R167" s="106"/>
      <c r="S167" s="106"/>
      <c r="T167" s="106"/>
      <c r="U167" s="106"/>
      <c r="V167" s="106"/>
      <c r="W167" s="598"/>
      <c r="X167" s="126"/>
      <c r="Y167" s="121"/>
      <c r="Z167" s="599"/>
      <c r="AA167" s="106"/>
      <c r="AB167" s="614"/>
    </row>
    <row r="168" spans="2:28" ht="12.75" customHeight="1">
      <c r="B168" s="159"/>
      <c r="C168" s="126"/>
      <c r="D168" s="596"/>
      <c r="E168" s="615"/>
      <c r="F168" s="155"/>
      <c r="G168" s="155"/>
      <c r="H168" s="155"/>
      <c r="I168" s="155"/>
      <c r="J168" s="155"/>
      <c r="K168" s="155"/>
      <c r="L168" s="155"/>
      <c r="M168" s="155"/>
      <c r="N168" s="155"/>
      <c r="O168" s="601"/>
      <c r="P168" s="602"/>
      <c r="Q168" s="356"/>
      <c r="R168" s="106"/>
      <c r="S168" s="106"/>
      <c r="T168" s="106"/>
      <c r="U168" s="106"/>
      <c r="V168" s="106"/>
      <c r="W168" s="598"/>
      <c r="X168" s="126"/>
      <c r="Y168" s="121"/>
      <c r="Z168" s="599"/>
      <c r="AA168" s="106"/>
      <c r="AB168" s="600"/>
    </row>
    <row r="169" spans="2:28" ht="12.75" customHeight="1">
      <c r="B169" s="159"/>
      <c r="C169" s="126"/>
      <c r="D169" s="596"/>
      <c r="E169" s="615"/>
      <c r="F169" s="155"/>
      <c r="G169" s="155"/>
      <c r="H169" s="155"/>
      <c r="I169" s="155"/>
      <c r="J169" s="155"/>
      <c r="K169" s="155"/>
      <c r="L169" s="155"/>
      <c r="M169" s="155"/>
      <c r="N169" s="155"/>
      <c r="O169" s="601"/>
      <c r="P169" s="602"/>
      <c r="Q169" s="356"/>
      <c r="R169" s="106"/>
      <c r="S169" s="106"/>
      <c r="T169" s="106"/>
      <c r="U169" s="106"/>
      <c r="V169" s="106"/>
      <c r="W169" s="598"/>
      <c r="X169" s="126"/>
      <c r="Y169" s="121"/>
      <c r="Z169" s="599"/>
      <c r="AA169" s="106"/>
      <c r="AB169" s="600"/>
    </row>
    <row r="170" spans="2:28" ht="11.25" customHeight="1">
      <c r="B170" s="159"/>
      <c r="C170" s="126"/>
      <c r="D170" s="596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601"/>
      <c r="P170" s="602"/>
      <c r="Q170" s="356"/>
      <c r="R170" s="106"/>
      <c r="S170" s="106"/>
      <c r="T170" s="106"/>
      <c r="U170" s="106"/>
      <c r="V170" s="106"/>
      <c r="W170" s="598"/>
      <c r="X170" s="126"/>
      <c r="Y170" s="121"/>
      <c r="Z170" s="599"/>
      <c r="AA170" s="106"/>
      <c r="AB170" s="600"/>
    </row>
    <row r="171" spans="2:28" ht="12.75" customHeight="1">
      <c r="B171" s="159"/>
      <c r="C171" s="126"/>
      <c r="D171" s="596"/>
      <c r="E171" s="155"/>
      <c r="F171" s="155"/>
      <c r="G171" s="155"/>
      <c r="H171" s="155"/>
      <c r="I171" s="155"/>
      <c r="J171" s="155"/>
      <c r="K171" s="616"/>
      <c r="L171" s="155"/>
      <c r="M171" s="155"/>
      <c r="N171" s="155"/>
      <c r="O171" s="604"/>
      <c r="P171" s="602"/>
      <c r="Q171" s="356"/>
      <c r="R171" s="106"/>
      <c r="S171" s="106"/>
      <c r="T171" s="106"/>
      <c r="U171" s="106"/>
      <c r="V171" s="106"/>
      <c r="W171" s="617"/>
      <c r="X171" s="126"/>
      <c r="Y171" s="618"/>
      <c r="Z171" s="599"/>
      <c r="AA171" s="106"/>
      <c r="AB171" s="600"/>
    </row>
    <row r="172" spans="2:28" ht="11.25" customHeight="1"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</row>
    <row r="173" spans="2:28" ht="12.75" customHeight="1">
      <c r="B173" s="200"/>
      <c r="C173" s="106"/>
      <c r="D173" s="200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98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</row>
    <row r="174" spans="2:28">
      <c r="B174" s="106"/>
      <c r="C174" s="126"/>
      <c r="D174" s="356"/>
      <c r="E174" s="203"/>
      <c r="F174" s="203"/>
      <c r="G174" s="203"/>
      <c r="H174" s="203"/>
      <c r="I174" s="203"/>
      <c r="J174" s="203"/>
      <c r="K174" s="203"/>
      <c r="L174" s="203"/>
      <c r="M174" s="126"/>
      <c r="N174" s="126"/>
      <c r="O174" s="98"/>
      <c r="P174" s="98"/>
      <c r="Q174" s="126"/>
      <c r="R174" s="356"/>
      <c r="S174" s="106"/>
      <c r="T174" s="356"/>
      <c r="U174" s="126"/>
      <c r="V174" s="106"/>
      <c r="W174" s="106"/>
      <c r="X174" s="106"/>
      <c r="Y174" s="106"/>
      <c r="Z174" s="106"/>
      <c r="AA174" s="106"/>
      <c r="AB174" s="106"/>
    </row>
    <row r="175" spans="2:28">
      <c r="B175" s="106"/>
      <c r="C175" s="126"/>
      <c r="D175" s="98"/>
      <c r="E175" s="203"/>
      <c r="F175" s="203"/>
      <c r="G175" s="203"/>
      <c r="H175" s="203"/>
      <c r="I175" s="203"/>
      <c r="J175" s="203"/>
      <c r="K175" s="203"/>
      <c r="L175" s="203"/>
      <c r="M175" s="126"/>
      <c r="N175" s="126"/>
      <c r="O175" s="98"/>
      <c r="P175" s="98"/>
      <c r="Q175" s="126"/>
      <c r="R175" s="356"/>
      <c r="S175" s="106"/>
      <c r="T175" s="356"/>
      <c r="U175" s="126"/>
      <c r="V175" s="106"/>
      <c r="W175" s="106"/>
      <c r="X175" s="106"/>
      <c r="Y175" s="106"/>
      <c r="Z175" s="106"/>
      <c r="AA175" s="106"/>
      <c r="AB175" s="106"/>
    </row>
    <row r="176" spans="2:28">
      <c r="B176" s="106"/>
      <c r="C176" s="356"/>
      <c r="D176" s="356"/>
      <c r="E176" s="203"/>
      <c r="F176" s="203"/>
      <c r="G176" s="203"/>
      <c r="H176" s="203"/>
      <c r="I176" s="106"/>
      <c r="J176" s="106"/>
      <c r="K176" s="203"/>
      <c r="L176" s="104"/>
      <c r="M176" s="126"/>
      <c r="N176" s="126"/>
      <c r="O176" s="98"/>
      <c r="P176" s="98"/>
      <c r="Q176" s="356"/>
      <c r="R176" s="356"/>
      <c r="S176" s="106"/>
      <c r="T176" s="356"/>
      <c r="U176" s="126"/>
      <c r="V176" s="106"/>
      <c r="W176" s="106"/>
      <c r="X176" s="106"/>
      <c r="Y176" s="106"/>
      <c r="Z176" s="106"/>
      <c r="AA176" s="106"/>
      <c r="AB176" s="593"/>
    </row>
    <row r="177" spans="2:28">
      <c r="B177" s="106"/>
      <c r="C177" s="126"/>
      <c r="D177" s="126"/>
      <c r="E177" s="356"/>
      <c r="F177" s="356"/>
      <c r="G177" s="356"/>
      <c r="H177" s="356"/>
      <c r="I177" s="356"/>
      <c r="J177" s="356"/>
      <c r="K177" s="356"/>
      <c r="L177" s="356"/>
      <c r="M177" s="356"/>
      <c r="N177" s="356"/>
      <c r="O177" s="98"/>
      <c r="P177" s="98"/>
      <c r="Q177" s="356"/>
      <c r="R177" s="356"/>
      <c r="S177" s="106"/>
      <c r="T177" s="356"/>
      <c r="U177" s="126"/>
      <c r="V177" s="106"/>
      <c r="W177" s="106"/>
      <c r="X177" s="106"/>
      <c r="Y177" s="106"/>
      <c r="Z177" s="328"/>
      <c r="AA177" s="106"/>
      <c r="AB177" s="593"/>
    </row>
    <row r="178" spans="2:28">
      <c r="B178" s="106"/>
      <c r="C178" s="356"/>
      <c r="D178" s="106"/>
      <c r="E178" s="356"/>
      <c r="F178" s="356"/>
      <c r="G178" s="356"/>
      <c r="H178" s="356"/>
      <c r="I178" s="356"/>
      <c r="J178" s="356"/>
      <c r="K178" s="356"/>
      <c r="L178" s="356"/>
      <c r="M178" s="356"/>
      <c r="N178" s="356"/>
      <c r="O178" s="98"/>
      <c r="P178" s="98"/>
      <c r="Q178" s="126"/>
      <c r="R178" s="356"/>
      <c r="S178" s="106"/>
      <c r="T178" s="356"/>
      <c r="U178" s="126"/>
      <c r="V178" s="106"/>
      <c r="W178" s="106"/>
      <c r="X178" s="106"/>
      <c r="Y178" s="106"/>
      <c r="Z178" s="328"/>
      <c r="AA178" s="106"/>
      <c r="AB178" s="594"/>
    </row>
    <row r="179" spans="2:28">
      <c r="B179" s="106"/>
      <c r="C179" s="126"/>
      <c r="D179" s="203"/>
      <c r="E179" s="126"/>
      <c r="F179" s="126"/>
      <c r="G179" s="126"/>
      <c r="H179" s="126"/>
      <c r="I179" s="101"/>
      <c r="J179" s="126"/>
      <c r="K179" s="126"/>
      <c r="L179" s="126"/>
      <c r="M179" s="126"/>
      <c r="N179" s="101"/>
      <c r="O179" s="98"/>
      <c r="P179" s="98"/>
      <c r="Q179" s="203"/>
      <c r="R179" s="356"/>
      <c r="S179" s="126"/>
      <c r="T179" s="356"/>
      <c r="U179" s="126"/>
      <c r="V179" s="106"/>
      <c r="W179" s="268"/>
      <c r="X179" s="356"/>
      <c r="Y179" s="159"/>
      <c r="Z179" s="595"/>
      <c r="AA179" s="106"/>
      <c r="AB179" s="594"/>
    </row>
    <row r="180" spans="2:28">
      <c r="B180" s="159"/>
      <c r="C180" s="126"/>
      <c r="D180" s="596"/>
      <c r="E180" s="612"/>
      <c r="F180" s="597"/>
      <c r="G180" s="597"/>
      <c r="H180" s="597"/>
      <c r="I180" s="597"/>
      <c r="J180" s="597"/>
      <c r="K180" s="597"/>
      <c r="L180" s="597"/>
      <c r="M180" s="597"/>
      <c r="N180" s="597"/>
      <c r="O180" s="596"/>
      <c r="P180" s="356"/>
      <c r="Q180" s="356"/>
      <c r="R180" s="106"/>
      <c r="S180" s="487"/>
      <c r="T180" s="106"/>
      <c r="U180" s="106"/>
      <c r="V180" s="106"/>
      <c r="W180" s="598"/>
      <c r="X180" s="126"/>
      <c r="Y180" s="121"/>
      <c r="Z180" s="599"/>
      <c r="AA180" s="106"/>
      <c r="AB180" s="600"/>
    </row>
    <row r="181" spans="2:28">
      <c r="B181" s="159"/>
      <c r="C181" s="126"/>
      <c r="D181" s="596"/>
      <c r="E181" s="612"/>
      <c r="F181" s="597"/>
      <c r="G181" s="597"/>
      <c r="H181" s="597"/>
      <c r="I181" s="597"/>
      <c r="J181" s="597"/>
      <c r="K181" s="597"/>
      <c r="L181" s="597"/>
      <c r="M181" s="597"/>
      <c r="N181" s="597"/>
      <c r="O181" s="601"/>
      <c r="P181" s="602"/>
      <c r="Q181" s="356"/>
      <c r="R181" s="106"/>
      <c r="S181" s="106"/>
      <c r="T181" s="106"/>
      <c r="U181" s="106"/>
      <c r="V181" s="106"/>
      <c r="W181" s="598"/>
      <c r="X181" s="126"/>
      <c r="Y181" s="121"/>
      <c r="Z181" s="599"/>
      <c r="AA181" s="106"/>
      <c r="AB181" s="600"/>
    </row>
    <row r="182" spans="2:28" ht="12" customHeight="1">
      <c r="B182" s="159"/>
      <c r="C182" s="126"/>
      <c r="D182" s="596"/>
      <c r="E182" s="612"/>
      <c r="F182" s="597"/>
      <c r="G182" s="597"/>
      <c r="H182" s="612"/>
      <c r="I182" s="597"/>
      <c r="J182" s="597"/>
      <c r="K182" s="612"/>
      <c r="L182" s="597"/>
      <c r="M182" s="597"/>
      <c r="N182" s="597"/>
      <c r="O182" s="596"/>
      <c r="P182" s="602"/>
      <c r="Q182" s="356"/>
      <c r="R182" s="106"/>
      <c r="S182" s="106"/>
      <c r="T182" s="106"/>
      <c r="U182" s="106"/>
      <c r="V182" s="106"/>
      <c r="W182" s="598"/>
      <c r="X182" s="126"/>
      <c r="Y182" s="121"/>
      <c r="Z182" s="599"/>
      <c r="AA182" s="106"/>
      <c r="AB182" s="603"/>
    </row>
    <row r="183" spans="2:28">
      <c r="B183" s="159"/>
      <c r="C183" s="126"/>
      <c r="D183" s="596"/>
      <c r="E183" s="612"/>
      <c r="F183" s="597"/>
      <c r="G183" s="597"/>
      <c r="H183" s="597"/>
      <c r="I183" s="597"/>
      <c r="J183" s="597"/>
      <c r="K183" s="597"/>
      <c r="L183" s="597"/>
      <c r="M183" s="597"/>
      <c r="N183" s="612"/>
      <c r="O183" s="604"/>
      <c r="P183" s="602"/>
      <c r="Q183" s="356"/>
      <c r="R183" s="106"/>
      <c r="S183" s="106"/>
      <c r="T183" s="106"/>
      <c r="U183" s="106"/>
      <c r="V183" s="106"/>
      <c r="W183" s="598"/>
      <c r="X183" s="126"/>
      <c r="Y183" s="121"/>
      <c r="Z183" s="599"/>
      <c r="AA183" s="106"/>
      <c r="AB183" s="600"/>
    </row>
    <row r="184" spans="2:28" ht="12.75" customHeight="1">
      <c r="B184" s="159"/>
      <c r="C184" s="126"/>
      <c r="D184" s="596"/>
      <c r="E184" s="612"/>
      <c r="F184" s="597"/>
      <c r="G184" s="597"/>
      <c r="H184" s="597"/>
      <c r="I184" s="597"/>
      <c r="J184" s="597"/>
      <c r="K184" s="597"/>
      <c r="L184" s="597"/>
      <c r="M184" s="597"/>
      <c r="N184" s="597"/>
      <c r="O184" s="596"/>
      <c r="P184" s="602"/>
      <c r="Q184" s="356"/>
      <c r="R184" s="106"/>
      <c r="S184" s="106"/>
      <c r="T184" s="106"/>
      <c r="U184" s="106"/>
      <c r="V184" s="106"/>
      <c r="W184" s="598"/>
      <c r="X184" s="126"/>
      <c r="Y184" s="121"/>
      <c r="Z184" s="599"/>
      <c r="AA184" s="106"/>
      <c r="AB184" s="605"/>
    </row>
    <row r="185" spans="2:28">
      <c r="B185" s="159"/>
      <c r="C185" s="126"/>
      <c r="D185" s="596"/>
      <c r="E185" s="612"/>
      <c r="F185" s="597"/>
      <c r="G185" s="597"/>
      <c r="H185" s="597"/>
      <c r="I185" s="597"/>
      <c r="J185" s="597"/>
      <c r="K185" s="597"/>
      <c r="L185" s="597"/>
      <c r="M185" s="597"/>
      <c r="N185" s="597"/>
      <c r="O185" s="596"/>
      <c r="P185" s="602"/>
      <c r="Q185" s="356"/>
      <c r="R185" s="106"/>
      <c r="S185" s="106"/>
      <c r="T185" s="106"/>
      <c r="U185" s="106"/>
      <c r="V185" s="106"/>
      <c r="W185" s="598"/>
      <c r="X185" s="126"/>
      <c r="Y185" s="121"/>
      <c r="Z185" s="599"/>
      <c r="AA185" s="106"/>
      <c r="AB185" s="603"/>
    </row>
    <row r="186" spans="2:28" ht="15" customHeight="1">
      <c r="B186" s="159"/>
      <c r="C186" s="126"/>
      <c r="D186" s="596"/>
      <c r="E186" s="612"/>
      <c r="F186" s="597"/>
      <c r="G186" s="98"/>
      <c r="H186" s="607"/>
      <c r="I186" s="612"/>
      <c r="J186" s="597"/>
      <c r="K186" s="597"/>
      <c r="L186" s="597"/>
      <c r="M186" s="597"/>
      <c r="N186" s="597"/>
      <c r="O186" s="606"/>
      <c r="P186" s="602"/>
      <c r="Q186" s="356"/>
      <c r="R186" s="106"/>
      <c r="S186" s="106"/>
      <c r="T186" s="106"/>
      <c r="U186" s="106"/>
      <c r="V186" s="106"/>
      <c r="W186" s="598"/>
      <c r="X186" s="126"/>
      <c r="Y186" s="121"/>
      <c r="Z186" s="599"/>
      <c r="AA186" s="106"/>
      <c r="AB186" s="605"/>
    </row>
    <row r="187" spans="2:28">
      <c r="B187" s="159"/>
      <c r="C187" s="126"/>
      <c r="D187" s="596"/>
      <c r="E187" s="612"/>
      <c r="F187" s="597"/>
      <c r="G187" s="597"/>
      <c r="H187" s="597"/>
      <c r="I187" s="597"/>
      <c r="J187" s="597"/>
      <c r="K187" s="597"/>
      <c r="L187" s="597"/>
      <c r="M187" s="597"/>
      <c r="N187" s="597"/>
      <c r="O187" s="596"/>
      <c r="P187" s="602"/>
      <c r="Q187" s="356"/>
      <c r="R187" s="106"/>
      <c r="S187" s="106"/>
      <c r="T187" s="106"/>
      <c r="U187" s="106"/>
      <c r="V187" s="106"/>
      <c r="W187" s="598"/>
      <c r="X187" s="126"/>
      <c r="Y187" s="121"/>
      <c r="Z187" s="599"/>
      <c r="AA187" s="106"/>
      <c r="AB187" s="600"/>
    </row>
    <row r="188" spans="2:28">
      <c r="B188" s="159"/>
      <c r="C188" s="126"/>
      <c r="D188" s="596"/>
      <c r="E188" s="612"/>
      <c r="F188" s="597"/>
      <c r="G188" s="597"/>
      <c r="H188" s="597"/>
      <c r="I188" s="597"/>
      <c r="J188" s="597"/>
      <c r="K188" s="597"/>
      <c r="L188" s="597"/>
      <c r="M188" s="597"/>
      <c r="N188" s="597"/>
      <c r="O188" s="596"/>
      <c r="P188" s="602"/>
      <c r="Q188" s="356"/>
      <c r="R188" s="106"/>
      <c r="S188" s="106"/>
      <c r="T188" s="106"/>
      <c r="U188" s="106"/>
      <c r="V188" s="106"/>
      <c r="W188" s="598"/>
      <c r="X188" s="126"/>
      <c r="Y188" s="121"/>
      <c r="Z188" s="599"/>
      <c r="AA188" s="106"/>
      <c r="AB188" s="600"/>
    </row>
    <row r="189" spans="2:28">
      <c r="B189" s="159"/>
      <c r="C189" s="126"/>
      <c r="D189" s="596"/>
      <c r="E189" s="612"/>
      <c r="F189" s="597"/>
      <c r="G189" s="597"/>
      <c r="H189" s="597"/>
      <c r="I189" s="597"/>
      <c r="J189" s="597"/>
      <c r="K189" s="597"/>
      <c r="L189" s="597"/>
      <c r="M189" s="597"/>
      <c r="N189" s="597"/>
      <c r="O189" s="596"/>
      <c r="P189" s="602"/>
      <c r="Q189" s="356"/>
      <c r="R189" s="106"/>
      <c r="S189" s="106"/>
      <c r="T189" s="106"/>
      <c r="U189" s="106"/>
      <c r="V189" s="106"/>
      <c r="W189" s="598"/>
      <c r="X189" s="126"/>
      <c r="Y189" s="121"/>
      <c r="Z189" s="599"/>
      <c r="AA189" s="106"/>
      <c r="AB189" s="600"/>
    </row>
    <row r="190" spans="2:28">
      <c r="B190" s="159"/>
      <c r="C190" s="126"/>
      <c r="D190" s="596"/>
      <c r="E190" s="612"/>
      <c r="F190" s="597"/>
      <c r="G190" s="597"/>
      <c r="H190" s="597"/>
      <c r="I190" s="597"/>
      <c r="J190" s="597"/>
      <c r="K190" s="597"/>
      <c r="L190" s="597"/>
      <c r="M190" s="597"/>
      <c r="N190" s="597"/>
      <c r="O190" s="596"/>
      <c r="P190" s="602"/>
      <c r="Q190" s="356"/>
      <c r="R190" s="106"/>
      <c r="S190" s="106"/>
      <c r="T190" s="106"/>
      <c r="U190" s="106"/>
      <c r="V190" s="106"/>
      <c r="W190" s="598"/>
      <c r="X190" s="126"/>
      <c r="Y190" s="121"/>
      <c r="Z190" s="599"/>
      <c r="AA190" s="106"/>
      <c r="AB190" s="600"/>
    </row>
    <row r="191" spans="2:28">
      <c r="B191" s="159"/>
      <c r="C191" s="126"/>
      <c r="D191" s="596"/>
      <c r="E191" s="612"/>
      <c r="F191" s="597"/>
      <c r="G191" s="597"/>
      <c r="H191" s="597"/>
      <c r="I191" s="597"/>
      <c r="J191" s="597"/>
      <c r="K191" s="597"/>
      <c r="L191" s="597"/>
      <c r="M191" s="597"/>
      <c r="N191" s="597"/>
      <c r="O191" s="596"/>
      <c r="P191" s="602"/>
      <c r="Q191" s="356"/>
      <c r="R191" s="106"/>
      <c r="S191" s="106"/>
      <c r="T191" s="106"/>
      <c r="U191" s="106"/>
      <c r="V191" s="106"/>
      <c r="W191" s="598"/>
      <c r="X191" s="126"/>
      <c r="Y191" s="121"/>
      <c r="Z191" s="599"/>
      <c r="AA191" s="106"/>
      <c r="AB191" s="600"/>
    </row>
    <row r="192" spans="2:28">
      <c r="B192" s="159"/>
      <c r="C192" s="126"/>
      <c r="D192" s="596"/>
      <c r="E192" s="612"/>
      <c r="F192" s="597"/>
      <c r="G192" s="597"/>
      <c r="H192" s="597"/>
      <c r="I192" s="597"/>
      <c r="J192" s="597"/>
      <c r="K192" s="597"/>
      <c r="L192" s="597"/>
      <c r="M192" s="597"/>
      <c r="N192" s="597"/>
      <c r="O192" s="596"/>
      <c r="P192" s="602"/>
      <c r="Q192" s="356"/>
      <c r="R192" s="106"/>
      <c r="S192" s="106"/>
      <c r="T192" s="106"/>
      <c r="U192" s="106"/>
      <c r="V192" s="106"/>
      <c r="W192" s="598"/>
      <c r="X192" s="126"/>
      <c r="Y192" s="121"/>
      <c r="Z192" s="599"/>
      <c r="AA192" s="106"/>
      <c r="AB192" s="600"/>
    </row>
    <row r="193" spans="2:28">
      <c r="B193" s="159"/>
      <c r="C193" s="126"/>
      <c r="D193" s="596"/>
      <c r="E193" s="612"/>
      <c r="F193" s="597"/>
      <c r="G193" s="597"/>
      <c r="H193" s="597"/>
      <c r="I193" s="597"/>
      <c r="J193" s="597"/>
      <c r="K193" s="597"/>
      <c r="L193" s="597"/>
      <c r="M193" s="597"/>
      <c r="N193" s="597"/>
      <c r="O193" s="596"/>
      <c r="P193" s="602"/>
      <c r="Q193" s="356"/>
      <c r="R193" s="106"/>
      <c r="S193" s="106"/>
      <c r="T193" s="106"/>
      <c r="U193" s="106"/>
      <c r="V193" s="106"/>
      <c r="W193" s="598"/>
      <c r="X193" s="126"/>
      <c r="Y193" s="121"/>
      <c r="Z193" s="599"/>
      <c r="AA193" s="106"/>
      <c r="AB193" s="600"/>
    </row>
    <row r="194" spans="2:28" ht="13.5" customHeight="1">
      <c r="B194" s="159"/>
      <c r="C194" s="126"/>
      <c r="D194" s="596"/>
      <c r="E194" s="612"/>
      <c r="F194" s="597"/>
      <c r="G194" s="597"/>
      <c r="H194" s="597"/>
      <c r="I194" s="597"/>
      <c r="J194" s="597"/>
      <c r="K194" s="597"/>
      <c r="L194" s="597"/>
      <c r="M194" s="597"/>
      <c r="N194" s="597"/>
      <c r="O194" s="596"/>
      <c r="P194" s="602"/>
      <c r="Q194" s="356"/>
      <c r="R194" s="106"/>
      <c r="S194" s="106"/>
      <c r="T194" s="106"/>
      <c r="U194" s="106"/>
      <c r="V194" s="106"/>
      <c r="W194" s="598"/>
      <c r="X194" s="126"/>
      <c r="Y194" s="121"/>
      <c r="Z194" s="599"/>
      <c r="AA194" s="106"/>
      <c r="AB194" s="603"/>
    </row>
    <row r="195" spans="2:28" ht="12" customHeight="1">
      <c r="B195" s="159"/>
      <c r="C195" s="126"/>
      <c r="D195" s="596"/>
      <c r="E195" s="615"/>
      <c r="F195" s="607"/>
      <c r="G195" s="608"/>
      <c r="H195" s="597"/>
      <c r="I195" s="597"/>
      <c r="J195" s="597"/>
      <c r="K195" s="597"/>
      <c r="L195" s="607"/>
      <c r="M195" s="607"/>
      <c r="N195" s="597"/>
      <c r="O195" s="601"/>
      <c r="P195" s="602"/>
      <c r="Q195" s="356"/>
      <c r="R195" s="106"/>
      <c r="S195" s="106"/>
      <c r="T195" s="106"/>
      <c r="U195" s="106"/>
      <c r="V195" s="106"/>
      <c r="W195" s="598"/>
      <c r="X195" s="126"/>
      <c r="Y195" s="121"/>
      <c r="Z195" s="599"/>
      <c r="AA195" s="106"/>
      <c r="AB195" s="609"/>
    </row>
    <row r="196" spans="2:28">
      <c r="B196" s="159"/>
      <c r="C196" s="126"/>
      <c r="D196" s="596"/>
      <c r="E196" s="615"/>
      <c r="F196" s="607"/>
      <c r="G196" s="608"/>
      <c r="H196" s="597"/>
      <c r="I196" s="597"/>
      <c r="J196" s="597"/>
      <c r="K196" s="597"/>
      <c r="L196" s="607"/>
      <c r="M196" s="607"/>
      <c r="N196" s="597"/>
      <c r="O196" s="596"/>
      <c r="P196" s="602"/>
      <c r="Q196" s="356"/>
      <c r="R196" s="106"/>
      <c r="S196" s="106"/>
      <c r="T196" s="106"/>
      <c r="U196" s="106"/>
      <c r="V196" s="106"/>
      <c r="W196" s="598"/>
      <c r="X196" s="126"/>
      <c r="Y196" s="121"/>
      <c r="Z196" s="599"/>
      <c r="AA196" s="106"/>
      <c r="AB196" s="600"/>
    </row>
    <row r="197" spans="2:28" ht="13.5" customHeight="1">
      <c r="B197" s="159"/>
      <c r="C197" s="126"/>
      <c r="D197" s="596"/>
      <c r="E197" s="615"/>
      <c r="F197" s="607"/>
      <c r="G197" s="608"/>
      <c r="H197" s="597"/>
      <c r="I197" s="597"/>
      <c r="J197" s="597"/>
      <c r="K197" s="597"/>
      <c r="L197" s="607"/>
      <c r="M197" s="607"/>
      <c r="N197" s="597"/>
      <c r="O197" s="596"/>
      <c r="P197" s="602"/>
      <c r="Q197" s="356"/>
      <c r="R197" s="106"/>
      <c r="S197" s="106"/>
      <c r="T197" s="106"/>
      <c r="U197" s="106"/>
      <c r="V197" s="106"/>
      <c r="W197" s="598"/>
      <c r="X197" s="126"/>
      <c r="Y197" s="121"/>
      <c r="Z197" s="599"/>
      <c r="AA197" s="106"/>
      <c r="AB197" s="600"/>
    </row>
    <row r="198" spans="2:28">
      <c r="B198" s="159"/>
      <c r="C198" s="126"/>
      <c r="D198" s="596"/>
      <c r="E198" s="615"/>
      <c r="F198" s="607"/>
      <c r="G198" s="608"/>
      <c r="H198" s="597"/>
      <c r="I198" s="619"/>
      <c r="J198" s="597"/>
      <c r="K198" s="619"/>
      <c r="L198" s="612"/>
      <c r="M198" s="612"/>
      <c r="N198" s="597"/>
      <c r="O198" s="596"/>
      <c r="P198" s="602"/>
      <c r="Q198" s="356"/>
      <c r="R198" s="106"/>
      <c r="S198" s="106"/>
      <c r="T198" s="106"/>
      <c r="U198" s="106"/>
      <c r="V198" s="106"/>
      <c r="W198" s="598"/>
      <c r="X198" s="126"/>
      <c r="Y198" s="121"/>
      <c r="Z198" s="599"/>
      <c r="AA198" s="106"/>
      <c r="AB198" s="605"/>
    </row>
    <row r="199" spans="2:28">
      <c r="B199" s="159"/>
      <c r="C199" s="126"/>
      <c r="D199" s="596"/>
      <c r="E199" s="615"/>
      <c r="F199" s="612"/>
      <c r="G199" s="608"/>
      <c r="H199" s="597"/>
      <c r="I199" s="597"/>
      <c r="J199" s="597"/>
      <c r="K199" s="597"/>
      <c r="L199" s="612"/>
      <c r="M199" s="612"/>
      <c r="N199" s="597"/>
      <c r="O199" s="596"/>
      <c r="P199" s="602"/>
      <c r="Q199" s="356"/>
      <c r="R199" s="106"/>
      <c r="S199" s="106"/>
      <c r="T199" s="106"/>
      <c r="U199" s="106"/>
      <c r="V199" s="106"/>
      <c r="W199" s="598"/>
      <c r="X199" s="126"/>
      <c r="Y199" s="121"/>
      <c r="Z199" s="599"/>
      <c r="AA199" s="106"/>
      <c r="AB199" s="600"/>
    </row>
    <row r="200" spans="2:28" ht="12" customHeight="1">
      <c r="B200" s="159"/>
      <c r="C200" s="126"/>
      <c r="D200" s="596"/>
      <c r="E200" s="615"/>
      <c r="F200" s="607"/>
      <c r="G200" s="608"/>
      <c r="H200" s="597"/>
      <c r="I200" s="597"/>
      <c r="J200" s="597"/>
      <c r="K200" s="597"/>
      <c r="L200" s="612"/>
      <c r="M200" s="607"/>
      <c r="N200" s="597"/>
      <c r="O200" s="596"/>
      <c r="P200" s="602"/>
      <c r="Q200" s="356"/>
      <c r="R200" s="106"/>
      <c r="S200" s="106"/>
      <c r="T200" s="106"/>
      <c r="U200" s="106"/>
      <c r="V200" s="106"/>
      <c r="W200" s="598"/>
      <c r="X200" s="126"/>
      <c r="Y200" s="121"/>
      <c r="Z200" s="599"/>
      <c r="AA200" s="106"/>
      <c r="AB200" s="600"/>
    </row>
    <row r="201" spans="2:28" ht="12.75" customHeight="1">
      <c r="B201" s="159"/>
      <c r="C201" s="126"/>
      <c r="D201" s="596"/>
      <c r="E201" s="615"/>
      <c r="F201" s="612"/>
      <c r="G201" s="608"/>
      <c r="H201" s="597"/>
      <c r="I201" s="597"/>
      <c r="J201" s="597"/>
      <c r="K201" s="597"/>
      <c r="L201" s="608"/>
      <c r="M201" s="608"/>
      <c r="N201" s="98"/>
      <c r="O201" s="596"/>
      <c r="P201" s="602"/>
      <c r="Q201" s="356"/>
      <c r="R201" s="106"/>
      <c r="S201" s="106"/>
      <c r="T201" s="106"/>
      <c r="U201" s="106"/>
      <c r="V201" s="106"/>
      <c r="W201" s="598"/>
      <c r="X201" s="126"/>
      <c r="Y201" s="121"/>
      <c r="Z201" s="599"/>
      <c r="AA201" s="106"/>
      <c r="AB201" s="600"/>
    </row>
    <row r="202" spans="2:28" ht="11.25" customHeight="1">
      <c r="B202" s="159"/>
      <c r="C202" s="126"/>
      <c r="D202" s="596"/>
      <c r="E202" s="615"/>
      <c r="F202" s="612"/>
      <c r="G202" s="612"/>
      <c r="H202" s="597"/>
      <c r="I202" s="597"/>
      <c r="J202" s="597"/>
      <c r="K202" s="607"/>
      <c r="L202" s="619"/>
      <c r="M202" s="612"/>
      <c r="N202" s="608"/>
      <c r="O202" s="596"/>
      <c r="P202" s="602"/>
      <c r="Q202" s="356"/>
      <c r="R202" s="106"/>
      <c r="S202" s="106"/>
      <c r="T202" s="106"/>
      <c r="U202" s="106"/>
      <c r="V202" s="106"/>
      <c r="W202" s="598"/>
      <c r="X202" s="126"/>
      <c r="Y202" s="121"/>
      <c r="Z202" s="599"/>
      <c r="AA202" s="106"/>
      <c r="AB202" s="600"/>
    </row>
    <row r="203" spans="2:28" ht="12" customHeight="1">
      <c r="B203" s="159"/>
      <c r="C203" s="126"/>
      <c r="D203" s="596"/>
      <c r="E203" s="615"/>
      <c r="F203" s="607"/>
      <c r="G203" s="608"/>
      <c r="H203" s="597"/>
      <c r="I203" s="597"/>
      <c r="J203" s="597"/>
      <c r="K203" s="597"/>
      <c r="L203" s="607"/>
      <c r="M203" s="607"/>
      <c r="N203" s="597"/>
      <c r="O203" s="596"/>
      <c r="P203" s="602"/>
      <c r="Q203" s="356"/>
      <c r="R203" s="106"/>
      <c r="S203" s="106"/>
      <c r="T203" s="106"/>
      <c r="U203" s="106"/>
      <c r="V203" s="106"/>
      <c r="W203" s="598"/>
      <c r="X203" s="126"/>
      <c r="Y203" s="121"/>
      <c r="Z203" s="599"/>
      <c r="AA203" s="106"/>
      <c r="AB203" s="600"/>
    </row>
    <row r="204" spans="2:28">
      <c r="B204" s="159"/>
      <c r="C204" s="126"/>
      <c r="D204" s="596"/>
      <c r="E204" s="615"/>
      <c r="F204" s="612"/>
      <c r="G204" s="608"/>
      <c r="H204" s="597"/>
      <c r="I204" s="597"/>
      <c r="J204" s="597"/>
      <c r="K204" s="597"/>
      <c r="L204" s="608"/>
      <c r="M204" s="608"/>
      <c r="N204" s="597"/>
      <c r="O204" s="596"/>
      <c r="P204" s="610"/>
      <c r="Q204" s="356"/>
      <c r="R204" s="106"/>
      <c r="S204" s="106"/>
      <c r="T204" s="106"/>
      <c r="U204" s="106"/>
      <c r="V204" s="106"/>
      <c r="W204" s="598"/>
      <c r="X204" s="126"/>
      <c r="Y204" s="121"/>
      <c r="Z204" s="599"/>
      <c r="AA204" s="106"/>
      <c r="AB204" s="611"/>
    </row>
    <row r="205" spans="2:28" ht="13.5" customHeight="1">
      <c r="B205" s="159"/>
      <c r="C205" s="126"/>
      <c r="D205" s="596"/>
      <c r="E205" s="615"/>
      <c r="F205" s="607"/>
      <c r="G205" s="608"/>
      <c r="H205" s="597"/>
      <c r="I205" s="597"/>
      <c r="J205" s="597"/>
      <c r="K205" s="597"/>
      <c r="L205" s="608"/>
      <c r="M205" s="608"/>
      <c r="N205" s="597"/>
      <c r="O205" s="596"/>
      <c r="P205" s="602"/>
      <c r="Q205" s="356"/>
      <c r="R205" s="106"/>
      <c r="S205" s="106"/>
      <c r="T205" s="106"/>
      <c r="U205" s="106"/>
      <c r="V205" s="106"/>
      <c r="W205" s="598"/>
      <c r="X205" s="126"/>
      <c r="Y205" s="121"/>
      <c r="Z205" s="599"/>
      <c r="AA205" s="106"/>
      <c r="AB205" s="600"/>
    </row>
    <row r="206" spans="2:28" ht="13.5" customHeight="1">
      <c r="B206" s="159"/>
      <c r="C206" s="126"/>
      <c r="D206" s="596"/>
      <c r="E206" s="615"/>
      <c r="F206" s="608"/>
      <c r="G206" s="612"/>
      <c r="H206" s="597"/>
      <c r="I206" s="597"/>
      <c r="J206" s="597"/>
      <c r="K206" s="597"/>
      <c r="L206" s="619"/>
      <c r="M206" s="612"/>
      <c r="N206" s="597"/>
      <c r="O206" s="596"/>
      <c r="P206" s="610"/>
      <c r="Q206" s="356"/>
      <c r="R206" s="106"/>
      <c r="S206" s="106"/>
      <c r="T206" s="106"/>
      <c r="U206" s="106"/>
      <c r="V206" s="106"/>
      <c r="W206" s="598"/>
      <c r="X206" s="126"/>
      <c r="Y206" s="121"/>
      <c r="Z206" s="599"/>
      <c r="AA206" s="106"/>
      <c r="AB206" s="611"/>
    </row>
    <row r="207" spans="2:28" hidden="1">
      <c r="B207" s="159"/>
      <c r="C207" s="126"/>
      <c r="D207" s="596"/>
      <c r="E207" s="615"/>
      <c r="F207" s="612"/>
      <c r="G207" s="608"/>
      <c r="H207" s="597"/>
      <c r="I207" s="597"/>
      <c r="J207" s="597"/>
      <c r="K207" s="597"/>
      <c r="L207" s="607"/>
      <c r="M207" s="607"/>
      <c r="N207" s="597"/>
      <c r="O207" s="596"/>
      <c r="P207" s="602"/>
      <c r="Q207" s="356"/>
      <c r="R207" s="106"/>
      <c r="S207" s="106"/>
      <c r="T207" s="106"/>
      <c r="U207" s="106"/>
      <c r="V207" s="106"/>
      <c r="W207" s="598"/>
      <c r="X207" s="126"/>
      <c r="Y207" s="121"/>
      <c r="Z207" s="599"/>
      <c r="AA207" s="106"/>
      <c r="AB207" s="605"/>
    </row>
    <row r="208" spans="2:28" ht="13.5" customHeight="1">
      <c r="B208" s="159"/>
      <c r="C208" s="101"/>
      <c r="D208" s="596"/>
      <c r="E208" s="615"/>
      <c r="F208" s="608"/>
      <c r="G208" s="608"/>
      <c r="H208" s="597"/>
      <c r="I208" s="597"/>
      <c r="J208" s="597"/>
      <c r="K208" s="597"/>
      <c r="L208" s="612"/>
      <c r="M208" s="612"/>
      <c r="N208" s="597"/>
      <c r="O208" s="596"/>
      <c r="P208" s="602"/>
      <c r="Q208" s="356"/>
      <c r="R208" s="106"/>
      <c r="S208" s="106"/>
      <c r="T208" s="106"/>
      <c r="U208" s="106"/>
      <c r="V208" s="106"/>
      <c r="W208" s="598"/>
      <c r="X208" s="126"/>
      <c r="Y208" s="121"/>
      <c r="Z208" s="599"/>
      <c r="AA208" s="106"/>
      <c r="AB208" s="600"/>
    </row>
    <row r="209" spans="2:28" ht="12" customHeight="1">
      <c r="B209" s="159"/>
      <c r="C209" s="126"/>
      <c r="D209" s="596"/>
      <c r="E209" s="615"/>
      <c r="F209" s="607"/>
      <c r="G209" s="608"/>
      <c r="H209" s="619"/>
      <c r="I209" s="597"/>
      <c r="J209" s="597"/>
      <c r="K209" s="597"/>
      <c r="L209" s="607"/>
      <c r="M209" s="608"/>
      <c r="N209" s="597"/>
      <c r="O209" s="601"/>
      <c r="P209" s="610"/>
      <c r="Q209" s="356"/>
      <c r="R209" s="106"/>
      <c r="S209" s="106"/>
      <c r="T209" s="106"/>
      <c r="U209" s="106"/>
      <c r="V209" s="106"/>
      <c r="W209" s="598"/>
      <c r="X209" s="126"/>
      <c r="Y209" s="121"/>
      <c r="Z209" s="599"/>
      <c r="AA209" s="106"/>
      <c r="AB209" s="611"/>
    </row>
    <row r="210" spans="2:28" ht="13.5" customHeight="1">
      <c r="B210" s="159"/>
      <c r="C210" s="126"/>
      <c r="D210" s="596"/>
      <c r="E210" s="615"/>
      <c r="F210" s="619"/>
      <c r="G210" s="619"/>
      <c r="H210" s="597"/>
      <c r="I210" s="597"/>
      <c r="J210" s="597"/>
      <c r="K210" s="597"/>
      <c r="L210" s="620"/>
      <c r="M210" s="619"/>
      <c r="N210" s="597"/>
      <c r="O210" s="601"/>
      <c r="P210" s="602"/>
      <c r="Q210" s="356"/>
      <c r="R210" s="106"/>
      <c r="S210" s="106"/>
      <c r="T210" s="106"/>
      <c r="U210" s="106"/>
      <c r="V210" s="106"/>
      <c r="W210" s="598"/>
      <c r="X210" s="126"/>
      <c r="Y210" s="121"/>
      <c r="Z210" s="599"/>
      <c r="AA210" s="106"/>
      <c r="AB210" s="614"/>
    </row>
    <row r="211" spans="2:28">
      <c r="B211" s="159"/>
      <c r="C211" s="126"/>
      <c r="D211" s="596"/>
      <c r="E211" s="615"/>
      <c r="F211" s="155"/>
      <c r="G211" s="155"/>
      <c r="H211" s="155"/>
      <c r="I211" s="155"/>
      <c r="J211" s="155"/>
      <c r="K211" s="155"/>
      <c r="L211" s="155"/>
      <c r="M211" s="155"/>
      <c r="N211" s="155"/>
      <c r="O211" s="601"/>
      <c r="P211" s="602"/>
      <c r="Q211" s="356"/>
      <c r="R211" s="106"/>
      <c r="S211" s="106"/>
      <c r="T211" s="106"/>
      <c r="U211" s="106"/>
      <c r="V211" s="106"/>
      <c r="W211" s="598"/>
      <c r="X211" s="126"/>
      <c r="Y211" s="121"/>
      <c r="Z211" s="599"/>
      <c r="AA211" s="106"/>
      <c r="AB211" s="600"/>
    </row>
    <row r="212" spans="2:28" ht="12.75" customHeight="1">
      <c r="B212" s="159"/>
      <c r="C212" s="126"/>
      <c r="D212" s="596"/>
      <c r="E212" s="615"/>
      <c r="F212" s="155"/>
      <c r="G212" s="155"/>
      <c r="H212" s="155"/>
      <c r="I212" s="155"/>
      <c r="J212" s="155"/>
      <c r="K212" s="155"/>
      <c r="L212" s="155"/>
      <c r="M212" s="155"/>
      <c r="N212" s="155"/>
      <c r="O212" s="601"/>
      <c r="P212" s="602"/>
      <c r="Q212" s="356"/>
      <c r="R212" s="106"/>
      <c r="S212" s="106"/>
      <c r="T212" s="106"/>
      <c r="U212" s="106"/>
      <c r="V212" s="106"/>
      <c r="W212" s="598"/>
      <c r="X212" s="126"/>
      <c r="Y212" s="121"/>
      <c r="Z212" s="599"/>
      <c r="AA212" s="106"/>
      <c r="AB212" s="600"/>
    </row>
    <row r="213" spans="2:28" ht="12" customHeight="1">
      <c r="B213" s="159"/>
      <c r="C213" s="126"/>
      <c r="D213" s="596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601"/>
      <c r="P213" s="602"/>
      <c r="Q213" s="356"/>
      <c r="R213" s="106"/>
      <c r="S213" s="106"/>
      <c r="T213" s="106"/>
      <c r="U213" s="106"/>
      <c r="V213" s="106"/>
      <c r="W213" s="598"/>
      <c r="X213" s="126"/>
      <c r="Y213" s="121"/>
      <c r="Z213" s="599"/>
      <c r="AA213" s="106"/>
      <c r="AB213" s="600"/>
    </row>
    <row r="214" spans="2:28" ht="12.75" customHeight="1">
      <c r="B214" s="159"/>
      <c r="C214" s="126"/>
      <c r="D214" s="596"/>
      <c r="E214" s="155"/>
      <c r="F214" s="155"/>
      <c r="G214" s="155"/>
      <c r="H214" s="155"/>
      <c r="I214" s="155"/>
      <c r="J214" s="155"/>
      <c r="K214" s="616"/>
      <c r="L214" s="155"/>
      <c r="M214" s="155"/>
      <c r="N214" s="155"/>
      <c r="O214" s="604"/>
      <c r="P214" s="602"/>
      <c r="Q214" s="356"/>
      <c r="R214" s="106"/>
      <c r="S214" s="106"/>
      <c r="T214" s="106"/>
      <c r="U214" s="106"/>
      <c r="V214" s="106"/>
      <c r="W214" s="617"/>
      <c r="X214" s="126"/>
      <c r="Y214" s="618"/>
      <c r="Z214" s="599"/>
      <c r="AA214" s="106"/>
      <c r="AB214" s="600"/>
    </row>
    <row r="215" spans="2:28"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</row>
    <row r="216" spans="2:28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</row>
    <row r="217" spans="2:28"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</row>
    <row r="218" spans="2:28"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</row>
    <row r="219" spans="2:28"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</row>
    <row r="220" spans="2:28"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</row>
    <row r="221" spans="2:28"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</row>
    <row r="222" spans="2:28"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</row>
    <row r="223" spans="2:28"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</row>
    <row r="224" spans="2:28"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</row>
    <row r="225" spans="2:28"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</row>
    <row r="226" spans="2:28"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</row>
    <row r="227" spans="2:28"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</row>
    <row r="228" spans="2:28"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</row>
    <row r="229" spans="2:28"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</row>
    <row r="230" spans="2:28"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</row>
    <row r="231" spans="2:28"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</row>
    <row r="232" spans="2:28"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</row>
    <row r="233" spans="2:28"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</row>
    <row r="234" spans="2:28"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</row>
    <row r="235" spans="2:28"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</row>
    <row r="236" spans="2:28"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</row>
    <row r="237" spans="2:28"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</row>
    <row r="238" spans="2:28"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</row>
    <row r="239" spans="2:28"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</row>
    <row r="240" spans="2:28"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</row>
    <row r="241" spans="2:28"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</row>
    <row r="242" spans="2:28"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</row>
    <row r="243" spans="2:28"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</row>
    <row r="244" spans="2:28"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</row>
    <row r="245" spans="2:28"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</row>
    <row r="246" spans="2:28"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</row>
    <row r="247" spans="2:28"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</row>
    <row r="248" spans="2:28"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</row>
    <row r="249" spans="2:28"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</row>
    <row r="250" spans="2:28"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</row>
    <row r="251" spans="2:28"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</row>
    <row r="252" spans="2:28"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</row>
    <row r="253" spans="2:28"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</row>
    <row r="254" spans="2:28"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</row>
    <row r="255" spans="2:28"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</row>
    <row r="256" spans="2:28"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</row>
    <row r="257" spans="2:28"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</row>
    <row r="258" spans="2:28"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</row>
    <row r="259" spans="2:28"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</row>
    <row r="260" spans="2:28"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</row>
    <row r="261" spans="2:28"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</row>
    <row r="262" spans="2:28"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</row>
    <row r="263" spans="2:28"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</row>
    <row r="264" spans="2:28"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</row>
    <row r="265" spans="2:28"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</row>
    <row r="266" spans="2:28"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</row>
    <row r="267" spans="2:28"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</row>
    <row r="268" spans="2:28"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</row>
    <row r="269" spans="2:28"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</row>
    <row r="270" spans="2:28"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</row>
    <row r="271" spans="2:28"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</row>
    <row r="272" spans="2:28"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</row>
    <row r="273" spans="2:28"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</row>
    <row r="274" spans="2:28"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</row>
    <row r="275" spans="2:28"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</row>
    <row r="276" spans="2:28"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</row>
    <row r="277" spans="2:28"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</row>
    <row r="278" spans="2:28"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</row>
    <row r="279" spans="2:28"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</row>
    <row r="280" spans="2:28"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</row>
    <row r="281" spans="2:28"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</row>
    <row r="282" spans="2:28"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</row>
    <row r="283" spans="2:28"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</row>
    <row r="284" spans="2:28"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</row>
    <row r="285" spans="2:28"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</row>
    <row r="286" spans="2:28"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</row>
    <row r="287" spans="2:28"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</row>
    <row r="288" spans="2:28"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</row>
    <row r="289" spans="2:28"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</row>
    <row r="290" spans="2:28"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</row>
    <row r="291" spans="2:28"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</row>
    <row r="292" spans="2:28"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</row>
    <row r="293" spans="2:28"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</row>
    <row r="294" spans="2:28"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</row>
    <row r="295" spans="2:28"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</row>
    <row r="296" spans="2:28"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</row>
    <row r="297" spans="2:28"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</row>
    <row r="298" spans="2:28"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</row>
    <row r="299" spans="2:28"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</row>
    <row r="300" spans="2:28"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</row>
    <row r="301" spans="2:28"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</row>
    <row r="302" spans="2:28"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</row>
    <row r="303" spans="2:28"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</row>
    <row r="304" spans="2:28"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</row>
    <row r="305" spans="2:28"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</row>
    <row r="306" spans="2:28"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</row>
    <row r="307" spans="2:28"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</row>
    <row r="308" spans="2:28"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</row>
    <row r="309" spans="2:28"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</row>
    <row r="310" spans="2:28"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</row>
    <row r="311" spans="2:28"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</row>
    <row r="312" spans="2:28"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</row>
    <row r="313" spans="2:28"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</row>
    <row r="314" spans="2:28"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</row>
    <row r="315" spans="2:28"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</row>
    <row r="316" spans="2:28"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</row>
    <row r="317" spans="2:28"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</row>
    <row r="318" spans="2:28"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</row>
    <row r="319" spans="2:28"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</row>
    <row r="320" spans="2:28"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</row>
    <row r="321" spans="2:28"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</row>
    <row r="322" spans="2:28"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</row>
    <row r="323" spans="2:28"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</row>
    <row r="324" spans="2:28"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</row>
    <row r="325" spans="2:28"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</row>
    <row r="326" spans="2:28"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</row>
    <row r="327" spans="2:28"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</row>
    <row r="328" spans="2:28"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</row>
    <row r="329" spans="2:28"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</row>
    <row r="330" spans="2:28"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</row>
    <row r="331" spans="2:28"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</row>
    <row r="332" spans="2:28"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</row>
    <row r="333" spans="2:28"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</row>
    <row r="334" spans="2:28"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</row>
    <row r="335" spans="2:28"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</row>
    <row r="336" spans="2:28"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</row>
    <row r="337" spans="2:28"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</row>
    <row r="338" spans="2:28"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</row>
    <row r="339" spans="2:28"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</row>
    <row r="340" spans="2:28"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</row>
    <row r="341" spans="2:28"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</row>
    <row r="342" spans="2:28"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</row>
    <row r="343" spans="2:28"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</row>
    <row r="344" spans="2:28"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</row>
    <row r="345" spans="2:28"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</row>
    <row r="346" spans="2:28"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</row>
    <row r="347" spans="2:28"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</row>
    <row r="348" spans="2:28"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</row>
    <row r="349" spans="2:28"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</row>
    <row r="350" spans="2:28"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</row>
    <row r="351" spans="2:28"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</row>
    <row r="352" spans="2:28"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</row>
    <row r="353" spans="2:28"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</row>
    <row r="354" spans="2:28"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</row>
    <row r="355" spans="2:28"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</row>
    <row r="356" spans="2:28"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</row>
    <row r="357" spans="2:28"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</row>
    <row r="358" spans="2:28"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</row>
    <row r="359" spans="2:28"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</row>
    <row r="360" spans="2:28"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</row>
    <row r="361" spans="2:28"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</row>
    <row r="362" spans="2:28"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</row>
    <row r="363" spans="2:28"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</row>
    <row r="364" spans="2:28"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</row>
    <row r="365" spans="2:28"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</row>
    <row r="366" spans="2:28"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</row>
    <row r="367" spans="2:28"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</row>
    <row r="368" spans="2:28"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</row>
    <row r="369" spans="2:28"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</row>
    <row r="370" spans="2:28"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</row>
    <row r="371" spans="2:28"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</row>
    <row r="372" spans="2:28"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</row>
    <row r="373" spans="2:28"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</row>
    <row r="374" spans="2:28"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</row>
    <row r="375" spans="2:28"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</row>
    <row r="376" spans="2:28"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</row>
    <row r="377" spans="2:28"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</row>
    <row r="378" spans="2:28"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</row>
    <row r="379" spans="2:28"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</row>
    <row r="380" spans="2:28"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</row>
    <row r="381" spans="2:28"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</row>
    <row r="382" spans="2:28"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</row>
    <row r="383" spans="2:28"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</row>
    <row r="384" spans="2:28"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</row>
    <row r="385" spans="2:28"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</row>
    <row r="386" spans="2:28"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</row>
    <row r="387" spans="2:28"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</row>
    <row r="388" spans="2:28"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</row>
    <row r="389" spans="2:28"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</row>
    <row r="390" spans="2:28"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</row>
    <row r="391" spans="2:28"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</row>
    <row r="392" spans="2:28"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</row>
    <row r="393" spans="2:28"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</row>
    <row r="394" spans="2:28"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</row>
    <row r="395" spans="2:28"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</row>
    <row r="396" spans="2:28"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</row>
    <row r="397" spans="2:28"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</row>
    <row r="398" spans="2:28"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</row>
    <row r="399" spans="2:28"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</row>
    <row r="400" spans="2:28"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</row>
    <row r="401" spans="2:28"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</row>
    <row r="402" spans="2:28"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</row>
    <row r="403" spans="2:28"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</row>
    <row r="404" spans="2:28"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</row>
    <row r="405" spans="2:28"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</row>
    <row r="406" spans="2:28"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</row>
    <row r="407" spans="2:28"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</row>
    <row r="408" spans="2:28"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</row>
    <row r="409" spans="2:28"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</row>
    <row r="410" spans="2:28"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</row>
    <row r="411" spans="2:28"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</row>
    <row r="412" spans="2:28"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</row>
    <row r="413" spans="2:28"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</row>
    <row r="414" spans="2:28"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</row>
    <row r="415" spans="2:28"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</row>
    <row r="416" spans="2:28"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</row>
    <row r="417" spans="2:28"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</row>
    <row r="418" spans="2:28"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</row>
    <row r="419" spans="2:28"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</row>
    <row r="420" spans="2:28"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</row>
    <row r="421" spans="2:28"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</row>
    <row r="422" spans="2:28"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</row>
    <row r="423" spans="2:28"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</row>
    <row r="424" spans="2:28"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  <c r="AA424" s="106"/>
      <c r="AB424" s="106"/>
    </row>
    <row r="425" spans="2:28"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</row>
    <row r="426" spans="2:28"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</row>
    <row r="427" spans="2:28"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</row>
    <row r="428" spans="2:28"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</row>
    <row r="429" spans="2:28"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</row>
    <row r="430" spans="2:28"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</row>
    <row r="431" spans="2:28"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</row>
    <row r="432" spans="2:28"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</row>
    <row r="433" spans="2:28"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</row>
    <row r="434" spans="2:28"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</row>
    <row r="435" spans="2:28"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</row>
    <row r="436" spans="2:28"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</row>
    <row r="437" spans="2:28"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</row>
    <row r="438" spans="2:28"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</row>
    <row r="439" spans="2:28"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</row>
    <row r="440" spans="2:28"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</row>
    <row r="441" spans="2:28"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</row>
    <row r="442" spans="2:28"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</row>
    <row r="443" spans="2:28"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</row>
    <row r="444" spans="2:28"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</row>
    <row r="445" spans="2:28"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</row>
    <row r="446" spans="2:28"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</row>
    <row r="447" spans="2:28"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</row>
    <row r="448" spans="2:28"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</row>
    <row r="449" spans="2:28"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</row>
    <row r="450" spans="2:28"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</row>
    <row r="451" spans="2:28"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</row>
    <row r="452" spans="2:28"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</row>
    <row r="453" spans="2:28"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  <c r="AA453" s="106"/>
      <c r="AB453" s="106"/>
    </row>
    <row r="454" spans="2:28"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  <c r="AA454" s="106"/>
      <c r="AB454" s="106"/>
    </row>
    <row r="455" spans="2:28"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  <c r="AA455" s="106"/>
      <c r="AB455" s="106"/>
    </row>
    <row r="456" spans="2:28"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  <c r="AA456" s="106"/>
      <c r="AB456" s="106"/>
    </row>
    <row r="457" spans="2:28"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</row>
    <row r="458" spans="2:28"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</row>
    <row r="459" spans="2:28"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</row>
    <row r="460" spans="2:28"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</row>
    <row r="461" spans="2:28"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</row>
    <row r="462" spans="2:28"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</row>
    <row r="463" spans="2:28"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  <c r="AA463" s="106"/>
      <c r="AB463" s="106"/>
    </row>
    <row r="464" spans="2:28"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6"/>
      <c r="AB464" s="106"/>
    </row>
    <row r="465" spans="2:28"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</row>
    <row r="466" spans="2:28"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</row>
    <row r="467" spans="2:28"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</row>
    <row r="468" spans="2:28"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</row>
    <row r="469" spans="2:28"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</row>
    <row r="470" spans="2:28"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</row>
    <row r="471" spans="2:28"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</row>
    <row r="472" spans="2:28"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  <c r="AA472" s="106"/>
      <c r="AB472" s="106"/>
    </row>
    <row r="473" spans="2:28"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  <c r="AA473" s="106"/>
      <c r="AB473" s="106"/>
    </row>
    <row r="474" spans="2:28"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  <c r="AA474" s="106"/>
      <c r="AB474" s="106"/>
    </row>
    <row r="475" spans="2:28"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</row>
    <row r="476" spans="2:28"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</row>
    <row r="477" spans="2:28"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</row>
    <row r="478" spans="2:28"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</row>
    <row r="479" spans="2:28"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</row>
    <row r="480" spans="2:28"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</row>
    <row r="481" spans="2:28"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</row>
    <row r="482" spans="2:28"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</row>
    <row r="483" spans="2:28"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</row>
    <row r="484" spans="2:28"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  <c r="AA484" s="106"/>
      <c r="AB484" s="106"/>
    </row>
    <row r="485" spans="2:28"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  <c r="AA485" s="106"/>
      <c r="AB485" s="106"/>
    </row>
    <row r="486" spans="2:28"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  <c r="AA486" s="106"/>
      <c r="AB486" s="106"/>
    </row>
    <row r="487" spans="2:28"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</row>
    <row r="488" spans="2:28"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</row>
    <row r="489" spans="2:28"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</row>
    <row r="490" spans="2:28"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</row>
    <row r="491" spans="2:28"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  <c r="AA491" s="106"/>
      <c r="AB491" s="106"/>
    </row>
    <row r="492" spans="2:28"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  <c r="AA492" s="106"/>
      <c r="AB492" s="106"/>
    </row>
    <row r="493" spans="2:28"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  <c r="AA493" s="106"/>
      <c r="AB493" s="106"/>
    </row>
    <row r="494" spans="2:28"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  <c r="AA494" s="106"/>
      <c r="AB494" s="106"/>
    </row>
    <row r="495" spans="2:28"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  <c r="AA495" s="106"/>
      <c r="AB495" s="106"/>
    </row>
    <row r="496" spans="2:28"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  <c r="AA496" s="106"/>
      <c r="AB496" s="106"/>
    </row>
    <row r="497" spans="2:28"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  <c r="AA497" s="106"/>
      <c r="AB497" s="106"/>
    </row>
    <row r="498" spans="2:28"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  <c r="AA498" s="106"/>
      <c r="AB498" s="106"/>
    </row>
    <row r="499" spans="2:28"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  <c r="AA499" s="106"/>
      <c r="AB499" s="106"/>
    </row>
    <row r="500" spans="2:28"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  <c r="AA500" s="106"/>
      <c r="AB500" s="106"/>
    </row>
    <row r="501" spans="2:28"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  <c r="AA501" s="106"/>
      <c r="AB501" s="106"/>
    </row>
    <row r="502" spans="2:28"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  <c r="AA502" s="106"/>
      <c r="AB502" s="106"/>
    </row>
    <row r="503" spans="2:28"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  <c r="AA503" s="106"/>
      <c r="AB503" s="106"/>
    </row>
    <row r="504" spans="2:28"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  <c r="AA504" s="106"/>
      <c r="AB504" s="106"/>
    </row>
    <row r="505" spans="2:28"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</row>
    <row r="506" spans="2:28"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</row>
    <row r="507" spans="2:28"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</row>
    <row r="508" spans="2:28"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  <c r="AA508" s="106"/>
      <c r="AB508" s="106"/>
    </row>
    <row r="509" spans="2:28"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  <c r="AA509" s="106"/>
      <c r="AB509" s="106"/>
    </row>
    <row r="510" spans="2:28"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  <c r="AA510" s="106"/>
      <c r="AB510" s="106"/>
    </row>
    <row r="511" spans="2:28"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  <c r="AA511" s="106"/>
      <c r="AB511" s="106"/>
    </row>
    <row r="512" spans="2:28"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  <c r="AA512" s="106"/>
      <c r="AB512" s="106"/>
    </row>
    <row r="513" spans="2:28"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  <c r="AA513" s="106"/>
      <c r="AB513" s="106"/>
    </row>
    <row r="514" spans="2:28"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  <c r="AA514" s="106"/>
      <c r="AB514" s="106"/>
    </row>
    <row r="515" spans="2:28"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  <c r="AA515" s="106"/>
      <c r="AB515" s="106"/>
    </row>
    <row r="516" spans="2:28"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  <c r="AA516" s="106"/>
      <c r="AB516" s="106"/>
    </row>
    <row r="517" spans="2:28"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  <c r="AA517" s="106"/>
      <c r="AB517" s="106"/>
    </row>
    <row r="518" spans="2:28"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  <c r="AA518" s="106"/>
      <c r="AB518" s="106"/>
    </row>
    <row r="519" spans="2:28"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  <c r="AA519" s="106"/>
      <c r="AB519" s="106"/>
    </row>
    <row r="520" spans="2:28"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  <c r="AA520" s="106"/>
      <c r="AB520" s="106"/>
    </row>
    <row r="521" spans="2:28"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  <c r="AA521" s="106"/>
      <c r="AB521" s="106"/>
    </row>
    <row r="522" spans="2:28"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  <c r="AA522" s="106"/>
      <c r="AB522" s="106"/>
    </row>
    <row r="523" spans="2:28"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  <c r="AA523" s="106"/>
      <c r="AB523" s="106"/>
    </row>
    <row r="524" spans="2:28"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  <c r="AA524" s="106"/>
      <c r="AB524" s="106"/>
    </row>
    <row r="525" spans="2:28"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  <c r="AA525" s="106"/>
      <c r="AB525" s="106"/>
    </row>
    <row r="526" spans="2:28"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  <c r="AA526" s="106"/>
      <c r="AB526" s="106"/>
    </row>
    <row r="527" spans="2:28"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  <c r="AA527" s="106"/>
      <c r="AB527" s="106"/>
    </row>
    <row r="528" spans="2:28"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  <c r="AA528" s="106"/>
      <c r="AB528" s="106"/>
    </row>
    <row r="529" spans="2:28"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  <c r="AA529" s="106"/>
      <c r="AB529" s="106"/>
    </row>
    <row r="530" spans="2:28"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  <c r="AA530" s="106"/>
      <c r="AB530" s="106"/>
    </row>
    <row r="531" spans="2:28"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  <c r="AA531" s="106"/>
      <c r="AB531" s="106"/>
    </row>
    <row r="532" spans="2:28"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  <c r="AA532" s="106"/>
      <c r="AB532" s="106"/>
    </row>
    <row r="533" spans="2:28"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  <c r="AA533" s="106"/>
      <c r="AB533" s="106"/>
    </row>
    <row r="534" spans="2:28"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  <c r="AA534" s="106"/>
      <c r="AB534" s="106"/>
    </row>
    <row r="535" spans="2:28"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  <c r="AA535" s="106"/>
      <c r="AB535" s="106"/>
    </row>
    <row r="536" spans="2:28"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  <c r="AA536" s="106"/>
      <c r="AB536" s="106"/>
    </row>
    <row r="537" spans="2:28"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  <c r="AA537" s="106"/>
      <c r="AB537" s="106"/>
    </row>
    <row r="538" spans="2:28"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  <c r="AA538" s="106"/>
      <c r="AB538" s="106"/>
    </row>
    <row r="539" spans="2:28"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  <c r="AA539" s="106"/>
      <c r="AB539" s="106"/>
    </row>
    <row r="540" spans="2:28"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  <c r="AA540" s="106"/>
      <c r="AB540" s="106"/>
    </row>
    <row r="541" spans="2:28"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  <c r="AA541" s="106"/>
      <c r="AB541" s="106"/>
    </row>
    <row r="542" spans="2:28"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  <c r="AA542" s="106"/>
      <c r="AB542" s="106"/>
    </row>
    <row r="543" spans="2:28"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  <c r="AA543" s="106"/>
      <c r="AB543" s="106"/>
    </row>
    <row r="544" spans="2:28"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  <c r="AA544" s="106"/>
      <c r="AB544" s="106"/>
    </row>
    <row r="545" spans="2:28"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  <c r="AA545" s="106"/>
      <c r="AB545" s="106"/>
    </row>
    <row r="546" spans="2:28"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  <c r="AA546" s="106"/>
      <c r="AB546" s="106"/>
    </row>
    <row r="547" spans="2:28"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  <c r="AA547" s="106"/>
      <c r="AB547" s="106"/>
    </row>
    <row r="548" spans="2:28"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  <c r="AA548" s="106"/>
      <c r="AB548" s="106"/>
    </row>
    <row r="549" spans="2:28"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  <c r="AA549" s="106"/>
      <c r="AB549" s="106"/>
    </row>
    <row r="550" spans="2:28"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  <c r="AA550" s="106"/>
      <c r="AB550" s="106"/>
    </row>
    <row r="551" spans="2:28"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  <c r="AA551" s="106"/>
      <c r="AB551" s="106"/>
    </row>
    <row r="552" spans="2:28"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  <c r="AA552" s="106"/>
      <c r="AB552" s="106"/>
    </row>
    <row r="553" spans="2:28"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  <c r="AA553" s="106"/>
      <c r="AB553" s="106"/>
    </row>
    <row r="554" spans="2:28"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  <c r="AA554" s="106"/>
      <c r="AB554" s="106"/>
    </row>
    <row r="555" spans="2:28"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  <c r="AA555" s="106"/>
      <c r="AB555" s="106"/>
    </row>
    <row r="556" spans="2:28"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  <c r="AA556" s="106"/>
      <c r="AB556" s="106"/>
    </row>
    <row r="557" spans="2:28"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  <c r="AA557" s="106"/>
      <c r="AB557" s="106"/>
    </row>
    <row r="558" spans="2:28"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  <c r="AA558" s="106"/>
      <c r="AB558" s="106"/>
    </row>
    <row r="559" spans="2:28"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  <c r="AA559" s="106"/>
      <c r="AB559" s="106"/>
    </row>
    <row r="560" spans="2:28"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  <c r="AA560" s="106"/>
      <c r="AB560" s="106"/>
    </row>
    <row r="561" spans="2:28"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  <c r="AA561" s="106"/>
      <c r="AB561" s="106"/>
    </row>
    <row r="562" spans="2:28"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  <c r="AA562" s="106"/>
      <c r="AB562" s="106"/>
    </row>
    <row r="563" spans="2:28"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  <c r="AA563" s="106"/>
      <c r="AB563" s="106"/>
    </row>
    <row r="564" spans="2:28"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  <c r="AA564" s="106"/>
      <c r="AB564" s="106"/>
    </row>
    <row r="565" spans="2:28"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  <c r="AA565" s="106"/>
      <c r="AB565" s="106"/>
    </row>
    <row r="566" spans="2:28"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  <c r="AA566" s="106"/>
      <c r="AB566" s="106"/>
    </row>
    <row r="567" spans="2:28"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  <c r="AA567" s="106"/>
      <c r="AB567" s="106"/>
    </row>
    <row r="568" spans="2:28"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  <c r="AA568" s="106"/>
      <c r="AB568" s="106"/>
    </row>
    <row r="569" spans="2:28"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  <c r="AA569" s="106"/>
      <c r="AB569" s="106"/>
    </row>
    <row r="570" spans="2:28"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  <c r="AA570" s="106"/>
      <c r="AB570" s="106"/>
    </row>
    <row r="571" spans="2:28"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  <c r="AA571" s="106"/>
      <c r="AB571" s="106"/>
    </row>
    <row r="572" spans="2:28"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  <c r="AA572" s="106"/>
      <c r="AB572" s="106"/>
    </row>
    <row r="573" spans="2:28"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  <c r="AA573" s="106"/>
      <c r="AB573" s="106"/>
    </row>
    <row r="574" spans="2:28"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  <c r="AA574" s="106"/>
      <c r="AB574" s="106"/>
    </row>
    <row r="575" spans="2:28"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  <c r="AA575" s="106"/>
      <c r="AB575" s="106"/>
    </row>
    <row r="576" spans="2:28"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  <c r="AA576" s="106"/>
      <c r="AB576" s="106"/>
    </row>
    <row r="577" spans="2:28"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  <c r="AA577" s="106"/>
      <c r="AB577" s="106"/>
    </row>
    <row r="578" spans="2:28"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  <c r="AA578" s="106"/>
      <c r="AB578" s="106"/>
    </row>
    <row r="579" spans="2:28"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  <c r="AA579" s="106"/>
      <c r="AB579" s="106"/>
    </row>
    <row r="580" spans="2:28"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  <c r="AA580" s="106"/>
      <c r="AB580" s="106"/>
    </row>
    <row r="581" spans="2:28"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  <c r="AA581" s="106"/>
      <c r="AB581" s="106"/>
    </row>
    <row r="582" spans="2:28"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  <c r="AA582" s="106"/>
      <c r="AB582" s="106"/>
    </row>
    <row r="583" spans="2:28"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  <c r="AA583" s="106"/>
      <c r="AB583" s="106"/>
    </row>
    <row r="584" spans="2:28"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  <c r="AA584" s="106"/>
      <c r="AB584" s="106"/>
    </row>
    <row r="585" spans="2:28"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  <c r="AA585" s="106"/>
      <c r="AB585" s="106"/>
    </row>
    <row r="586" spans="2:28"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  <c r="AA586" s="106"/>
      <c r="AB586" s="106"/>
    </row>
    <row r="587" spans="2:28"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  <c r="AA587" s="106"/>
      <c r="AB587" s="106"/>
    </row>
    <row r="588" spans="2:28"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  <c r="AA588" s="106"/>
      <c r="AB588" s="106"/>
    </row>
    <row r="589" spans="2:28"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  <c r="AA589" s="106"/>
      <c r="AB589" s="106"/>
    </row>
    <row r="590" spans="2:28"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  <c r="AA590" s="106"/>
      <c r="AB590" s="106"/>
    </row>
    <row r="591" spans="2:28"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  <c r="AA591" s="106"/>
      <c r="AB591" s="106"/>
    </row>
    <row r="592" spans="2:28"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  <c r="AA592" s="106"/>
      <c r="AB592" s="106"/>
    </row>
    <row r="593" spans="2:28"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  <c r="AA593" s="106"/>
      <c r="AB593" s="106"/>
    </row>
    <row r="594" spans="2:28"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  <c r="AA594" s="106"/>
      <c r="AB594" s="106"/>
    </row>
    <row r="595" spans="2:28"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  <c r="AA595" s="106"/>
      <c r="AB595" s="106"/>
    </row>
    <row r="596" spans="2:28"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  <c r="AA596" s="106"/>
      <c r="AB596" s="106"/>
    </row>
    <row r="597" spans="2:28"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  <c r="AA597" s="106"/>
      <c r="AB597" s="106"/>
    </row>
    <row r="598" spans="2:28"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  <c r="AA598" s="106"/>
      <c r="AB598" s="106"/>
    </row>
    <row r="599" spans="2:28"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  <c r="AA599" s="106"/>
      <c r="AB599" s="106"/>
    </row>
    <row r="600" spans="2:28"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  <c r="AA600" s="106"/>
      <c r="AB600" s="106"/>
    </row>
    <row r="601" spans="2:28"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  <c r="AA601" s="106"/>
      <c r="AB601" s="106"/>
    </row>
    <row r="602" spans="2:28"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  <c r="AA602" s="106"/>
      <c r="AB602" s="106"/>
    </row>
    <row r="603" spans="2:28"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  <c r="AA603" s="106"/>
      <c r="AB603" s="106"/>
    </row>
    <row r="604" spans="2:28"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  <c r="AA604" s="106"/>
      <c r="AB604" s="106"/>
    </row>
    <row r="605" spans="2:28"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  <c r="AA605" s="106"/>
      <c r="AB605" s="106"/>
    </row>
    <row r="606" spans="2:28"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  <c r="AA606" s="106"/>
      <c r="AB606" s="106"/>
    </row>
    <row r="607" spans="2:28"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  <c r="AA607" s="106"/>
      <c r="AB607" s="106"/>
    </row>
    <row r="608" spans="2:28"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  <c r="AA608" s="106"/>
      <c r="AB608" s="106"/>
    </row>
    <row r="609" spans="2:28"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  <c r="AA609" s="106"/>
      <c r="AB609" s="106"/>
    </row>
    <row r="610" spans="2:28"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  <c r="AA610" s="106"/>
      <c r="AB610" s="106"/>
    </row>
    <row r="611" spans="2:28"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  <c r="AA611" s="106"/>
      <c r="AB611" s="106"/>
    </row>
    <row r="612" spans="2:28"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  <c r="AA612" s="106"/>
      <c r="AB612" s="106"/>
    </row>
    <row r="613" spans="2:28"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  <c r="AA613" s="106"/>
      <c r="AB613" s="106"/>
    </row>
    <row r="614" spans="2:28"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  <c r="AA614" s="106"/>
      <c r="AB614" s="106"/>
    </row>
    <row r="615" spans="2:28"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  <c r="AA615" s="106"/>
      <c r="AB615" s="106"/>
    </row>
    <row r="616" spans="2:28"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  <c r="AA616" s="106"/>
      <c r="AB616" s="106"/>
    </row>
    <row r="617" spans="2:28"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  <c r="AA617" s="106"/>
      <c r="AB617" s="106"/>
    </row>
    <row r="618" spans="2:28"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  <c r="AA618" s="106"/>
      <c r="AB618" s="106"/>
    </row>
    <row r="619" spans="2:28"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  <c r="AA619" s="106"/>
      <c r="AB619" s="106"/>
    </row>
    <row r="620" spans="2:28"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  <c r="AA620" s="106"/>
      <c r="AB620" s="106"/>
    </row>
    <row r="621" spans="2:28"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  <c r="AA621" s="106"/>
      <c r="AB621" s="106"/>
    </row>
    <row r="622" spans="2:28"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  <c r="AA622" s="106"/>
      <c r="AB622" s="106"/>
    </row>
    <row r="623" spans="2:28"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  <c r="AA623" s="106"/>
      <c r="AB623" s="106"/>
    </row>
    <row r="624" spans="2:28"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  <c r="AA624" s="106"/>
      <c r="AB624" s="106"/>
    </row>
    <row r="625" spans="2:28"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  <c r="AA625" s="106"/>
      <c r="AB625" s="106"/>
    </row>
    <row r="626" spans="2:28"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  <c r="AA626" s="106"/>
      <c r="AB626" s="106"/>
    </row>
    <row r="627" spans="2:28"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  <c r="AA627" s="106"/>
      <c r="AB627" s="106"/>
    </row>
    <row r="628" spans="2:28"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  <c r="AA628" s="106"/>
      <c r="AB628" s="106"/>
    </row>
    <row r="629" spans="2:28"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  <c r="AA629" s="106"/>
      <c r="AB629" s="106"/>
    </row>
    <row r="630" spans="2:28"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  <c r="AA630" s="106"/>
      <c r="AB630" s="106"/>
    </row>
    <row r="631" spans="2:28"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  <c r="AA631" s="106"/>
      <c r="AB631" s="106"/>
    </row>
    <row r="632" spans="2:28"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  <c r="AA632" s="106"/>
      <c r="AB632" s="106"/>
    </row>
    <row r="633" spans="2:28"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  <c r="AA633" s="106"/>
      <c r="AB633" s="106"/>
    </row>
    <row r="634" spans="2:28"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  <c r="AA634" s="106"/>
      <c r="AB634" s="106"/>
    </row>
    <row r="635" spans="2:28"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  <c r="AA635" s="106"/>
      <c r="AB635" s="106"/>
    </row>
    <row r="636" spans="2:28"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  <c r="AA636" s="106"/>
      <c r="AB636" s="106"/>
    </row>
    <row r="637" spans="2:28"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  <c r="AA637" s="106"/>
      <c r="AB637" s="106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AJ337"/>
  <sheetViews>
    <sheetView view="pageBreakPreview" topLeftCell="A3" zoomScale="60" zoomScaleNormal="100" workbookViewId="0">
      <pane xSplit="1" topLeftCell="B1" activePane="topRight" state="frozen"/>
      <selection pane="topRight" activeCell="T3" sqref="T3"/>
    </sheetView>
  </sheetViews>
  <sheetFormatPr defaultRowHeight="15"/>
  <cols>
    <col min="1" max="1" width="0.85546875" customWidth="1"/>
    <col min="2" max="2" width="4" customWidth="1"/>
    <col min="3" max="3" width="32" customWidth="1"/>
    <col min="4" max="4" width="8.7109375" customWidth="1"/>
    <col min="5" max="5" width="7.28515625" customWidth="1"/>
    <col min="6" max="6" width="6.85546875" customWidth="1"/>
    <col min="7" max="7" width="7.7109375" customWidth="1"/>
    <col min="8" max="8" width="7.140625" customWidth="1"/>
    <col min="9" max="9" width="6.85546875" customWidth="1"/>
    <col min="10" max="10" width="7.28515625" customWidth="1"/>
    <col min="11" max="11" width="7.5703125" customWidth="1"/>
    <col min="12" max="12" width="7.42578125" customWidth="1"/>
    <col min="13" max="13" width="7" customWidth="1"/>
    <col min="14" max="14" width="7.7109375" customWidth="1"/>
    <col min="15" max="15" width="7" customWidth="1"/>
    <col min="16" max="16" width="6" customWidth="1"/>
    <col min="17" max="17" width="6.5703125" customWidth="1"/>
    <col min="18" max="18" width="6.42578125" customWidth="1"/>
    <col min="19" max="19" width="0.5703125" customWidth="1"/>
    <col min="20" max="20" width="9.7109375" customWidth="1"/>
    <col min="21" max="21" width="9" customWidth="1"/>
    <col min="23" max="23" width="5.42578125" customWidth="1"/>
    <col min="24" max="24" width="6.7109375" customWidth="1"/>
    <col min="25" max="25" width="6.85546875" customWidth="1"/>
    <col min="26" max="26" width="7.28515625" customWidth="1"/>
    <col min="28" max="28" width="16.5703125" customWidth="1"/>
    <col min="29" max="29" width="8.28515625" customWidth="1"/>
    <col min="30" max="30" width="6.85546875" customWidth="1"/>
    <col min="31" max="31" width="10.28515625" customWidth="1"/>
  </cols>
  <sheetData>
    <row r="1" spans="2:36" ht="10.5" customHeight="1"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</row>
    <row r="2" spans="2:36" ht="15.75" thickBot="1">
      <c r="B2" s="99" t="s">
        <v>443</v>
      </c>
      <c r="D2" s="99" t="s">
        <v>18</v>
      </c>
      <c r="J2" t="s">
        <v>224</v>
      </c>
      <c r="T2" s="11"/>
      <c r="U2" s="11"/>
      <c r="V2" s="91"/>
      <c r="W2" s="802"/>
      <c r="X2" s="91"/>
      <c r="AH2" s="106"/>
      <c r="AI2" s="106"/>
      <c r="AJ2" s="106"/>
    </row>
    <row r="3" spans="2:36" ht="13.5" customHeight="1">
      <c r="B3" s="82"/>
      <c r="C3" s="804"/>
      <c r="D3" s="174" t="s">
        <v>19</v>
      </c>
      <c r="E3" s="68" t="s">
        <v>205</v>
      </c>
      <c r="F3" s="68"/>
      <c r="G3" s="68"/>
      <c r="H3" s="68"/>
      <c r="I3" s="68"/>
      <c r="J3" s="68"/>
      <c r="K3" s="68"/>
      <c r="L3" s="68"/>
      <c r="M3" s="55"/>
      <c r="N3" s="55"/>
      <c r="O3" s="174" t="s">
        <v>20</v>
      </c>
      <c r="P3" s="174" t="s">
        <v>21</v>
      </c>
      <c r="Q3" s="800" t="s">
        <v>290</v>
      </c>
      <c r="R3" s="817" t="s">
        <v>290</v>
      </c>
      <c r="T3" s="98"/>
      <c r="U3" s="98"/>
      <c r="V3" s="126"/>
      <c r="W3" s="106"/>
      <c r="X3" s="356"/>
      <c r="Y3" s="126"/>
      <c r="Z3" s="106"/>
      <c r="AA3" s="106"/>
      <c r="AB3" s="106"/>
      <c r="AC3" s="106"/>
      <c r="AD3" s="106"/>
      <c r="AE3" s="106"/>
      <c r="AH3" s="106"/>
      <c r="AI3" s="106"/>
      <c r="AJ3" s="106"/>
    </row>
    <row r="4" spans="2:36" ht="13.5" customHeight="1">
      <c r="B4" s="62"/>
      <c r="C4" s="805"/>
      <c r="D4" s="460" t="s">
        <v>175</v>
      </c>
      <c r="E4" s="20" t="s">
        <v>217</v>
      </c>
      <c r="F4" s="20"/>
      <c r="G4" s="20"/>
      <c r="H4" s="20" t="s">
        <v>189</v>
      </c>
      <c r="I4" s="20"/>
      <c r="J4" s="20"/>
      <c r="K4" s="20"/>
      <c r="L4" s="20"/>
      <c r="M4" s="19"/>
      <c r="N4" s="19"/>
      <c r="O4" s="460" t="s">
        <v>190</v>
      </c>
      <c r="P4" s="460" t="s">
        <v>22</v>
      </c>
      <c r="Q4" s="799" t="s">
        <v>96</v>
      </c>
      <c r="R4" s="818" t="s">
        <v>96</v>
      </c>
      <c r="T4" s="98"/>
      <c r="U4" s="98"/>
      <c r="V4" s="126"/>
      <c r="W4" s="106"/>
      <c r="X4" s="356"/>
      <c r="Y4" s="126"/>
      <c r="Z4" s="106"/>
      <c r="AA4" s="106"/>
      <c r="AB4" s="106"/>
      <c r="AC4" s="106"/>
      <c r="AD4" s="106"/>
      <c r="AE4" s="106"/>
      <c r="AH4" s="106"/>
      <c r="AI4" s="106"/>
      <c r="AJ4" s="106"/>
    </row>
    <row r="5" spans="2:36" ht="12.75" customHeight="1" thickBot="1">
      <c r="B5" s="62"/>
      <c r="C5" s="806" t="s">
        <v>23</v>
      </c>
      <c r="D5" s="460" t="s">
        <v>20</v>
      </c>
      <c r="F5" t="s">
        <v>188</v>
      </c>
      <c r="G5" s="73"/>
      <c r="H5" s="73"/>
      <c r="I5" t="s">
        <v>470</v>
      </c>
      <c r="K5" s="73"/>
      <c r="L5" s="63" t="s">
        <v>105</v>
      </c>
      <c r="M5" s="56"/>
      <c r="N5" s="56"/>
      <c r="O5" s="460" t="s">
        <v>25</v>
      </c>
      <c r="P5" s="460" t="s">
        <v>24</v>
      </c>
      <c r="Q5" s="791" t="s">
        <v>291</v>
      </c>
      <c r="R5" s="818" t="s">
        <v>291</v>
      </c>
      <c r="T5" s="98"/>
      <c r="U5" s="98"/>
      <c r="V5" s="356"/>
      <c r="W5" s="106"/>
      <c r="X5" s="356"/>
      <c r="Y5" s="126"/>
      <c r="Z5" s="106"/>
      <c r="AA5" s="106"/>
      <c r="AB5" s="106"/>
      <c r="AC5" s="106"/>
      <c r="AD5" s="106"/>
      <c r="AE5" s="593"/>
      <c r="AH5" s="106"/>
      <c r="AI5" s="106"/>
      <c r="AJ5" s="106"/>
    </row>
    <row r="6" spans="2:36">
      <c r="B6" s="62" t="s">
        <v>176</v>
      </c>
      <c r="C6" s="805"/>
      <c r="D6" s="460" t="s">
        <v>37</v>
      </c>
      <c r="E6" s="636" t="s">
        <v>26</v>
      </c>
      <c r="F6" s="36" t="s">
        <v>27</v>
      </c>
      <c r="G6" s="36" t="s">
        <v>28</v>
      </c>
      <c r="H6" s="36" t="s">
        <v>29</v>
      </c>
      <c r="I6" s="35" t="s">
        <v>30</v>
      </c>
      <c r="J6" s="36" t="s">
        <v>31</v>
      </c>
      <c r="K6" s="35" t="s">
        <v>32</v>
      </c>
      <c r="L6" s="36" t="s">
        <v>33</v>
      </c>
      <c r="M6" s="35" t="s">
        <v>34</v>
      </c>
      <c r="N6" s="36" t="s">
        <v>35</v>
      </c>
      <c r="O6" s="460">
        <v>10</v>
      </c>
      <c r="P6" s="460" t="s">
        <v>36</v>
      </c>
      <c r="Q6" s="460" t="s">
        <v>25</v>
      </c>
      <c r="R6" s="819" t="s">
        <v>292</v>
      </c>
      <c r="T6" s="98"/>
      <c r="U6" s="98"/>
      <c r="V6" s="356"/>
      <c r="W6" s="106"/>
      <c r="X6" s="356"/>
      <c r="Y6" s="126"/>
      <c r="Z6" s="106"/>
      <c r="AA6" s="106"/>
      <c r="AB6" s="106"/>
      <c r="AC6" s="328"/>
      <c r="AD6" s="106"/>
      <c r="AE6" s="593"/>
      <c r="AH6" s="106"/>
      <c r="AI6" s="106"/>
      <c r="AJ6" s="106"/>
    </row>
    <row r="7" spans="2:36" ht="12" customHeight="1">
      <c r="B7" s="62"/>
      <c r="C7" s="806" t="s">
        <v>177</v>
      </c>
      <c r="D7" s="460" t="s">
        <v>178</v>
      </c>
      <c r="E7" s="451" t="s">
        <v>38</v>
      </c>
      <c r="F7" s="71" t="s">
        <v>38</v>
      </c>
      <c r="G7" s="71" t="s">
        <v>38</v>
      </c>
      <c r="H7" s="71" t="s">
        <v>38</v>
      </c>
      <c r="I7" s="31" t="s">
        <v>38</v>
      </c>
      <c r="J7" s="71" t="s">
        <v>38</v>
      </c>
      <c r="K7" s="71" t="s">
        <v>38</v>
      </c>
      <c r="L7" s="31" t="s">
        <v>38</v>
      </c>
      <c r="M7" s="71" t="s">
        <v>38</v>
      </c>
      <c r="N7" s="71" t="s">
        <v>38</v>
      </c>
      <c r="O7" s="460" t="s">
        <v>289</v>
      </c>
      <c r="P7" s="460" t="s">
        <v>169</v>
      </c>
      <c r="Q7" s="460">
        <v>10</v>
      </c>
      <c r="R7" s="819"/>
      <c r="T7" s="98"/>
      <c r="U7" s="98"/>
      <c r="V7" s="126"/>
      <c r="W7" s="106"/>
      <c r="X7" s="356"/>
      <c r="Y7" s="126"/>
      <c r="Z7" s="106"/>
      <c r="AA7" s="106"/>
      <c r="AB7" s="106"/>
      <c r="AC7" s="328"/>
      <c r="AD7" s="106"/>
      <c r="AE7" s="594"/>
      <c r="AH7" s="106"/>
      <c r="AI7" s="106"/>
      <c r="AJ7" s="106"/>
    </row>
    <row r="8" spans="2:36" ht="14.25" customHeight="1" thickBot="1">
      <c r="B8" s="62"/>
      <c r="C8" s="807"/>
      <c r="D8" s="809">
        <v>0.35</v>
      </c>
      <c r="E8" s="56"/>
      <c r="F8" s="57"/>
      <c r="G8" s="56"/>
      <c r="H8" s="57"/>
      <c r="I8" s="89"/>
      <c r="J8" s="57"/>
      <c r="K8" s="57"/>
      <c r="L8" s="56"/>
      <c r="M8" s="57"/>
      <c r="N8" s="89"/>
      <c r="O8" s="460"/>
      <c r="P8" s="460" t="s">
        <v>170</v>
      </c>
      <c r="Q8" s="460" t="s">
        <v>289</v>
      </c>
      <c r="R8" s="1441">
        <v>1</v>
      </c>
      <c r="T8" s="98"/>
      <c r="U8" s="98"/>
      <c r="V8" s="203"/>
      <c r="W8" s="126"/>
      <c r="X8" s="356"/>
      <c r="Y8" s="126"/>
      <c r="Z8" s="106"/>
      <c r="AA8" s="268"/>
      <c r="AB8" s="356"/>
      <c r="AC8" s="595"/>
      <c r="AD8" s="106"/>
      <c r="AE8" s="594"/>
      <c r="AH8" s="106"/>
      <c r="AI8" s="106"/>
      <c r="AJ8" s="106"/>
    </row>
    <row r="9" spans="2:36" ht="14.25" customHeight="1">
      <c r="B9" s="463">
        <v>1</v>
      </c>
      <c r="C9" s="1436" t="s">
        <v>179</v>
      </c>
      <c r="D9" s="1433">
        <v>42</v>
      </c>
      <c r="E9" s="164">
        <f>'12-18л. РАСКЛАДКА'!S13</f>
        <v>30</v>
      </c>
      <c r="F9" s="75">
        <f>'12-18л. РАСКЛАДКА'!S71</f>
        <v>50</v>
      </c>
      <c r="G9" s="75">
        <f>'12-18л. РАСКЛАДКА'!S130</f>
        <v>50</v>
      </c>
      <c r="H9" s="75">
        <f>'12-18л. РАСКЛАДКА'!S186</f>
        <v>50</v>
      </c>
      <c r="I9" s="75">
        <f>'12-18л. РАСКЛАДКА'!S243</f>
        <v>20</v>
      </c>
      <c r="J9" s="75">
        <f>'12-18л. РАСКЛАДКА'!S299</f>
        <v>50</v>
      </c>
      <c r="K9" s="75">
        <f>'12-18л. РАСКЛАДКА'!S355</f>
        <v>40</v>
      </c>
      <c r="L9" s="75">
        <f>'12-18л. РАСКЛАДКА'!S408</f>
        <v>40</v>
      </c>
      <c r="M9" s="75">
        <f>'12-18л. РАСКЛАДКА'!S462</f>
        <v>40</v>
      </c>
      <c r="N9" s="792">
        <f>'12-18л. РАСКЛАДКА'!S515</f>
        <v>50</v>
      </c>
      <c r="O9" s="795">
        <f t="shared" ref="O9:O45" si="0">E9+F9+G9+H9+I9+J9+K9+L9+M9+N9</f>
        <v>420</v>
      </c>
      <c r="P9" s="3335">
        <v>0</v>
      </c>
      <c r="Q9" s="1571">
        <v>420</v>
      </c>
      <c r="R9" s="1427">
        <v>120</v>
      </c>
      <c r="T9" s="3707"/>
      <c r="U9" s="126"/>
      <c r="V9" s="356"/>
      <c r="W9" s="487"/>
      <c r="X9" s="106"/>
      <c r="Y9" s="106"/>
      <c r="Z9" s="106"/>
      <c r="AA9" s="598"/>
      <c r="AB9" s="126"/>
      <c r="AC9" s="599"/>
      <c r="AD9" s="106"/>
      <c r="AE9" s="1712"/>
      <c r="AH9" s="106"/>
      <c r="AI9" s="106"/>
      <c r="AJ9" s="106"/>
    </row>
    <row r="10" spans="2:36" ht="12.75" customHeight="1">
      <c r="B10" s="441">
        <v>2</v>
      </c>
      <c r="C10" s="1437" t="s">
        <v>40</v>
      </c>
      <c r="D10" s="1434">
        <v>70</v>
      </c>
      <c r="E10" s="164">
        <f>'12-18л. РАСКЛАДКА'!S14</f>
        <v>50</v>
      </c>
      <c r="F10" s="75">
        <f>'12-18л. РАСКЛАДКА'!S72</f>
        <v>70</v>
      </c>
      <c r="G10" s="75">
        <f>'12-18л. РАСКЛАДКА'!S131</f>
        <v>70</v>
      </c>
      <c r="H10" s="75">
        <f>'12-18л. РАСКЛАДКА'!S187</f>
        <v>77.010000000000005</v>
      </c>
      <c r="I10" s="75">
        <f>'12-18л. РАСКЛАДКА'!S244</f>
        <v>30</v>
      </c>
      <c r="J10" s="75">
        <f>'12-18л. РАСКЛАДКА'!S300</f>
        <v>60</v>
      </c>
      <c r="K10" s="75">
        <f>'12-18л. РАСКЛАДКА'!S356</f>
        <v>69.2</v>
      </c>
      <c r="L10" s="75">
        <f>'12-18л. РАСКЛАДКА'!S409</f>
        <v>60</v>
      </c>
      <c r="M10" s="75">
        <f>'12-18л. РАСКЛАДКА'!S463</f>
        <v>60</v>
      </c>
      <c r="N10" s="792">
        <f>'12-18л. РАСКЛАДКА'!S516</f>
        <v>60</v>
      </c>
      <c r="O10" s="796">
        <f t="shared" si="0"/>
        <v>606.21</v>
      </c>
      <c r="P10" s="3724">
        <v>-13.398571430000001</v>
      </c>
      <c r="Q10" s="798">
        <v>700</v>
      </c>
      <c r="R10" s="1428">
        <v>200</v>
      </c>
      <c r="T10" s="3707"/>
      <c r="U10" s="126"/>
      <c r="V10" s="356"/>
      <c r="W10" s="106"/>
      <c r="X10" s="106"/>
      <c r="Y10" s="106"/>
      <c r="Z10" s="106"/>
      <c r="AA10" s="598"/>
      <c r="AB10" s="126"/>
      <c r="AC10" s="599"/>
      <c r="AD10" s="106"/>
      <c r="AE10" s="1712"/>
      <c r="AH10" s="106"/>
      <c r="AI10" s="106"/>
      <c r="AJ10" s="106"/>
    </row>
    <row r="11" spans="2:36" ht="12.75" customHeight="1">
      <c r="B11" s="441">
        <v>3</v>
      </c>
      <c r="C11" s="1437" t="s">
        <v>41</v>
      </c>
      <c r="D11" s="1434">
        <v>7</v>
      </c>
      <c r="E11" s="164">
        <f>'12-18л. РАСКЛАДКА'!S15</f>
        <v>0</v>
      </c>
      <c r="F11" s="75">
        <f>'12-18л. РАСКЛАДКА'!S73</f>
        <v>0.66</v>
      </c>
      <c r="G11" s="75">
        <f>'12-18л. РАСКЛАДКА'!S132</f>
        <v>7.08</v>
      </c>
      <c r="H11" s="75">
        <f>'12-18л. РАСКЛАДКА'!S188</f>
        <v>0</v>
      </c>
      <c r="I11" s="75">
        <f>'12-18л. РАСКЛАДКА'!S245</f>
        <v>27.12</v>
      </c>
      <c r="J11" s="75">
        <f>'12-18л. РАСКЛАДКА'!S301</f>
        <v>22.52</v>
      </c>
      <c r="K11" s="75">
        <f>'12-18л. РАСКЛАДКА'!S357</f>
        <v>2.5</v>
      </c>
      <c r="L11" s="75">
        <f>'12-18л. РАСКЛАДКА'!S410</f>
        <v>8.32</v>
      </c>
      <c r="M11" s="75">
        <f>'12-18л. РАСКЛАДКА'!S464</f>
        <v>0</v>
      </c>
      <c r="N11" s="792">
        <f>'12-18л. РАСКЛАДКА'!S517</f>
        <v>1.8</v>
      </c>
      <c r="O11" s="796">
        <f t="shared" si="0"/>
        <v>69.999999999999986</v>
      </c>
      <c r="P11" s="3336">
        <v>0</v>
      </c>
      <c r="Q11" s="798">
        <v>70</v>
      </c>
      <c r="R11" s="1428">
        <v>20</v>
      </c>
      <c r="T11" s="3707"/>
      <c r="U11" s="126"/>
      <c r="V11" s="356"/>
      <c r="W11" s="106"/>
      <c r="X11" s="106"/>
      <c r="Y11" s="106"/>
      <c r="Z11" s="106"/>
      <c r="AA11" s="598"/>
      <c r="AB11" s="126"/>
      <c r="AC11" s="599"/>
      <c r="AD11" s="106"/>
      <c r="AE11" s="1713"/>
      <c r="AH11" s="106"/>
      <c r="AI11" s="106"/>
      <c r="AJ11" s="106"/>
    </row>
    <row r="12" spans="2:36" ht="12" customHeight="1">
      <c r="B12" s="441">
        <v>4</v>
      </c>
      <c r="C12" s="1437" t="s">
        <v>42</v>
      </c>
      <c r="D12" s="1434">
        <v>17.5</v>
      </c>
      <c r="E12" s="164">
        <f>'12-18л. РАСКЛАДКА'!S16</f>
        <v>5</v>
      </c>
      <c r="F12" s="75">
        <f>'12-18л. РАСКЛАДКА'!S74</f>
        <v>5</v>
      </c>
      <c r="G12" s="75">
        <f>'12-18л. РАСКЛАДКА'!S133</f>
        <v>0</v>
      </c>
      <c r="H12" s="75">
        <f>'12-18л. РАСКЛАДКА'!S189</f>
        <v>43.65</v>
      </c>
      <c r="I12" s="75">
        <f>'12-18л. РАСКЛАДКА'!S246</f>
        <v>15</v>
      </c>
      <c r="J12" s="75">
        <f>'12-18л. РАСКЛАДКА'!S302</f>
        <v>39.24</v>
      </c>
      <c r="K12" s="75">
        <f>'12-18л. РАСКЛАДКА'!S358</f>
        <v>0</v>
      </c>
      <c r="L12" s="75">
        <f>'12-18л. РАСКЛАДКА'!S411</f>
        <v>25</v>
      </c>
      <c r="M12" s="75">
        <f>'12-18л. РАСКЛАДКА'!S465</f>
        <v>42.11</v>
      </c>
      <c r="N12" s="792">
        <f>'12-18л. РАСКЛАДКА'!S518</f>
        <v>0</v>
      </c>
      <c r="O12" s="796">
        <f t="shared" si="0"/>
        <v>175</v>
      </c>
      <c r="P12" s="3336">
        <v>0</v>
      </c>
      <c r="Q12" s="798">
        <v>175</v>
      </c>
      <c r="R12" s="1428">
        <v>50</v>
      </c>
      <c r="T12" s="3707"/>
      <c r="U12" s="126"/>
      <c r="V12" s="356"/>
      <c r="W12" s="106"/>
      <c r="X12" s="106"/>
      <c r="Y12" s="106"/>
      <c r="Z12" s="106"/>
      <c r="AA12" s="598"/>
      <c r="AB12" s="126"/>
      <c r="AC12" s="599"/>
      <c r="AD12" s="106"/>
      <c r="AE12" s="1712"/>
      <c r="AH12" s="106"/>
      <c r="AI12" s="106"/>
      <c r="AJ12" s="106"/>
    </row>
    <row r="13" spans="2:36">
      <c r="B13" s="441">
        <v>5</v>
      </c>
      <c r="C13" s="1437" t="s">
        <v>43</v>
      </c>
      <c r="D13" s="1434">
        <v>7</v>
      </c>
      <c r="E13" s="164">
        <f>'12-18л. РАСКЛАДКА'!S17</f>
        <v>0</v>
      </c>
      <c r="F13" s="75">
        <f>'12-18л. РАСКЛАДКА'!S75</f>
        <v>0</v>
      </c>
      <c r="G13" s="75">
        <f>'12-18л. РАСКЛАДКА'!S134</f>
        <v>0</v>
      </c>
      <c r="H13" s="75">
        <f>'12-18л. РАСКЛАДКА'!S190</f>
        <v>0</v>
      </c>
      <c r="I13" s="75">
        <f>'12-18л. РАСКЛАДКА'!S247</f>
        <v>0</v>
      </c>
      <c r="J13" s="75">
        <f>'12-18л. РАСКЛАДКА'!S303</f>
        <v>0</v>
      </c>
      <c r="K13" s="75">
        <f>'12-18л. РАСКЛАДКА'!S359</f>
        <v>55</v>
      </c>
      <c r="L13" s="75">
        <f>'12-18л. РАСКЛАДКА'!S412</f>
        <v>0</v>
      </c>
      <c r="M13" s="75">
        <f>'12-18л. РАСКЛАДКА'!S466</f>
        <v>15</v>
      </c>
      <c r="N13" s="792">
        <f>'12-18л. РАСКЛАДКА'!S519</f>
        <v>0</v>
      </c>
      <c r="O13" s="796">
        <f t="shared" si="0"/>
        <v>70</v>
      </c>
      <c r="P13" s="3336">
        <v>0</v>
      </c>
      <c r="Q13" s="798">
        <v>70</v>
      </c>
      <c r="R13" s="1428">
        <v>20</v>
      </c>
      <c r="T13" s="3707"/>
      <c r="U13" s="126"/>
      <c r="V13" s="356"/>
      <c r="W13" s="106"/>
      <c r="X13" s="106"/>
      <c r="Y13" s="106"/>
      <c r="Z13" s="106"/>
      <c r="AA13" s="598"/>
      <c r="AB13" s="126"/>
      <c r="AC13" s="599"/>
      <c r="AD13" s="106"/>
      <c r="AE13" s="1579"/>
      <c r="AH13" s="106"/>
      <c r="AI13" s="106"/>
      <c r="AJ13" s="106"/>
    </row>
    <row r="14" spans="2:36" ht="13.5" customHeight="1">
      <c r="B14" s="1374">
        <v>6</v>
      </c>
      <c r="C14" s="1577" t="s">
        <v>44</v>
      </c>
      <c r="D14" s="1442">
        <v>65.45</v>
      </c>
      <c r="E14" s="1381">
        <f>'12-18л. РАСКЛАДКА'!S18</f>
        <v>67.5</v>
      </c>
      <c r="F14" s="1382">
        <f>'12-18л. РАСКЛАДКА'!S76</f>
        <v>67.5</v>
      </c>
      <c r="G14" s="1382">
        <f>'12-18л. РАСКЛАДКА'!S135</f>
        <v>153.9</v>
      </c>
      <c r="H14" s="1382">
        <f>'12-18л. РАСКЛАДКА'!S191</f>
        <v>43</v>
      </c>
      <c r="I14" s="1382">
        <f>'12-18л. РАСКЛАДКА'!S248</f>
        <v>0</v>
      </c>
      <c r="J14" s="1382">
        <f>'12-18л. РАСКЛАДКА'!S304</f>
        <v>50</v>
      </c>
      <c r="K14" s="1382">
        <f>'12-18л. РАСКЛАДКА'!S360</f>
        <v>0</v>
      </c>
      <c r="L14" s="1382">
        <f>'12-18л. РАСКЛАДКА'!S413</f>
        <v>177.36</v>
      </c>
      <c r="M14" s="1382">
        <f>'12-18л. РАСКЛАДКА'!S467</f>
        <v>20</v>
      </c>
      <c r="N14" s="1383">
        <f>'12-18л. РАСКЛАДКА'!S520</f>
        <v>75.240000000000009</v>
      </c>
      <c r="O14" s="1384">
        <f t="shared" si="0"/>
        <v>654.5</v>
      </c>
      <c r="P14" s="3337">
        <v>0</v>
      </c>
      <c r="Q14" s="697">
        <v>654.5</v>
      </c>
      <c r="R14" s="1429">
        <v>187</v>
      </c>
      <c r="T14" s="3711"/>
      <c r="U14" s="126"/>
      <c r="V14" s="356"/>
      <c r="W14" s="106"/>
      <c r="X14" s="106"/>
      <c r="Y14" s="106"/>
      <c r="Z14" s="106"/>
      <c r="AA14" s="598"/>
      <c r="AB14" s="126"/>
      <c r="AC14" s="599"/>
      <c r="AD14" s="106"/>
      <c r="AE14" s="1713"/>
      <c r="AH14" s="106"/>
      <c r="AI14" s="106"/>
      <c r="AJ14" s="106"/>
    </row>
    <row r="15" spans="2:36" ht="12.75" customHeight="1">
      <c r="B15" s="1374">
        <v>7</v>
      </c>
      <c r="C15" s="1180" t="s">
        <v>432</v>
      </c>
      <c r="D15" s="1563">
        <v>100.8</v>
      </c>
      <c r="E15" s="1565">
        <f>'12-18л. РАСКЛАДКА'!S19</f>
        <v>115</v>
      </c>
      <c r="F15" s="1566">
        <f>'12-18л. РАСКЛАДКА'!S77</f>
        <v>269.87</v>
      </c>
      <c r="G15" s="1565">
        <f>'12-18л. РАСКЛАДКА'!S136</f>
        <v>192.5</v>
      </c>
      <c r="H15" s="1566">
        <f>'12-18л. РАСКЛАДКА'!S192</f>
        <v>136.80000000000001</v>
      </c>
      <c r="I15" s="1565">
        <f>'12-18л. РАСКЛАДКА'!S249</f>
        <v>98.338999999999999</v>
      </c>
      <c r="J15" s="1566">
        <f>'12-18л. РАСКЛАДКА'!S305</f>
        <v>99.84</v>
      </c>
      <c r="K15" s="1565">
        <f>'12-18л. РАСКЛАДКА'!S361</f>
        <v>212.61700000000002</v>
      </c>
      <c r="L15" s="1566">
        <f>'12-18л. РАСКЛАДКА'!S414</f>
        <v>190.7</v>
      </c>
      <c r="M15" s="1565">
        <f>'12-18л. РАСКЛАДКА'!S468</f>
        <v>138</v>
      </c>
      <c r="N15" s="1580">
        <f>'12-18л. РАСКЛАДКА'!S521</f>
        <v>299.91199999999998</v>
      </c>
      <c r="O15" s="1587">
        <f t="shared" si="0"/>
        <v>1753.5780000000002</v>
      </c>
      <c r="P15" s="3714">
        <v>73.96607143</v>
      </c>
      <c r="Q15" s="3719">
        <v>1008</v>
      </c>
      <c r="R15" s="1529">
        <f>R17-R16</f>
        <v>288</v>
      </c>
      <c r="S15" s="1055"/>
      <c r="T15" s="3707"/>
      <c r="U15" s="469"/>
      <c r="V15" s="356"/>
      <c r="W15" s="1717"/>
      <c r="X15" s="1717"/>
      <c r="Y15" s="1717"/>
      <c r="Z15" s="1717"/>
      <c r="AA15" s="1718"/>
      <c r="AB15" s="1719"/>
      <c r="AC15" s="1720"/>
      <c r="AD15" s="1717"/>
      <c r="AE15" s="1721"/>
      <c r="AH15" s="106"/>
      <c r="AI15" s="106"/>
      <c r="AJ15" s="106"/>
    </row>
    <row r="16" spans="2:36" ht="11.25" customHeight="1">
      <c r="B16" s="1490"/>
      <c r="C16" s="1562" t="s">
        <v>433</v>
      </c>
      <c r="D16" s="1567">
        <v>11.2</v>
      </c>
      <c r="E16" s="1569">
        <f>'12-18л. РАСКЛАДКА'!S20</f>
        <v>22.388999999999999</v>
      </c>
      <c r="F16" s="1570">
        <f>'12-18л. РАСКЛАДКА'!S78</f>
        <v>1.44</v>
      </c>
      <c r="G16" s="1569">
        <f>'12-18л. РАСКЛАДКА'!S137</f>
        <v>7.5</v>
      </c>
      <c r="H16" s="1570">
        <f>'12-18л. РАСКЛАДКА'!S193</f>
        <v>23</v>
      </c>
      <c r="I16" s="1569">
        <f>'12-18л. РАСКЛАДКА'!S250</f>
        <v>0</v>
      </c>
      <c r="J16" s="1570">
        <f>'12-18л. РАСКЛАДКА'!S306</f>
        <v>81</v>
      </c>
      <c r="K16" s="1569">
        <f>'12-18л. РАСКЛАДКА'!S362</f>
        <v>8.9</v>
      </c>
      <c r="L16" s="1570">
        <f>'12-18л. РАСКЛАДКА'!S415</f>
        <v>0</v>
      </c>
      <c r="M16" s="1569">
        <f>'12-18л. РАСКЛАДКА'!S469</f>
        <v>5.4</v>
      </c>
      <c r="N16" s="1581">
        <f>'12-18л. РАСКЛАДКА'!S522</f>
        <v>7.57</v>
      </c>
      <c r="O16" s="1613">
        <f t="shared" si="0"/>
        <v>157.19900000000001</v>
      </c>
      <c r="P16" s="3715">
        <v>40.356250000000003</v>
      </c>
      <c r="Q16" s="3720">
        <v>112</v>
      </c>
      <c r="R16" s="1537">
        <f>(R17/100)*10</f>
        <v>32</v>
      </c>
      <c r="S16" s="1055"/>
      <c r="T16" s="3707"/>
      <c r="U16" s="477"/>
      <c r="V16" s="356"/>
      <c r="W16" s="1717"/>
      <c r="X16" s="1717"/>
      <c r="Y16" s="1717"/>
      <c r="Z16" s="1717"/>
      <c r="AA16" s="1718"/>
      <c r="AB16" s="1719"/>
      <c r="AC16" s="1720"/>
      <c r="AD16" s="1717"/>
      <c r="AE16" s="1721"/>
      <c r="AH16" s="106"/>
      <c r="AI16" s="106"/>
      <c r="AJ16" s="106"/>
    </row>
    <row r="17" spans="2:36" ht="12.75" customHeight="1">
      <c r="B17" s="1375"/>
      <c r="C17" s="1554" t="s">
        <v>466</v>
      </c>
      <c r="D17" s="429">
        <v>112</v>
      </c>
      <c r="E17" s="1394">
        <f>E15+E16</f>
        <v>137.38900000000001</v>
      </c>
      <c r="F17" s="1387">
        <f t="shared" ref="F17:N17" si="1">F15+F16</f>
        <v>271.31</v>
      </c>
      <c r="G17" s="1394">
        <f t="shared" si="1"/>
        <v>200</v>
      </c>
      <c r="H17" s="1387">
        <f t="shared" si="1"/>
        <v>159.80000000000001</v>
      </c>
      <c r="I17" s="1394">
        <f>I15+I16</f>
        <v>98.338999999999999</v>
      </c>
      <c r="J17" s="1387">
        <f t="shared" si="1"/>
        <v>180.84</v>
      </c>
      <c r="K17" s="1540">
        <f t="shared" si="1"/>
        <v>221.51700000000002</v>
      </c>
      <c r="L17" s="1387">
        <f t="shared" si="1"/>
        <v>190.7</v>
      </c>
      <c r="M17" s="1394">
        <f>M15+M16</f>
        <v>143.4</v>
      </c>
      <c r="N17" s="812">
        <f t="shared" si="1"/>
        <v>307.48199999999997</v>
      </c>
      <c r="O17" s="1590">
        <f t="shared" si="0"/>
        <v>1910.777</v>
      </c>
      <c r="P17" s="3716">
        <v>70.605089289999995</v>
      </c>
      <c r="Q17" s="3721">
        <v>1120</v>
      </c>
      <c r="R17" s="1430">
        <v>320</v>
      </c>
      <c r="S17" s="532"/>
      <c r="T17" s="3707"/>
      <c r="U17" s="3708"/>
      <c r="V17" s="356"/>
      <c r="W17" s="106"/>
      <c r="X17" s="106"/>
      <c r="Y17" s="106"/>
      <c r="Z17" s="106"/>
      <c r="AA17" s="598"/>
      <c r="AB17" s="126"/>
      <c r="AC17" s="599"/>
      <c r="AD17" s="106"/>
      <c r="AE17" s="1579"/>
      <c r="AF17" s="1579"/>
      <c r="AH17" s="106"/>
      <c r="AI17" s="106"/>
      <c r="AJ17" s="106"/>
    </row>
    <row r="18" spans="2:36">
      <c r="B18" s="1375">
        <v>8</v>
      </c>
      <c r="C18" s="1578" t="s">
        <v>180</v>
      </c>
      <c r="D18" s="1434">
        <v>64.75</v>
      </c>
      <c r="E18" s="164">
        <f>'12-18л. РАСКЛАДКА'!S21</f>
        <v>105</v>
      </c>
      <c r="F18" s="622">
        <f>'12-18л. РАСКЛАДКА'!S79</f>
        <v>105</v>
      </c>
      <c r="G18" s="622">
        <f>'12-18л. РАСКЛАДКА'!S138</f>
        <v>0</v>
      </c>
      <c r="H18" s="622">
        <f>'12-18л. РАСКЛАДКА'!S194</f>
        <v>105</v>
      </c>
      <c r="I18" s="622">
        <f>'12-18л. РАСКЛАДКА'!S251</f>
        <v>22.5</v>
      </c>
      <c r="J18" s="622">
        <f>'12-18л. РАСКЛАДКА'!S307</f>
        <v>0</v>
      </c>
      <c r="K18" s="622">
        <f>'12-18л. РАСКЛАДКА'!S363</f>
        <v>105</v>
      </c>
      <c r="L18" s="622">
        <f>'12-18л. РАСКЛАДКА'!S416</f>
        <v>0</v>
      </c>
      <c r="M18" s="622">
        <f>'12-18л. РАСКЛАДКА'!S470</f>
        <v>105</v>
      </c>
      <c r="N18" s="792">
        <f>'12-18л. РАСКЛАДКА'!S523</f>
        <v>100</v>
      </c>
      <c r="O18" s="811">
        <f t="shared" si="0"/>
        <v>647.5</v>
      </c>
      <c r="P18" s="3717">
        <v>0</v>
      </c>
      <c r="Q18" s="3722">
        <v>647.5</v>
      </c>
      <c r="R18" s="1430">
        <v>185</v>
      </c>
      <c r="S18" s="91"/>
      <c r="T18" s="3707"/>
      <c r="U18" s="126"/>
      <c r="V18" s="356"/>
      <c r="W18" s="106"/>
      <c r="X18" s="106"/>
      <c r="Y18" s="106"/>
      <c r="Z18" s="106"/>
      <c r="AA18" s="598"/>
      <c r="AB18" s="126"/>
      <c r="AC18" s="599"/>
      <c r="AD18" s="106"/>
      <c r="AE18" s="1712"/>
      <c r="AH18" s="106"/>
      <c r="AI18" s="106"/>
      <c r="AJ18" s="106"/>
    </row>
    <row r="19" spans="2:36" ht="12.75" customHeight="1">
      <c r="B19" s="441">
        <v>9</v>
      </c>
      <c r="C19" s="1437" t="s">
        <v>92</v>
      </c>
      <c r="D19" s="1434">
        <v>7</v>
      </c>
      <c r="E19" s="164">
        <f>'12-18л. РАСКЛАДКА'!S22</f>
        <v>0</v>
      </c>
      <c r="F19" s="75">
        <f>'12-18л. РАСКЛАДКА'!S80</f>
        <v>0</v>
      </c>
      <c r="G19" s="75">
        <f>'12-18л. РАСКЛАДКА'!S139</f>
        <v>25</v>
      </c>
      <c r="H19" s="75">
        <f>'12-18л. РАСКЛАДКА'!S195</f>
        <v>0</v>
      </c>
      <c r="I19" s="75">
        <f>'12-18л. РАСКЛАДКА'!S252</f>
        <v>20</v>
      </c>
      <c r="J19" s="75">
        <f>'12-18л. РАСКЛАДКА'!S308</f>
        <v>0</v>
      </c>
      <c r="K19" s="75">
        <f>'12-18л. РАСКЛАДКА'!S364</f>
        <v>0</v>
      </c>
      <c r="L19" s="75">
        <f>'12-18л. РАСКЛАДКА'!S417</f>
        <v>0</v>
      </c>
      <c r="M19" s="75">
        <f>'12-18л. РАСКЛАДКА'!S471</f>
        <v>0</v>
      </c>
      <c r="N19" s="792">
        <f>'12-18л. РАСКЛАДКА'!S524</f>
        <v>25</v>
      </c>
      <c r="O19" s="796">
        <f t="shared" si="0"/>
        <v>70</v>
      </c>
      <c r="P19" s="3717">
        <v>0</v>
      </c>
      <c r="Q19" s="3723">
        <v>70</v>
      </c>
      <c r="R19" s="1428">
        <v>20</v>
      </c>
      <c r="S19" s="91"/>
      <c r="T19" s="3707"/>
      <c r="U19" s="126"/>
      <c r="V19" s="356"/>
      <c r="W19" s="106"/>
      <c r="X19" s="106"/>
      <c r="Y19" s="106"/>
      <c r="Z19" s="588"/>
      <c r="AA19" s="598"/>
      <c r="AB19" s="126"/>
      <c r="AC19" s="599"/>
      <c r="AD19" s="106"/>
      <c r="AE19" s="1716"/>
      <c r="AH19" s="106"/>
      <c r="AI19" s="106"/>
      <c r="AJ19" s="106"/>
    </row>
    <row r="20" spans="2:36" ht="12.75" customHeight="1">
      <c r="B20" s="441">
        <v>10</v>
      </c>
      <c r="C20" s="1438" t="s">
        <v>358</v>
      </c>
      <c r="D20" s="1434">
        <v>70</v>
      </c>
      <c r="E20" s="164">
        <f>'12-18л. РАСКЛАДКА'!S23</f>
        <v>0</v>
      </c>
      <c r="F20" s="75">
        <f>'12-18л. РАСКЛАДКА'!S81</f>
        <v>200</v>
      </c>
      <c r="G20" s="75">
        <f>'12-18л. РАСКЛАДКА'!S140</f>
        <v>0</v>
      </c>
      <c r="H20" s="75">
        <f>'12-18л. РАСКЛАДКА'!S196</f>
        <v>0</v>
      </c>
      <c r="I20" s="75">
        <f>'12-18л. РАСКЛАДКА'!S253</f>
        <v>0</v>
      </c>
      <c r="J20" s="75">
        <f>'12-18л. РАСКЛАДКА'!S309</f>
        <v>200</v>
      </c>
      <c r="K20" s="75">
        <f>'12-18л. РАСКЛАДКА'!S365</f>
        <v>0</v>
      </c>
      <c r="L20" s="75">
        <f>'12-18л. РАСКЛАДКА'!S418</f>
        <v>200</v>
      </c>
      <c r="M20" s="75">
        <f>'12-18л. РАСКЛАДКА'!S472</f>
        <v>0</v>
      </c>
      <c r="N20" s="792">
        <f>'12-18л. РАСКЛАДКА'!S525</f>
        <v>100</v>
      </c>
      <c r="O20" s="796">
        <f t="shared" si="0"/>
        <v>700</v>
      </c>
      <c r="P20" s="3717">
        <v>0</v>
      </c>
      <c r="Q20" s="3723">
        <v>700</v>
      </c>
      <c r="R20" s="1428">
        <v>200</v>
      </c>
      <c r="S20" s="91"/>
      <c r="T20" s="3707"/>
      <c r="U20" s="3708"/>
      <c r="V20" s="356"/>
      <c r="W20" s="106"/>
      <c r="X20" s="106"/>
      <c r="Y20" s="106"/>
      <c r="Z20" s="106"/>
      <c r="AA20" s="598"/>
      <c r="AB20" s="126"/>
      <c r="AC20" s="599"/>
      <c r="AD20" s="106"/>
      <c r="AE20" s="1712"/>
      <c r="AH20" s="106"/>
      <c r="AI20" s="106"/>
      <c r="AJ20" s="106"/>
    </row>
    <row r="21" spans="2:36" ht="12.75" customHeight="1">
      <c r="B21" s="441">
        <v>11</v>
      </c>
      <c r="C21" s="1437" t="s">
        <v>99</v>
      </c>
      <c r="D21" s="1434">
        <v>27.3</v>
      </c>
      <c r="E21" s="164">
        <f>'12-18л. РАСКЛАДКА'!S24</f>
        <v>0</v>
      </c>
      <c r="F21" s="75">
        <f>'12-18л. РАСКЛАДКА'!S82</f>
        <v>112.91</v>
      </c>
      <c r="G21" s="75">
        <f>'12-18л. РАСКЛАДКА'!S141</f>
        <v>0</v>
      </c>
      <c r="H21" s="75">
        <f>'12-18л. РАСКЛАДКА'!S197</f>
        <v>62.79</v>
      </c>
      <c r="I21" s="75">
        <f>'12-18л. РАСКЛАДКА'!S254</f>
        <v>40.299999999999997</v>
      </c>
      <c r="J21" s="75">
        <f>'12-18л. РАСКЛАДКА'!S310</f>
        <v>0</v>
      </c>
      <c r="K21" s="75">
        <f>'12-18л. РАСКЛАДКА'!S366</f>
        <v>0</v>
      </c>
      <c r="L21" s="75">
        <f>'12-18л. РАСКЛАДКА'!S419</f>
        <v>57</v>
      </c>
      <c r="M21" s="75">
        <f>'12-18л. РАСКЛАДКА'!S473</f>
        <v>0</v>
      </c>
      <c r="N21" s="792">
        <f>'12-18л. РАСКЛАДКА'!S526</f>
        <v>0</v>
      </c>
      <c r="O21" s="796">
        <f t="shared" si="0"/>
        <v>273</v>
      </c>
      <c r="P21" s="3717">
        <v>0</v>
      </c>
      <c r="Q21" s="3723">
        <v>273</v>
      </c>
      <c r="R21" s="1428">
        <v>78</v>
      </c>
      <c r="S21" s="91"/>
      <c r="T21" s="3707"/>
      <c r="U21" s="126"/>
      <c r="V21" s="356"/>
      <c r="W21" s="106"/>
      <c r="X21" s="106"/>
      <c r="Y21" s="106"/>
      <c r="Z21" s="588"/>
      <c r="AA21" s="598"/>
      <c r="AB21" s="126"/>
      <c r="AC21" s="599"/>
      <c r="AD21" s="106"/>
      <c r="AE21" s="1712"/>
      <c r="AH21" s="106"/>
      <c r="AI21" s="106"/>
      <c r="AJ21" s="106"/>
    </row>
    <row r="22" spans="2:36">
      <c r="B22" s="441">
        <v>12</v>
      </c>
      <c r="C22" s="1437" t="s">
        <v>100</v>
      </c>
      <c r="D22" s="1434">
        <v>18.55</v>
      </c>
      <c r="E22" s="164">
        <f>'12-18л. РАСКЛАДКА'!S25</f>
        <v>0</v>
      </c>
      <c r="F22" s="75">
        <f>'12-18л. РАСКЛАДКА'!S83</f>
        <v>0</v>
      </c>
      <c r="G22" s="75">
        <f>'12-18л. РАСКЛАДКА'!S142</f>
        <v>0</v>
      </c>
      <c r="H22" s="75">
        <f>'12-18л. РАСКЛАДКА'!S198</f>
        <v>15.2</v>
      </c>
      <c r="I22" s="75">
        <f>'12-18л. РАСКЛАДКА'!S255</f>
        <v>0</v>
      </c>
      <c r="J22" s="75">
        <f>'12-18л. РАСКЛАДКА'!S311</f>
        <v>80</v>
      </c>
      <c r="K22" s="75">
        <f>'12-18л. РАСКЛАДКА'!S367</f>
        <v>0</v>
      </c>
      <c r="L22" s="75">
        <f>'12-18л. РАСКЛАДКА'!S420</f>
        <v>0</v>
      </c>
      <c r="M22" s="75">
        <f>'12-18л. РАСКЛАДКА'!S474</f>
        <v>90.3</v>
      </c>
      <c r="N22" s="792">
        <f>'12-18л. РАСКЛАДКА'!S527</f>
        <v>0</v>
      </c>
      <c r="O22" s="796">
        <f t="shared" si="0"/>
        <v>185.5</v>
      </c>
      <c r="P22" s="3717">
        <v>0</v>
      </c>
      <c r="Q22" s="3723">
        <v>185.5</v>
      </c>
      <c r="R22" s="1428">
        <v>53</v>
      </c>
      <c r="S22" s="91"/>
      <c r="T22" s="3707"/>
      <c r="U22" s="126"/>
      <c r="V22" s="356"/>
      <c r="W22" s="106"/>
      <c r="X22" s="106"/>
      <c r="Y22" s="106"/>
      <c r="Z22" s="106"/>
      <c r="AA22" s="598"/>
      <c r="AB22" s="126"/>
      <c r="AC22" s="599"/>
      <c r="AD22" s="106"/>
      <c r="AE22" s="1712"/>
      <c r="AH22" s="106"/>
      <c r="AI22" s="106"/>
      <c r="AJ22" s="106"/>
    </row>
    <row r="23" spans="2:36" ht="12.75" customHeight="1">
      <c r="B23" s="441">
        <v>13</v>
      </c>
      <c r="C23" s="1437" t="s">
        <v>45</v>
      </c>
      <c r="D23" s="1434">
        <v>26.95</v>
      </c>
      <c r="E23" s="164">
        <f>'12-18л. РАСКЛАДКА'!S26</f>
        <v>0</v>
      </c>
      <c r="F23" s="75">
        <f>'12-18л. РАСКЛАДКА'!S84</f>
        <v>0</v>
      </c>
      <c r="G23" s="75">
        <f>'12-18л. РАСКЛАДКА'!S143</f>
        <v>141.6</v>
      </c>
      <c r="H23" s="75">
        <f>'12-18л. РАСКЛАДКА'!S199</f>
        <v>0</v>
      </c>
      <c r="I23" s="75">
        <f>'12-18л. РАСКЛАДКА'!S256</f>
        <v>0</v>
      </c>
      <c r="J23" s="75">
        <f>'12-18л. РАСКЛАДКА'!S312</f>
        <v>0</v>
      </c>
      <c r="K23" s="75">
        <f>'12-18л. РАСКЛАДКА'!S368</f>
        <v>0</v>
      </c>
      <c r="L23" s="75">
        <f>'12-18л. РАСКЛАДКА'!S421</f>
        <v>0</v>
      </c>
      <c r="M23" s="75">
        <f>'12-18л. РАСКЛАДКА'!S475</f>
        <v>0</v>
      </c>
      <c r="N23" s="792">
        <f>'12-18л. РАСКЛАДКА'!S528</f>
        <v>127.9</v>
      </c>
      <c r="O23" s="796">
        <f t="shared" si="0"/>
        <v>269.5</v>
      </c>
      <c r="P23" s="3717">
        <v>0</v>
      </c>
      <c r="Q23" s="3723">
        <v>269.5</v>
      </c>
      <c r="R23" s="1428">
        <v>77</v>
      </c>
      <c r="S23" s="91"/>
      <c r="T23" s="3707"/>
      <c r="U23" s="126"/>
      <c r="V23" s="356"/>
      <c r="W23" s="106"/>
      <c r="X23" s="106"/>
      <c r="Y23" s="106"/>
      <c r="Z23" s="106"/>
      <c r="AA23" s="598"/>
      <c r="AB23" s="126"/>
      <c r="AC23" s="599"/>
      <c r="AD23" s="106"/>
      <c r="AE23" s="1712"/>
      <c r="AH23" s="106"/>
      <c r="AI23" s="106"/>
      <c r="AJ23" s="106"/>
    </row>
    <row r="24" spans="2:36" ht="13.5" customHeight="1">
      <c r="B24" s="441">
        <v>14</v>
      </c>
      <c r="C24" s="1437" t="s">
        <v>101</v>
      </c>
      <c r="D24" s="1434">
        <v>14</v>
      </c>
      <c r="E24" s="164">
        <f>'12-18л. РАСКЛАДКА'!S27</f>
        <v>0</v>
      </c>
      <c r="F24" s="75">
        <f>'12-18л. РАСКЛАДКА'!S85</f>
        <v>0</v>
      </c>
      <c r="G24" s="75">
        <f>'12-18л. РАСКЛАДКА'!S144</f>
        <v>0</v>
      </c>
      <c r="H24" s="75">
        <f>'12-18л. РАСКЛАДКА'!S200</f>
        <v>0</v>
      </c>
      <c r="I24" s="75">
        <f>'12-18л. РАСКЛАДКА'!S257</f>
        <v>0</v>
      </c>
      <c r="J24" s="75">
        <f>'12-18л. РАСКЛАДКА'!S313</f>
        <v>0</v>
      </c>
      <c r="K24" s="75">
        <f>'12-18л. РАСКЛАДКА'!S369</f>
        <v>120</v>
      </c>
      <c r="L24" s="75">
        <f>'12-18л. РАСКЛАДКА'!S422</f>
        <v>0</v>
      </c>
      <c r="M24" s="75">
        <f>'12-18л. РАСКЛАДКА'!S476</f>
        <v>20</v>
      </c>
      <c r="N24" s="792">
        <f>'12-18л. РАСКЛАДКА'!S529</f>
        <v>0</v>
      </c>
      <c r="O24" s="796">
        <f t="shared" si="0"/>
        <v>140</v>
      </c>
      <c r="P24" s="3717">
        <v>0</v>
      </c>
      <c r="Q24" s="3723">
        <v>140</v>
      </c>
      <c r="R24" s="1428">
        <v>40</v>
      </c>
      <c r="S24" s="91"/>
      <c r="T24" s="3707"/>
      <c r="U24" s="126"/>
      <c r="V24" s="356"/>
      <c r="W24" s="106"/>
      <c r="X24" s="106"/>
      <c r="Y24" s="106"/>
      <c r="Z24" s="106"/>
      <c r="AA24" s="598"/>
      <c r="AB24" s="126"/>
      <c r="AC24" s="599"/>
      <c r="AD24" s="106"/>
      <c r="AE24" s="1712"/>
      <c r="AH24" s="106"/>
      <c r="AI24" s="106"/>
      <c r="AJ24" s="106"/>
    </row>
    <row r="25" spans="2:36" ht="12" customHeight="1">
      <c r="B25" s="441">
        <v>15</v>
      </c>
      <c r="C25" s="1437" t="s">
        <v>181</v>
      </c>
      <c r="D25" s="1434">
        <v>122.5</v>
      </c>
      <c r="E25" s="164">
        <f>'12-18л. РАСКЛАДКА'!S28</f>
        <v>274.27199999999999</v>
      </c>
      <c r="F25" s="75">
        <f>'12-18л. РАСКЛАДКА'!S86</f>
        <v>0</v>
      </c>
      <c r="G25" s="75">
        <f>'12-18л. РАСКЛАДКА'!S145</f>
        <v>27</v>
      </c>
      <c r="H25" s="75">
        <f>'12-18л. РАСКЛАДКА'!S201</f>
        <v>220</v>
      </c>
      <c r="I25" s="75">
        <f>'12-18л. РАСКЛАДКА'!S258</f>
        <v>200.5</v>
      </c>
      <c r="J25" s="75">
        <f>'12-18л. РАСКЛАДКА'!S314</f>
        <v>37.527999999999999</v>
      </c>
      <c r="K25" s="75">
        <f>'12-18л. РАСКЛАДКА'!S370</f>
        <v>200</v>
      </c>
      <c r="L25" s="75">
        <f>'12-18л. РАСКЛАДКА'!S423</f>
        <v>65.7</v>
      </c>
      <c r="M25" s="75">
        <f>'12-18л. РАСКЛАДКА'!S477</f>
        <v>200</v>
      </c>
      <c r="N25" s="792">
        <f>'12-18л. РАСКЛАДКА'!S530</f>
        <v>0</v>
      </c>
      <c r="O25" s="796">
        <f t="shared" si="0"/>
        <v>1225</v>
      </c>
      <c r="P25" s="3717">
        <v>0</v>
      </c>
      <c r="Q25" s="3723">
        <v>1225</v>
      </c>
      <c r="R25" s="1428">
        <v>350</v>
      </c>
      <c r="S25" s="91"/>
      <c r="T25" s="3707"/>
      <c r="U25" s="126"/>
      <c r="V25" s="356"/>
      <c r="W25" s="106"/>
      <c r="X25" s="106"/>
      <c r="Y25" s="106"/>
      <c r="Z25" s="106"/>
      <c r="AA25" s="598"/>
      <c r="AB25" s="126"/>
      <c r="AC25" s="599"/>
      <c r="AD25" s="106"/>
      <c r="AE25" s="1713"/>
      <c r="AH25" s="106"/>
      <c r="AI25" s="106"/>
      <c r="AJ25" s="106"/>
    </row>
    <row r="26" spans="2:36" ht="14.25" customHeight="1">
      <c r="B26" s="441">
        <v>16</v>
      </c>
      <c r="C26" s="1437" t="s">
        <v>182</v>
      </c>
      <c r="D26" s="1434">
        <v>63</v>
      </c>
      <c r="E26" s="164">
        <f>'12-18л. РАСКЛАДКА'!S29</f>
        <v>0</v>
      </c>
      <c r="F26" s="75">
        <f>'12-18л. РАСКЛАДКА'!S87</f>
        <v>0</v>
      </c>
      <c r="G26" s="75">
        <f>'12-18л. РАСКЛАДКА'!S146</f>
        <v>0</v>
      </c>
      <c r="H26" s="75">
        <f>'12-18л. РАСКЛАДКА'!S202</f>
        <v>0</v>
      </c>
      <c r="I26" s="75">
        <f>'12-18л. РАСКЛАДКА'!S259</f>
        <v>0</v>
      </c>
      <c r="J26" s="75">
        <f>'12-18л. РАСКЛАДКА'!S315</f>
        <v>0</v>
      </c>
      <c r="K26" s="75">
        <f>'12-18л. РАСКЛАДКА'!S371</f>
        <v>0</v>
      </c>
      <c r="L26" s="75">
        <f>'12-18л. РАСКЛАДКА'!S424</f>
        <v>0</v>
      </c>
      <c r="M26" s="75">
        <f>'12-18л. РАСКЛАДКА'!S478</f>
        <v>0</v>
      </c>
      <c r="N26" s="792">
        <f>'12-18л. РАСКЛАДКА'!S531</f>
        <v>0</v>
      </c>
      <c r="O26" s="796">
        <f t="shared" si="0"/>
        <v>0</v>
      </c>
      <c r="P26" s="3718">
        <v>-100</v>
      </c>
      <c r="Q26" s="3723">
        <v>630</v>
      </c>
      <c r="R26" s="1428">
        <v>180</v>
      </c>
      <c r="S26" s="91"/>
      <c r="T26" s="3707"/>
      <c r="U26" s="126"/>
      <c r="V26" s="356"/>
      <c r="W26" s="106"/>
      <c r="X26" s="106"/>
      <c r="Y26" s="106"/>
      <c r="Z26" s="106"/>
      <c r="AA26" s="598"/>
      <c r="AB26" s="126"/>
      <c r="AC26" s="599"/>
      <c r="AD26" s="106"/>
      <c r="AE26" s="1722"/>
      <c r="AH26" s="211"/>
      <c r="AI26" s="106"/>
      <c r="AJ26" s="106"/>
    </row>
    <row r="27" spans="2:36" ht="14.25" customHeight="1">
      <c r="B27" s="441">
        <v>17</v>
      </c>
      <c r="C27" s="1437" t="s">
        <v>183</v>
      </c>
      <c r="D27" s="1434">
        <v>21</v>
      </c>
      <c r="E27" s="164">
        <f>'12-18л. РАСКЛАДКА'!S30</f>
        <v>0</v>
      </c>
      <c r="F27" s="75">
        <f>'12-18л. РАСКЛАДКА'!S88</f>
        <v>0</v>
      </c>
      <c r="G27" s="75">
        <f>'12-18л. РАСКЛАДКА'!S147</f>
        <v>0</v>
      </c>
      <c r="H27" s="75">
        <f>'12-18л. РАСКЛАДКА'!S203</f>
        <v>0</v>
      </c>
      <c r="I27" s="75">
        <f>'12-18л. РАСКЛАДКА'!S260</f>
        <v>210</v>
      </c>
      <c r="J27" s="75">
        <f>'12-18л. РАСКЛАДКА'!S316</f>
        <v>0</v>
      </c>
      <c r="K27" s="75">
        <f>'12-18л. РАСКЛАДКА'!S372</f>
        <v>0</v>
      </c>
      <c r="L27" s="75">
        <f>'12-18л. РАСКЛАДКА'!S425</f>
        <v>0</v>
      </c>
      <c r="M27" s="75">
        <f>'12-18л. РАСКЛАДКА'!S479</f>
        <v>0</v>
      </c>
      <c r="N27" s="792">
        <f>'12-18л. РАСКЛАДКА'!S532</f>
        <v>0</v>
      </c>
      <c r="O27" s="796">
        <f t="shared" si="0"/>
        <v>210</v>
      </c>
      <c r="P27" s="3339">
        <v>0</v>
      </c>
      <c r="Q27" s="3723">
        <v>210</v>
      </c>
      <c r="R27" s="1428">
        <v>60</v>
      </c>
      <c r="S27" s="91"/>
      <c r="T27" s="3707"/>
      <c r="U27" s="126"/>
      <c r="V27" s="356"/>
      <c r="W27" s="106"/>
      <c r="X27" s="106"/>
      <c r="Y27" s="106"/>
      <c r="Z27" s="106"/>
      <c r="AA27" s="598"/>
      <c r="AB27" s="126"/>
      <c r="AC27" s="599"/>
      <c r="AD27" s="106"/>
      <c r="AE27" s="1712"/>
      <c r="AH27" s="106"/>
      <c r="AI27" s="106"/>
      <c r="AJ27" s="106"/>
    </row>
    <row r="28" spans="2:36" ht="12.75" customHeight="1">
      <c r="B28" s="441">
        <v>18</v>
      </c>
      <c r="C28" s="1437" t="s">
        <v>46</v>
      </c>
      <c r="D28" s="1434">
        <v>5.25</v>
      </c>
      <c r="E28" s="164">
        <f>'12-18л. РАСКЛАДКА'!S31</f>
        <v>49.38</v>
      </c>
      <c r="F28" s="75">
        <f>'12-18л. РАСКЛАДКА'!S89</f>
        <v>0</v>
      </c>
      <c r="G28" s="75">
        <f>'12-18л. РАСКЛАДКА'!S148</f>
        <v>0</v>
      </c>
      <c r="H28" s="75">
        <f>'12-18л. РАСКЛАДКА'!S204</f>
        <v>0</v>
      </c>
      <c r="I28" s="75">
        <f>'12-18л. РАСКЛАДКА'!S261</f>
        <v>0</v>
      </c>
      <c r="J28" s="75">
        <f>'12-18л. РАСКЛАДКА'!S317</f>
        <v>0</v>
      </c>
      <c r="K28" s="75">
        <f>'12-18л. РАСКЛАДКА'!S373</f>
        <v>0</v>
      </c>
      <c r="L28" s="75">
        <f>'12-18л. РАСКЛАДКА'!S426</f>
        <v>3.12</v>
      </c>
      <c r="M28" s="75">
        <f>'12-18л. РАСКЛАДКА'!S480</f>
        <v>0</v>
      </c>
      <c r="N28" s="792">
        <f>'12-18л. РАСКЛАДКА'!S533</f>
        <v>0</v>
      </c>
      <c r="O28" s="796">
        <f t="shared" si="0"/>
        <v>52.5</v>
      </c>
      <c r="P28" s="3339">
        <v>0</v>
      </c>
      <c r="Q28" s="3723">
        <v>52.5</v>
      </c>
      <c r="R28" s="1428">
        <v>15</v>
      </c>
      <c r="S28" s="91"/>
      <c r="T28" s="3707"/>
      <c r="U28" s="126"/>
      <c r="V28" s="356"/>
      <c r="W28" s="106"/>
      <c r="X28" s="106"/>
      <c r="Y28" s="106"/>
      <c r="Z28" s="106"/>
      <c r="AA28" s="598"/>
      <c r="AB28" s="126"/>
      <c r="AC28" s="599"/>
      <c r="AD28" s="106"/>
      <c r="AE28" s="1712"/>
      <c r="AH28" s="106"/>
      <c r="AI28" s="106"/>
      <c r="AJ28" s="106"/>
    </row>
    <row r="29" spans="2:36" ht="13.5" customHeight="1">
      <c r="B29" s="441">
        <v>19</v>
      </c>
      <c r="C29" s="1437" t="s">
        <v>184</v>
      </c>
      <c r="D29" s="1434">
        <v>3.5</v>
      </c>
      <c r="E29" s="164">
        <f>'12-18л. РАСКЛАДКА'!S32</f>
        <v>5</v>
      </c>
      <c r="F29" s="75">
        <f>'12-18л. РАСКЛАДКА'!S90</f>
        <v>0</v>
      </c>
      <c r="G29" s="75">
        <f>'12-18л. РАСКЛАДКА'!S149</f>
        <v>5</v>
      </c>
      <c r="H29" s="75">
        <f>'12-18л. РАСКЛАДКА'!S205</f>
        <v>5</v>
      </c>
      <c r="I29" s="75">
        <f>'12-18л. РАСКЛАДКА'!S262</f>
        <v>0</v>
      </c>
      <c r="J29" s="75">
        <f>'12-18л. РАСКЛАДКА'!S318</f>
        <v>0</v>
      </c>
      <c r="K29" s="75">
        <f>'12-18л. РАСКЛАДКА'!S374</f>
        <v>5</v>
      </c>
      <c r="L29" s="75">
        <f>'12-18л. РАСКЛАДКА'!S427</f>
        <v>10</v>
      </c>
      <c r="M29" s="75">
        <f>'12-18л. РАСКЛАДКА'!S481</f>
        <v>0</v>
      </c>
      <c r="N29" s="792">
        <f>'12-18л. РАСКЛАДКА'!S534</f>
        <v>5</v>
      </c>
      <c r="O29" s="796">
        <f t="shared" si="0"/>
        <v>35</v>
      </c>
      <c r="P29" s="3339">
        <v>0</v>
      </c>
      <c r="Q29" s="3723">
        <v>35</v>
      </c>
      <c r="R29" s="1428">
        <v>10</v>
      </c>
      <c r="S29" s="91"/>
      <c r="T29" s="3707"/>
      <c r="U29" s="126"/>
      <c r="V29" s="356"/>
      <c r="W29" s="106"/>
      <c r="X29" s="106"/>
      <c r="Y29" s="106"/>
      <c r="Z29" s="106"/>
      <c r="AA29" s="598"/>
      <c r="AB29" s="126"/>
      <c r="AC29" s="599"/>
      <c r="AD29" s="106"/>
      <c r="AE29" s="1579"/>
      <c r="AH29" s="106"/>
      <c r="AI29" s="106"/>
      <c r="AJ29" s="106"/>
    </row>
    <row r="30" spans="2:36" ht="12.75" customHeight="1">
      <c r="B30" s="441">
        <v>20</v>
      </c>
      <c r="C30" s="1437" t="s">
        <v>47</v>
      </c>
      <c r="D30" s="1434">
        <v>12.25</v>
      </c>
      <c r="E30" s="164">
        <f>'12-18л. РАСКЛАДКА'!S33</f>
        <v>11.75</v>
      </c>
      <c r="F30" s="75">
        <f>'12-18л. РАСКЛАДКА'!S91</f>
        <v>6.82</v>
      </c>
      <c r="G30" s="75">
        <f>'12-18л. РАСКЛАДКА'!S150</f>
        <v>10</v>
      </c>
      <c r="H30" s="75">
        <f>'12-18л. РАСКЛАДКА'!S206</f>
        <v>6.3</v>
      </c>
      <c r="I30" s="75">
        <f>'12-18л. РАСКЛАДКА'!S263</f>
        <v>4.8</v>
      </c>
      <c r="J30" s="75">
        <f>'12-18л. РАСКЛАДКА'!S319</f>
        <v>21.96</v>
      </c>
      <c r="K30" s="75">
        <f>'12-18л. РАСКЛАДКА'!S375</f>
        <v>19.729999999999997</v>
      </c>
      <c r="L30" s="75">
        <f>'12-18л. РАСКЛАДКА'!S428</f>
        <v>18.32</v>
      </c>
      <c r="M30" s="75">
        <f>'12-18л. РАСКЛАДКА'!S482</f>
        <v>14</v>
      </c>
      <c r="N30" s="792">
        <f>'12-18л. РАСКЛАДКА'!S535</f>
        <v>8.82</v>
      </c>
      <c r="O30" s="796">
        <f t="shared" si="0"/>
        <v>122.49999999999997</v>
      </c>
      <c r="P30" s="3339">
        <v>0</v>
      </c>
      <c r="Q30" s="3723">
        <v>122.5</v>
      </c>
      <c r="R30" s="1428">
        <v>35</v>
      </c>
      <c r="S30" s="91"/>
      <c r="T30" s="3707"/>
      <c r="U30" s="126"/>
      <c r="V30" s="356"/>
      <c r="W30" s="106"/>
      <c r="X30" s="106"/>
      <c r="Y30" s="106"/>
      <c r="Z30" s="106"/>
      <c r="AA30" s="598"/>
      <c r="AB30" s="126"/>
      <c r="AC30" s="599"/>
      <c r="AD30" s="106"/>
      <c r="AE30" s="1712"/>
      <c r="AH30" s="106"/>
      <c r="AI30" s="106"/>
      <c r="AJ30" s="106"/>
    </row>
    <row r="31" spans="2:36" ht="12" customHeight="1">
      <c r="B31" s="441">
        <v>21</v>
      </c>
      <c r="C31" s="1437" t="s">
        <v>48</v>
      </c>
      <c r="D31" s="1434">
        <v>6.3</v>
      </c>
      <c r="E31" s="164">
        <f>'12-18л. РАСКЛАДКА'!S34</f>
        <v>5</v>
      </c>
      <c r="F31" s="75">
        <f>'12-18л. РАСКЛАДКА'!S92</f>
        <v>1.25</v>
      </c>
      <c r="G31" s="75">
        <f>'12-18л. РАСКЛАДКА'!S151</f>
        <v>6.5</v>
      </c>
      <c r="H31" s="75">
        <f>'12-18л. РАСКЛАДКА'!S207</f>
        <v>14</v>
      </c>
      <c r="I31" s="75">
        <f>'12-18л. РАСКЛАДКА'!S264</f>
        <v>7.5</v>
      </c>
      <c r="J31" s="75">
        <f>'12-18л. РАСКЛАДКА'!S320</f>
        <v>9</v>
      </c>
      <c r="K31" s="75">
        <f>'12-18л. РАСКЛАДКА'!S376</f>
        <v>8.85</v>
      </c>
      <c r="L31" s="75">
        <f>'12-18л. РАСКЛАДКА'!S429</f>
        <v>2.4</v>
      </c>
      <c r="M31" s="75">
        <f>'12-18л. РАСКЛАДКА'!S483</f>
        <v>0</v>
      </c>
      <c r="N31" s="792">
        <f>'12-18л. РАСКЛАДКА'!S536</f>
        <v>8.5</v>
      </c>
      <c r="O31" s="796">
        <f t="shared" si="0"/>
        <v>63</v>
      </c>
      <c r="P31" s="3339">
        <v>0</v>
      </c>
      <c r="Q31" s="798">
        <v>63</v>
      </c>
      <c r="R31" s="1428">
        <v>18</v>
      </c>
      <c r="T31" s="3707"/>
      <c r="U31" s="126"/>
      <c r="V31" s="356"/>
      <c r="W31" s="106"/>
      <c r="X31" s="106"/>
      <c r="Y31" s="106"/>
      <c r="Z31" s="106"/>
      <c r="AA31" s="598"/>
      <c r="AB31" s="126"/>
      <c r="AC31" s="599"/>
      <c r="AD31" s="106"/>
      <c r="AE31" s="1579"/>
      <c r="AH31" s="106"/>
      <c r="AI31" s="106"/>
      <c r="AJ31" s="106"/>
    </row>
    <row r="32" spans="2:36" ht="12" customHeight="1">
      <c r="B32" s="441">
        <v>22</v>
      </c>
      <c r="C32" s="1437" t="s">
        <v>185</v>
      </c>
      <c r="D32" s="1434">
        <v>14</v>
      </c>
      <c r="E32" s="164">
        <f>'12-18л. РАСКЛАДКА'!S35</f>
        <v>120.136</v>
      </c>
      <c r="F32" s="75">
        <f>'12-18л. РАСКЛАДКА'!S93</f>
        <v>0</v>
      </c>
      <c r="G32" s="75">
        <f>'12-18л. РАСКЛАДКА'!S152</f>
        <v>0</v>
      </c>
      <c r="H32" s="75">
        <f>'12-18л. РАСКЛАДКА'!S208</f>
        <v>0</v>
      </c>
      <c r="I32" s="75">
        <f>'12-18л. РАСКЛАДКА'!S265</f>
        <v>8.0399999999999991</v>
      </c>
      <c r="J32" s="75">
        <f>'12-18л. РАСКЛАДКА'!S321</f>
        <v>9.2240000000000002</v>
      </c>
      <c r="K32" s="75">
        <f>'12-18л. РАСКЛАДКА'!S377</f>
        <v>0</v>
      </c>
      <c r="L32" s="75">
        <f>'12-18л. РАСКЛАДКА'!S430</f>
        <v>0</v>
      </c>
      <c r="M32" s="75">
        <f>'12-18л. РАСКЛАДКА'!S484</f>
        <v>0</v>
      </c>
      <c r="N32" s="792">
        <f>'12-18л. РАСКЛАДКА'!S537</f>
        <v>2.6</v>
      </c>
      <c r="O32" s="796">
        <f t="shared" si="0"/>
        <v>139.99999999999997</v>
      </c>
      <c r="P32" s="3339">
        <v>0</v>
      </c>
      <c r="Q32" s="798">
        <v>140</v>
      </c>
      <c r="R32" s="1428">
        <v>40</v>
      </c>
      <c r="T32" s="3707"/>
      <c r="U32" s="126"/>
      <c r="V32" s="356"/>
      <c r="W32" s="106"/>
      <c r="X32" s="106"/>
      <c r="Y32" s="106"/>
      <c r="Z32" s="106"/>
      <c r="AA32" s="598"/>
      <c r="AB32" s="126"/>
      <c r="AC32" s="599"/>
      <c r="AD32" s="106"/>
      <c r="AE32" s="1712"/>
      <c r="AH32" s="106"/>
      <c r="AI32" s="106"/>
      <c r="AJ32" s="106"/>
    </row>
    <row r="33" spans="2:36" ht="13.5" customHeight="1">
      <c r="B33" s="441">
        <v>23</v>
      </c>
      <c r="C33" s="1437" t="s">
        <v>49</v>
      </c>
      <c r="D33" s="1434">
        <v>12.25</v>
      </c>
      <c r="E33" s="164">
        <f>'12-18л. РАСКЛАДКА'!S36</f>
        <v>15</v>
      </c>
      <c r="F33" s="75">
        <f>'12-18л. РАСКЛАДКА'!S94</f>
        <v>1.7</v>
      </c>
      <c r="G33" s="75">
        <f>'12-18л. РАСКЛАДКА'!S153</f>
        <v>9.5</v>
      </c>
      <c r="H33" s="75">
        <f>'12-18л. РАСКЛАДКА'!S209</f>
        <v>1.2</v>
      </c>
      <c r="I33" s="75">
        <f>'12-18л. РАСКЛАДКА'!S266</f>
        <v>47.249999999999993</v>
      </c>
      <c r="J33" s="75">
        <f>'12-18л. РАСКЛАДКА'!S322</f>
        <v>5</v>
      </c>
      <c r="K33" s="75">
        <f>'12-18л. РАСКЛАДКА'!S378</f>
        <v>17</v>
      </c>
      <c r="L33" s="75">
        <f>'12-18л. РАСКЛАДКА'!S431</f>
        <v>0</v>
      </c>
      <c r="M33" s="75">
        <f>'12-18л. РАСКЛАДКА'!S485</f>
        <v>0</v>
      </c>
      <c r="N33" s="792">
        <f>'12-18л. РАСКЛАДКА'!S538</f>
        <v>25.85</v>
      </c>
      <c r="O33" s="796">
        <f t="shared" si="0"/>
        <v>122.5</v>
      </c>
      <c r="P33" s="3339">
        <v>0</v>
      </c>
      <c r="Q33" s="798">
        <v>122.5</v>
      </c>
      <c r="R33" s="1428">
        <v>35</v>
      </c>
      <c r="T33" s="3707"/>
      <c r="U33" s="126"/>
      <c r="V33" s="356"/>
      <c r="W33" s="106"/>
      <c r="X33" s="106"/>
      <c r="Y33" s="106"/>
      <c r="Z33" s="106"/>
      <c r="AA33" s="598"/>
      <c r="AB33" s="126"/>
      <c r="AC33" s="599"/>
      <c r="AD33" s="106"/>
      <c r="AE33" s="1712"/>
      <c r="AH33" s="106"/>
      <c r="AI33" s="106"/>
      <c r="AJ33" s="106"/>
    </row>
    <row r="34" spans="2:36" ht="12.75" customHeight="1">
      <c r="B34" s="441">
        <v>24</v>
      </c>
      <c r="C34" s="1437" t="s">
        <v>50</v>
      </c>
      <c r="D34" s="1434">
        <v>5.25</v>
      </c>
      <c r="E34" s="164">
        <f>'12-18л. РАСКЛАДКА'!S37</f>
        <v>22.5</v>
      </c>
      <c r="F34" s="75">
        <f>'12-18л. РАСКЛАДКА'!S95</f>
        <v>0</v>
      </c>
      <c r="G34" s="75">
        <f>'12-18л. РАСКЛАДКА'!S154</f>
        <v>0</v>
      </c>
      <c r="H34" s="75">
        <f>'12-18л. РАСКЛАДКА'!S210</f>
        <v>0</v>
      </c>
      <c r="I34" s="75">
        <f>'12-18л. РАСКЛАДКА'!S267</f>
        <v>0</v>
      </c>
      <c r="J34" s="75">
        <f>'12-18л. РАСКЛАДКА'!S323</f>
        <v>0</v>
      </c>
      <c r="K34" s="75">
        <f>'12-18л. РАСКЛАДКА'!S379</f>
        <v>0</v>
      </c>
      <c r="L34" s="75">
        <f>'12-18л. РАСКЛАДКА'!S432</f>
        <v>0</v>
      </c>
      <c r="M34" s="75">
        <f>'12-18л. РАСКЛАДКА'!S486</f>
        <v>30</v>
      </c>
      <c r="N34" s="792">
        <f>'12-18л. РАСКЛАДКА'!S539</f>
        <v>0</v>
      </c>
      <c r="O34" s="796">
        <f t="shared" si="0"/>
        <v>52.5</v>
      </c>
      <c r="P34" s="3339">
        <v>0</v>
      </c>
      <c r="Q34" s="3723">
        <v>52.5</v>
      </c>
      <c r="R34" s="1428">
        <v>15</v>
      </c>
      <c r="S34" s="91"/>
      <c r="T34" s="3707"/>
      <c r="U34" s="126"/>
      <c r="V34" s="356"/>
      <c r="W34" s="106"/>
      <c r="X34" s="106"/>
      <c r="Y34" s="106"/>
      <c r="Z34" s="106"/>
      <c r="AA34" s="598"/>
      <c r="AB34" s="126"/>
      <c r="AC34" s="599"/>
      <c r="AD34" s="106"/>
      <c r="AE34" s="1712"/>
      <c r="AH34" s="106"/>
      <c r="AI34" s="106"/>
      <c r="AJ34" s="106"/>
    </row>
    <row r="35" spans="2:36" ht="12" customHeight="1">
      <c r="B35" s="441">
        <v>25</v>
      </c>
      <c r="C35" s="1437" t="s">
        <v>51</v>
      </c>
      <c r="D35" s="1434">
        <v>0.7</v>
      </c>
      <c r="E35" s="164">
        <f>'12-18л. РАСКЛАДКА'!S38</f>
        <v>0</v>
      </c>
      <c r="F35" s="75">
        <f>'12-18л. РАСКЛАДКА'!S96</f>
        <v>0</v>
      </c>
      <c r="G35" s="75">
        <f>'12-18л. РАСКЛАДКА'!S155</f>
        <v>0</v>
      </c>
      <c r="H35" s="75">
        <f>'12-18л. РАСКЛАДКА'!S211</f>
        <v>0</v>
      </c>
      <c r="I35" s="75">
        <f>'12-18л. РАСКЛАДКА'!S268</f>
        <v>0</v>
      </c>
      <c r="J35" s="75">
        <f>'12-18л. РАСКЛАДКА'!S324</f>
        <v>0</v>
      </c>
      <c r="K35" s="75">
        <f>'12-18л. РАСКЛАДКА'!S380</f>
        <v>0</v>
      </c>
      <c r="L35" s="75">
        <f>'12-18л. РАСКЛАДКА'!S433</f>
        <v>0</v>
      </c>
      <c r="M35" s="75">
        <f>'12-18л. РАСКЛАДКА'!S487</f>
        <v>0</v>
      </c>
      <c r="N35" s="792">
        <f>'12-18л. РАСКЛАДКА'!S540</f>
        <v>0</v>
      </c>
      <c r="O35" s="796">
        <f t="shared" si="0"/>
        <v>0</v>
      </c>
      <c r="P35" s="3718">
        <v>-100</v>
      </c>
      <c r="Q35" s="3723">
        <v>7</v>
      </c>
      <c r="R35" s="1428">
        <v>2</v>
      </c>
      <c r="S35" s="91"/>
      <c r="T35" s="3707"/>
      <c r="U35" s="126"/>
      <c r="V35" s="356"/>
      <c r="W35" s="106"/>
      <c r="X35" s="106"/>
      <c r="Y35" s="106"/>
      <c r="Z35" s="106"/>
      <c r="AA35" s="598"/>
      <c r="AB35" s="126"/>
      <c r="AC35" s="599"/>
      <c r="AD35" s="106"/>
      <c r="AE35" s="1714"/>
      <c r="AH35" s="106"/>
      <c r="AI35" s="106"/>
      <c r="AJ35" s="106"/>
    </row>
    <row r="36" spans="2:36" ht="13.5" customHeight="1">
      <c r="B36" s="441">
        <v>26</v>
      </c>
      <c r="C36" s="1437" t="s">
        <v>186</v>
      </c>
      <c r="D36" s="1434">
        <v>0.42</v>
      </c>
      <c r="E36" s="164">
        <f>'12-18л. РАСКЛАДКА'!S39</f>
        <v>0</v>
      </c>
      <c r="F36" s="75">
        <f>'12-18л. РАСКЛАДКА'!S97</f>
        <v>0</v>
      </c>
      <c r="G36" s="75">
        <f>'12-18л. РАСКЛАДКА'!S156</f>
        <v>0</v>
      </c>
      <c r="H36" s="75">
        <f>'12-18л. РАСКЛАДКА'!S212</f>
        <v>0</v>
      </c>
      <c r="I36" s="75">
        <f>'12-18л. РАСКЛАДКА'!S269</f>
        <v>4.2</v>
      </c>
      <c r="J36" s="75">
        <f>'12-18л. РАСКЛАДКА'!S325</f>
        <v>0</v>
      </c>
      <c r="K36" s="75">
        <f>'12-18л. РАСКЛАДКА'!S381</f>
        <v>0</v>
      </c>
      <c r="L36" s="75">
        <f>'12-18л. РАСКЛАДКА'!S434</f>
        <v>0</v>
      </c>
      <c r="M36" s="75">
        <f>'12-18л. РАСКЛАДКА'!S488</f>
        <v>0</v>
      </c>
      <c r="N36" s="792">
        <f>'12-18л. РАСКЛАДКА'!S541</f>
        <v>0</v>
      </c>
      <c r="O36" s="796">
        <f t="shared" si="0"/>
        <v>4.2</v>
      </c>
      <c r="P36" s="3339">
        <v>0</v>
      </c>
      <c r="Q36" s="798">
        <v>4.2</v>
      </c>
      <c r="R36" s="1428">
        <v>1.2</v>
      </c>
      <c r="T36" s="3707"/>
      <c r="U36" s="126"/>
      <c r="V36" s="356"/>
      <c r="W36" s="106"/>
      <c r="X36" s="106"/>
      <c r="Y36" s="106"/>
      <c r="Z36" s="106"/>
      <c r="AA36" s="598"/>
      <c r="AB36" s="126"/>
      <c r="AC36" s="599"/>
      <c r="AD36" s="106"/>
      <c r="AE36" s="1712"/>
      <c r="AH36" s="106"/>
      <c r="AI36" s="106"/>
      <c r="AJ36" s="106"/>
    </row>
    <row r="37" spans="2:36" ht="12" customHeight="1">
      <c r="B37" s="441">
        <v>27</v>
      </c>
      <c r="C37" s="1437" t="s">
        <v>102</v>
      </c>
      <c r="D37" s="1434">
        <v>0.7</v>
      </c>
      <c r="E37" s="164">
        <f>'12-18л. РАСКЛАДКА'!S40</f>
        <v>3.5</v>
      </c>
      <c r="F37" s="75">
        <f>'12-18л. РАСКЛАДКА'!S98</f>
        <v>0</v>
      </c>
      <c r="G37" s="75">
        <f>'12-18л. РАСКЛАДКА'!S157</f>
        <v>0</v>
      </c>
      <c r="H37" s="75">
        <f>'12-18л. РАСКЛАДКА'!S213</f>
        <v>0</v>
      </c>
      <c r="I37" s="75">
        <f>'12-18л. РАСКЛАДКА'!S270</f>
        <v>0</v>
      </c>
      <c r="J37" s="75">
        <f>'12-18л. РАСКЛАДКА'!S326</f>
        <v>0</v>
      </c>
      <c r="K37" s="75">
        <f>'12-18л. РАСКЛАДКА'!S382</f>
        <v>3.5</v>
      </c>
      <c r="L37" s="75">
        <f>'12-18л. РАСКЛАДКА'!S435</f>
        <v>0</v>
      </c>
      <c r="M37" s="75">
        <f>'12-18л. РАСКЛАДКА'!S489</f>
        <v>0</v>
      </c>
      <c r="N37" s="792">
        <f>'12-18л. РАСКЛАДКА'!S542</f>
        <v>0</v>
      </c>
      <c r="O37" s="796">
        <f t="shared" si="0"/>
        <v>7</v>
      </c>
      <c r="P37" s="3339">
        <v>0</v>
      </c>
      <c r="Q37" s="798">
        <v>7</v>
      </c>
      <c r="R37" s="1428">
        <v>2</v>
      </c>
      <c r="T37" s="3707"/>
      <c r="U37" s="126"/>
      <c r="V37" s="356"/>
      <c r="W37" s="106"/>
      <c r="X37" s="106"/>
      <c r="Y37" s="106"/>
      <c r="Z37" s="106"/>
      <c r="AA37" s="598"/>
      <c r="AB37" s="126"/>
      <c r="AC37" s="599"/>
      <c r="AD37" s="106"/>
      <c r="AE37" s="1716"/>
      <c r="AH37" s="106"/>
      <c r="AI37" s="106"/>
      <c r="AJ37" s="106"/>
    </row>
    <row r="38" spans="2:36" ht="12" customHeight="1">
      <c r="B38" s="441">
        <v>28</v>
      </c>
      <c r="C38" s="1437" t="s">
        <v>52</v>
      </c>
      <c r="D38" s="1434">
        <v>0.105</v>
      </c>
      <c r="E38" s="164">
        <f>'12-18л. РАСКЛАДКА'!S41</f>
        <v>0</v>
      </c>
      <c r="F38" s="75">
        <f>'12-18л. РАСКЛАДКА'!S99</f>
        <v>0</v>
      </c>
      <c r="G38" s="75">
        <f>'12-18л. РАСКЛАДКА'!S158</f>
        <v>0</v>
      </c>
      <c r="H38" s="75">
        <f>'12-18л. РАСКЛАДКА'!S214</f>
        <v>0</v>
      </c>
      <c r="I38" s="75">
        <f>'12-18л. РАСКЛАДКА'!S271</f>
        <v>1.05</v>
      </c>
      <c r="J38" s="75">
        <f>'12-18л. РАСКЛАДКА'!S327</f>
        <v>0</v>
      </c>
      <c r="K38" s="75">
        <f>'12-18л. РАСКЛАДКА'!S383</f>
        <v>0</v>
      </c>
      <c r="L38" s="75">
        <f>'12-18л. РАСКЛАДКА'!S436</f>
        <v>0</v>
      </c>
      <c r="M38" s="75">
        <f>'12-18л. РАСКЛАДКА'!S490</f>
        <v>0</v>
      </c>
      <c r="N38" s="792">
        <f>'12-18л. РАСКЛАДКА'!S543</f>
        <v>0</v>
      </c>
      <c r="O38" s="796">
        <f t="shared" si="0"/>
        <v>1.05</v>
      </c>
      <c r="P38" s="3339">
        <v>0</v>
      </c>
      <c r="Q38" s="798">
        <v>1.05</v>
      </c>
      <c r="R38" s="1428">
        <v>0.3</v>
      </c>
      <c r="T38" s="3707"/>
      <c r="U38" s="126"/>
      <c r="V38" s="356"/>
      <c r="W38" s="106"/>
      <c r="X38" s="106"/>
      <c r="Y38" s="106"/>
      <c r="Z38" s="106"/>
      <c r="AA38" s="598"/>
      <c r="AB38" s="126"/>
      <c r="AC38" s="599"/>
      <c r="AD38" s="106"/>
      <c r="AE38" s="1579"/>
      <c r="AH38" s="106"/>
      <c r="AI38" s="106"/>
      <c r="AJ38" s="106"/>
    </row>
    <row r="39" spans="2:36" ht="12.75" customHeight="1">
      <c r="B39" s="441">
        <v>29</v>
      </c>
      <c r="C39" s="465" t="s">
        <v>187</v>
      </c>
      <c r="D39" s="1434">
        <v>1.75</v>
      </c>
      <c r="E39" s="164">
        <f>'12-18л. РАСКЛАДКА'!S42</f>
        <v>1.05</v>
      </c>
      <c r="F39" s="75">
        <f>'12-18л. РАСКЛАДКА'!S100</f>
        <v>1.56</v>
      </c>
      <c r="G39" s="76">
        <f>'12-18л. РАСКЛАДКА'!S159</f>
        <v>1.9</v>
      </c>
      <c r="H39" s="75">
        <f>'12-18л. РАСКЛАДКА'!S215</f>
        <v>1.99</v>
      </c>
      <c r="I39" s="75">
        <f>'12-18л. РАСКЛАДКА'!S272</f>
        <v>1.7549999999999999</v>
      </c>
      <c r="J39" s="75">
        <f>'12-18л. РАСКЛАДКА'!S328</f>
        <v>2.64</v>
      </c>
      <c r="K39" s="75">
        <f>'12-18л. РАСКЛАДКА'!S384</f>
        <v>1.95</v>
      </c>
      <c r="L39" s="75">
        <f>'12-18л. РАСКЛАДКА'!S437</f>
        <v>1.8050000000000002</v>
      </c>
      <c r="M39" s="75">
        <f>'12-18л. РАСКЛАДКА'!S491</f>
        <v>1.03</v>
      </c>
      <c r="N39" s="792">
        <f>'12-18л. РАСКЛАДКА'!S544</f>
        <v>1.82</v>
      </c>
      <c r="O39" s="796">
        <f t="shared" si="0"/>
        <v>17.499999999999996</v>
      </c>
      <c r="P39" s="3339">
        <v>0</v>
      </c>
      <c r="Q39" s="798">
        <v>17.5</v>
      </c>
      <c r="R39" s="1428">
        <v>5</v>
      </c>
      <c r="T39" s="3707"/>
      <c r="U39" s="101"/>
      <c r="V39" s="356"/>
      <c r="W39" s="106"/>
      <c r="X39" s="106"/>
      <c r="Y39" s="106"/>
      <c r="Z39" s="106"/>
      <c r="AA39" s="598"/>
      <c r="AB39" s="126"/>
      <c r="AC39" s="599"/>
      <c r="AD39" s="106"/>
      <c r="AE39" s="1579"/>
      <c r="AH39" s="106"/>
      <c r="AI39" s="106"/>
      <c r="AJ39" s="106"/>
    </row>
    <row r="40" spans="2:36" ht="13.5" customHeight="1">
      <c r="B40" s="441">
        <v>30</v>
      </c>
      <c r="C40" s="1437" t="s">
        <v>103</v>
      </c>
      <c r="D40" s="1434">
        <v>1.4</v>
      </c>
      <c r="E40" s="164">
        <f>'12-18л. РАСКЛАДКА'!S43</f>
        <v>0</v>
      </c>
      <c r="F40" s="75">
        <f>'12-18л. РАСКЛАДКА'!S101</f>
        <v>0</v>
      </c>
      <c r="G40" s="75">
        <f>'12-18л. РАСКЛАДКА'!S160</f>
        <v>0</v>
      </c>
      <c r="H40" s="75">
        <f>'12-18л. РАСКЛАДКА'!S216</f>
        <v>0</v>
      </c>
      <c r="I40" s="75">
        <f>'12-18л. РАСКЛАДКА'!S273</f>
        <v>4</v>
      </c>
      <c r="J40" s="75">
        <f>'12-18л. РАСКЛАДКА'!S329</f>
        <v>0</v>
      </c>
      <c r="K40" s="75">
        <f>'12-18л. РАСКЛАДКА'!S385</f>
        <v>0</v>
      </c>
      <c r="L40" s="75">
        <f>'12-18л. РАСКЛАДКА'!S438</f>
        <v>0</v>
      </c>
      <c r="M40" s="75">
        <f>'12-18л. РАСКЛАДКА'!S492</f>
        <v>0</v>
      </c>
      <c r="N40" s="792">
        <f>'12-18л. РАСКЛАДКА'!S545</f>
        <v>10</v>
      </c>
      <c r="O40" s="796">
        <f t="shared" si="0"/>
        <v>14</v>
      </c>
      <c r="P40" s="3339">
        <v>0</v>
      </c>
      <c r="Q40" s="798">
        <v>14</v>
      </c>
      <c r="R40" s="1428">
        <v>4</v>
      </c>
      <c r="T40" s="3707"/>
      <c r="U40" s="126"/>
      <c r="V40" s="356"/>
      <c r="W40" s="106"/>
      <c r="X40" s="106"/>
      <c r="Y40" s="106"/>
      <c r="Z40" s="106"/>
      <c r="AA40" s="598"/>
      <c r="AB40" s="126"/>
      <c r="AC40" s="599"/>
      <c r="AD40" s="106"/>
      <c r="AE40" s="1712"/>
      <c r="AH40" s="106"/>
      <c r="AI40" s="106"/>
      <c r="AJ40" s="106"/>
    </row>
    <row r="41" spans="2:36" ht="14.25" customHeight="1">
      <c r="B41" s="441">
        <v>31</v>
      </c>
      <c r="C41" s="1437" t="s">
        <v>104</v>
      </c>
      <c r="D41" s="1434">
        <v>0.7</v>
      </c>
      <c r="E41" s="164">
        <f>'12-18л. РАСКЛАДКА'!S44</f>
        <v>0.68300000000000005</v>
      </c>
      <c r="F41" s="75">
        <f>'12-18л. РАСКЛАДКА'!S102</f>
        <v>0.76744000000000001</v>
      </c>
      <c r="G41" s="75">
        <f>'12-18л. РАСКЛАДКА'!S161</f>
        <v>0.78499999999999992</v>
      </c>
      <c r="H41" s="75">
        <f>'12-18л. РАСКЛАДКА'!S217</f>
        <v>0.96</v>
      </c>
      <c r="I41" s="75">
        <f>'12-18л. РАСКЛАДКА'!S274</f>
        <v>0.71</v>
      </c>
      <c r="J41" s="75">
        <f>'12-18л. РАСКЛАДКА'!S330</f>
        <v>0.01</v>
      </c>
      <c r="K41" s="75">
        <f>'12-18л. РАСКЛАДКА'!S386</f>
        <v>0.71</v>
      </c>
      <c r="L41" s="75">
        <f>'12-18л. РАСКЛАДКА'!S439</f>
        <v>0.01</v>
      </c>
      <c r="M41" s="75">
        <f>'12-18л. РАСКЛАДКА'!S493</f>
        <v>0.91027000000000002</v>
      </c>
      <c r="N41" s="792">
        <f>'12-18л. РАСКЛАДКА'!S546</f>
        <v>1.4542999999999999</v>
      </c>
      <c r="O41" s="1755">
        <f t="shared" si="0"/>
        <v>7.0000099999999987</v>
      </c>
      <c r="P41" s="3339">
        <v>0</v>
      </c>
      <c r="Q41" s="1163">
        <v>7</v>
      </c>
      <c r="R41" s="1428">
        <v>2</v>
      </c>
      <c r="T41" s="3707"/>
      <c r="U41" s="126"/>
      <c r="V41" s="356"/>
      <c r="W41" s="106"/>
      <c r="X41" s="106"/>
      <c r="Y41" s="106"/>
      <c r="Z41" s="106"/>
      <c r="AA41" s="598"/>
      <c r="AB41" s="126"/>
      <c r="AC41" s="599"/>
      <c r="AD41" s="106"/>
      <c r="AE41" s="1715"/>
      <c r="AH41" s="106"/>
      <c r="AI41" s="106"/>
      <c r="AJ41" s="106"/>
    </row>
    <row r="42" spans="2:36" ht="12" customHeight="1">
      <c r="B42" s="441">
        <v>32</v>
      </c>
      <c r="C42" s="1437" t="s">
        <v>54</v>
      </c>
      <c r="D42" s="1434">
        <v>31.5</v>
      </c>
      <c r="E42" s="623">
        <f>'12-18л. МЕНЮ '!E82</f>
        <v>39.788330000000002</v>
      </c>
      <c r="F42" s="90">
        <f>'12-18л. МЕНЮ '!E135</f>
        <v>30.839399999999998</v>
      </c>
      <c r="G42" s="90">
        <f>'12-18л. МЕНЮ '!E189</f>
        <v>31.350299999999997</v>
      </c>
      <c r="H42" s="90">
        <f>'12-18л. МЕНЮ '!E246</f>
        <v>31.242100000000008</v>
      </c>
      <c r="I42" s="90">
        <f>'12-18л. МЕНЮ '!E298</f>
        <v>38.372899999999994</v>
      </c>
      <c r="J42" s="90">
        <f>'12-18л. МЕНЮ '!E353</f>
        <v>32.267099999999999</v>
      </c>
      <c r="K42" s="90">
        <f>'12-18л. МЕНЮ '!E412</f>
        <v>30.930100000000003</v>
      </c>
      <c r="L42" s="90">
        <f>'12-18л. МЕНЮ '!E467</f>
        <v>28.157400000000003</v>
      </c>
      <c r="M42" s="90">
        <f>'12-18л. МЕНЮ '!E520</f>
        <v>24.332700000000003</v>
      </c>
      <c r="N42" s="793">
        <f>'12-18л. МЕНЮ '!E576</f>
        <v>27.719799999999999</v>
      </c>
      <c r="O42" s="796">
        <f t="shared" si="0"/>
        <v>315.00013000000001</v>
      </c>
      <c r="P42" s="3313">
        <v>4.1270000000000003E-5</v>
      </c>
      <c r="Q42" s="798">
        <v>315</v>
      </c>
      <c r="R42" s="1428">
        <v>90</v>
      </c>
      <c r="T42" s="3707"/>
      <c r="U42" s="126"/>
      <c r="V42" s="356"/>
      <c r="W42" s="106"/>
      <c r="X42" s="106"/>
      <c r="Y42" s="106"/>
      <c r="Z42" s="106"/>
      <c r="AA42" s="598"/>
      <c r="AB42" s="126"/>
      <c r="AC42" s="599"/>
      <c r="AD42" s="106"/>
      <c r="AE42" s="1712"/>
      <c r="AH42" s="106"/>
      <c r="AI42" s="106"/>
      <c r="AJ42" s="106"/>
    </row>
    <row r="43" spans="2:36" ht="12" customHeight="1">
      <c r="B43" s="441">
        <v>33</v>
      </c>
      <c r="C43" s="1437" t="s">
        <v>55</v>
      </c>
      <c r="D43" s="1434">
        <v>32.200000000000003</v>
      </c>
      <c r="E43" s="623">
        <f>'12-18л. МЕНЮ '!F82</f>
        <v>47.302419999999998</v>
      </c>
      <c r="F43" s="90">
        <f>'12-18л. МЕНЮ '!F135</f>
        <v>24.697700000000001</v>
      </c>
      <c r="G43" s="90">
        <f>'12-18л. МЕНЮ '!F189</f>
        <v>27.75637</v>
      </c>
      <c r="H43" s="90">
        <f>'12-18л. МЕНЮ '!F246</f>
        <v>35.432100000000005</v>
      </c>
      <c r="I43" s="90">
        <f>'12-18л. МЕНЮ '!F298</f>
        <v>31.956099999999999</v>
      </c>
      <c r="J43" s="90">
        <f>'12-18л. МЕНЮ '!F353</f>
        <v>36.006200000000007</v>
      </c>
      <c r="K43" s="90">
        <f>'12-18л. МЕНЮ '!F412</f>
        <v>34.092569999999995</v>
      </c>
      <c r="L43" s="90">
        <f>'12-18л. МЕНЮ '!F467</f>
        <v>29.1906</v>
      </c>
      <c r="M43" s="90">
        <f>'12-18л. МЕНЮ '!F520</f>
        <v>29.036670000000004</v>
      </c>
      <c r="N43" s="793">
        <f>'12-18л. МЕНЮ '!F576</f>
        <v>26.529399999999999</v>
      </c>
      <c r="O43" s="796">
        <f t="shared" si="0"/>
        <v>322.00013000000001</v>
      </c>
      <c r="P43" s="3313">
        <v>4.0370000000000001E-5</v>
      </c>
      <c r="Q43" s="798">
        <v>322</v>
      </c>
      <c r="R43" s="1428">
        <v>92</v>
      </c>
      <c r="T43" s="3707"/>
      <c r="U43" s="126"/>
      <c r="V43" s="356"/>
      <c r="W43" s="106"/>
      <c r="X43" s="106"/>
      <c r="Y43" s="106"/>
      <c r="Z43" s="106"/>
      <c r="AA43" s="598"/>
      <c r="AB43" s="126"/>
      <c r="AC43" s="599"/>
      <c r="AD43" s="106"/>
      <c r="AE43" s="1712"/>
      <c r="AH43" s="106"/>
      <c r="AI43" s="106"/>
      <c r="AJ43" s="106"/>
    </row>
    <row r="44" spans="2:36" ht="12.75" customHeight="1">
      <c r="B44" s="441">
        <v>34</v>
      </c>
      <c r="C44" s="1437" t="s">
        <v>56</v>
      </c>
      <c r="D44" s="1434">
        <v>134.05000000000001</v>
      </c>
      <c r="E44" s="625">
        <f>'12-18л. МЕНЮ '!G82</f>
        <v>126.51308</v>
      </c>
      <c r="F44" s="90">
        <f>'12-18л. МЕНЮ '!G135</f>
        <v>125.1378</v>
      </c>
      <c r="G44" s="90">
        <f>'12-18л. МЕНЮ '!G189</f>
        <v>128.14653999999999</v>
      </c>
      <c r="H44" s="90">
        <f>'12-18л. МЕНЮ '!G246</f>
        <v>125.9211</v>
      </c>
      <c r="I44" s="90">
        <f>'12-18л. МЕНЮ '!G298</f>
        <v>116.57499999999999</v>
      </c>
      <c r="J44" s="90">
        <f>'12-18л. МЕНЮ '!G353</f>
        <v>152.43090000000001</v>
      </c>
      <c r="K44" s="90">
        <f>'12-18л. МЕНЮ '!G412</f>
        <v>143.03554</v>
      </c>
      <c r="L44" s="90">
        <f>'12-18л. МЕНЮ '!G467</f>
        <v>122.80719999999999</v>
      </c>
      <c r="M44" s="90">
        <f>'12-18л. МЕНЮ '!G520</f>
        <v>148.00363999999999</v>
      </c>
      <c r="N44" s="793">
        <f>'12-18л. МЕНЮ '!G576</f>
        <v>151.92959999999999</v>
      </c>
      <c r="O44" s="796">
        <f t="shared" si="0"/>
        <v>1340.5003999999999</v>
      </c>
      <c r="P44" s="3313">
        <v>2.9839999999999999E-5</v>
      </c>
      <c r="Q44" s="798">
        <v>1340.5</v>
      </c>
      <c r="R44" s="1428">
        <v>383</v>
      </c>
      <c r="T44" s="3707"/>
      <c r="U44" s="126"/>
      <c r="V44" s="356"/>
      <c r="W44" s="106"/>
      <c r="X44" s="106"/>
      <c r="Y44" s="106"/>
      <c r="Z44" s="106"/>
      <c r="AA44" s="598"/>
      <c r="AB44" s="126"/>
      <c r="AC44" s="599"/>
      <c r="AD44" s="106"/>
      <c r="AE44" s="1712"/>
      <c r="AH44" s="106"/>
      <c r="AI44" s="106"/>
      <c r="AJ44" s="106"/>
    </row>
    <row r="45" spans="2:36" ht="15" customHeight="1" thickBot="1">
      <c r="B45" s="466">
        <v>35</v>
      </c>
      <c r="C45" s="1439" t="s">
        <v>57</v>
      </c>
      <c r="D45" s="1435">
        <v>952</v>
      </c>
      <c r="E45" s="626">
        <f>'12-18л. МЕНЮ '!H82</f>
        <v>1077.3603299999997</v>
      </c>
      <c r="F45" s="94">
        <f>'12-18л. МЕНЮ '!H135</f>
        <v>847.58579999999995</v>
      </c>
      <c r="G45" s="94">
        <f>'12-18л. МЕНЮ '!H189</f>
        <v>888.96820000000002</v>
      </c>
      <c r="H45" s="94">
        <f>'12-18л. МЕНЮ '!H246</f>
        <v>949.37630000000001</v>
      </c>
      <c r="I45" s="94">
        <f>'12-18л. МЕНЮ '!H298</f>
        <v>911.84819999999991</v>
      </c>
      <c r="J45" s="94">
        <f>'12-18л. МЕНЮ '!H353</f>
        <v>1067.0727999999999</v>
      </c>
      <c r="K45" s="128">
        <f>'12-18л. МЕНЮ '!H412</f>
        <v>1005.0944</v>
      </c>
      <c r="L45" s="94">
        <f>'12-18л. МЕНЮ '!H467</f>
        <v>871.91079999999999</v>
      </c>
      <c r="M45" s="94">
        <f>'12-18л. МЕНЮ '!H520</f>
        <v>957.625</v>
      </c>
      <c r="N45" s="794">
        <f>'12-18л. МЕНЮ '!H576</f>
        <v>943.15829999999994</v>
      </c>
      <c r="O45" s="801">
        <f t="shared" si="0"/>
        <v>9520.0001299999985</v>
      </c>
      <c r="P45" s="3319">
        <v>1.37E-6</v>
      </c>
      <c r="Q45" s="1576">
        <v>9520</v>
      </c>
      <c r="R45" s="1431">
        <v>2720</v>
      </c>
      <c r="T45" s="3707"/>
      <c r="U45" s="126"/>
      <c r="V45" s="356"/>
      <c r="W45" s="106"/>
      <c r="X45" s="106"/>
      <c r="Y45" s="106"/>
      <c r="Z45" s="106"/>
      <c r="AA45" s="617"/>
      <c r="AB45" s="126"/>
      <c r="AC45" s="599"/>
      <c r="AD45" s="106"/>
      <c r="AE45" s="1712"/>
      <c r="AH45" s="106"/>
      <c r="AI45" s="106"/>
      <c r="AJ45" s="106"/>
    </row>
    <row r="46" spans="2:36">
      <c r="P46" s="3340"/>
    </row>
    <row r="47" spans="2:36"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36" ht="13.5" customHeight="1"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24" ht="12.75" customHeight="1"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T49" s="385"/>
      <c r="X49" s="385"/>
    </row>
    <row r="50" spans="2:24" ht="12.75" customHeight="1"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24" ht="11.25" customHeight="1"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24" ht="11.25" customHeight="1"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24"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24">
      <c r="B54" t="s">
        <v>191</v>
      </c>
    </row>
    <row r="55" spans="2:24">
      <c r="B55" t="s">
        <v>192</v>
      </c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</row>
    <row r="56" spans="2:24">
      <c r="B56" t="s">
        <v>193</v>
      </c>
      <c r="O56" s="261"/>
      <c r="P56" s="261"/>
    </row>
    <row r="57" spans="2:24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61"/>
      <c r="R57" s="261"/>
    </row>
    <row r="58" spans="2:24">
      <c r="B58" s="1" t="s">
        <v>194</v>
      </c>
    </row>
    <row r="59" spans="2:24">
      <c r="B59" t="s">
        <v>195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</row>
    <row r="60" spans="2:24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61"/>
      <c r="R60" s="261"/>
      <c r="U60" s="343"/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2:32"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</row>
    <row r="88" spans="2:32">
      <c r="B88" s="200"/>
      <c r="C88" s="106"/>
      <c r="D88" s="200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98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</row>
    <row r="89" spans="2:32">
      <c r="B89" s="106"/>
      <c r="C89" s="126"/>
      <c r="D89" s="356"/>
      <c r="E89" s="203"/>
      <c r="F89" s="203"/>
      <c r="G89" s="203"/>
      <c r="H89" s="203"/>
      <c r="I89" s="203"/>
      <c r="J89" s="203"/>
      <c r="K89" s="203"/>
      <c r="L89" s="203"/>
      <c r="M89" s="126"/>
      <c r="N89" s="126"/>
      <c r="O89" s="98"/>
      <c r="P89" s="98"/>
      <c r="Q89" s="126"/>
      <c r="R89" s="356"/>
      <c r="S89" s="106"/>
      <c r="T89" s="356"/>
      <c r="U89" s="12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</row>
    <row r="90" spans="2:32">
      <c r="B90" s="106"/>
      <c r="C90" s="126"/>
      <c r="D90" s="98"/>
      <c r="E90" s="203"/>
      <c r="F90" s="203"/>
      <c r="G90" s="203"/>
      <c r="H90" s="203"/>
      <c r="I90" s="203"/>
      <c r="J90" s="203"/>
      <c r="K90" s="203"/>
      <c r="L90" s="203"/>
      <c r="M90" s="126"/>
      <c r="N90" s="126"/>
      <c r="O90" s="98"/>
      <c r="P90" s="98"/>
      <c r="Q90" s="126"/>
      <c r="R90" s="356"/>
      <c r="S90" s="106"/>
      <c r="T90" s="356"/>
      <c r="U90" s="12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</row>
    <row r="91" spans="2:32">
      <c r="B91" s="106"/>
      <c r="C91" s="356"/>
      <c r="D91" s="356"/>
      <c r="E91" s="203"/>
      <c r="F91" s="203"/>
      <c r="G91" s="203"/>
      <c r="H91" s="203"/>
      <c r="I91" s="106"/>
      <c r="J91" s="106"/>
      <c r="K91" s="203"/>
      <c r="L91" s="104"/>
      <c r="M91" s="126"/>
      <c r="N91" s="126"/>
      <c r="O91" s="98"/>
      <c r="P91" s="98"/>
      <c r="Q91" s="356"/>
      <c r="R91" s="356"/>
      <c r="S91" s="106"/>
      <c r="T91" s="356"/>
      <c r="U91" s="126"/>
      <c r="V91" s="106"/>
      <c r="W91" s="106"/>
      <c r="X91" s="106"/>
      <c r="Y91" s="106"/>
      <c r="Z91" s="106"/>
      <c r="AA91" s="106"/>
      <c r="AB91" s="593"/>
      <c r="AC91" s="106"/>
      <c r="AD91" s="106"/>
      <c r="AE91" s="106"/>
      <c r="AF91" s="106"/>
    </row>
    <row r="92" spans="2:32">
      <c r="B92" s="106"/>
      <c r="C92" s="126"/>
      <c r="D92" s="126"/>
      <c r="E92" s="356"/>
      <c r="F92" s="356"/>
      <c r="G92" s="356"/>
      <c r="H92" s="356"/>
      <c r="I92" s="356"/>
      <c r="J92" s="356"/>
      <c r="K92" s="356"/>
      <c r="L92" s="356"/>
      <c r="M92" s="356"/>
      <c r="N92" s="356"/>
      <c r="O92" s="98"/>
      <c r="P92" s="98"/>
      <c r="Q92" s="356"/>
      <c r="R92" s="356"/>
      <c r="S92" s="106"/>
      <c r="T92" s="356"/>
      <c r="U92" s="126"/>
      <c r="V92" s="106"/>
      <c r="W92" s="106"/>
      <c r="X92" s="106"/>
      <c r="Y92" s="106"/>
      <c r="Z92" s="328"/>
      <c r="AA92" s="106"/>
      <c r="AB92" s="593"/>
      <c r="AC92" s="106"/>
      <c r="AD92" s="106"/>
      <c r="AE92" s="106"/>
      <c r="AF92" s="106"/>
    </row>
    <row r="93" spans="2:32">
      <c r="B93" s="106"/>
      <c r="C93" s="356"/>
      <c r="D93" s="106"/>
      <c r="E93" s="356"/>
      <c r="F93" s="356"/>
      <c r="G93" s="356"/>
      <c r="H93" s="356"/>
      <c r="I93" s="356"/>
      <c r="J93" s="356"/>
      <c r="K93" s="356"/>
      <c r="L93" s="356"/>
      <c r="M93" s="356"/>
      <c r="N93" s="356"/>
      <c r="O93" s="98"/>
      <c r="P93" s="98"/>
      <c r="Q93" s="126"/>
      <c r="R93" s="356"/>
      <c r="S93" s="106"/>
      <c r="T93" s="356"/>
      <c r="U93" s="126"/>
      <c r="V93" s="106"/>
      <c r="W93" s="106"/>
      <c r="X93" s="106"/>
      <c r="Y93" s="106"/>
      <c r="Z93" s="328"/>
      <c r="AA93" s="106"/>
      <c r="AB93" s="594"/>
      <c r="AC93" s="106"/>
      <c r="AD93" s="106"/>
      <c r="AE93" s="106"/>
      <c r="AF93" s="106"/>
    </row>
    <row r="94" spans="2:32">
      <c r="B94" s="106"/>
      <c r="C94" s="126"/>
      <c r="D94" s="203"/>
      <c r="E94" s="126"/>
      <c r="F94" s="126"/>
      <c r="G94" s="126"/>
      <c r="H94" s="126"/>
      <c r="I94" s="101"/>
      <c r="J94" s="126"/>
      <c r="K94" s="126"/>
      <c r="L94" s="126"/>
      <c r="M94" s="126"/>
      <c r="N94" s="101"/>
      <c r="O94" s="98"/>
      <c r="P94" s="98"/>
      <c r="Q94" s="203"/>
      <c r="R94" s="356"/>
      <c r="S94" s="126"/>
      <c r="T94" s="356"/>
      <c r="U94" s="126"/>
      <c r="V94" s="106"/>
      <c r="W94" s="268"/>
      <c r="X94" s="356"/>
      <c r="Y94" s="159"/>
      <c r="Z94" s="595"/>
      <c r="AA94" s="106"/>
      <c r="AB94" s="594"/>
      <c r="AC94" s="106"/>
      <c r="AD94" s="106"/>
      <c r="AE94" s="106"/>
      <c r="AF94" s="106"/>
    </row>
    <row r="95" spans="2:32">
      <c r="B95" s="159"/>
      <c r="C95" s="126"/>
      <c r="D95" s="596"/>
      <c r="E95" s="612"/>
      <c r="F95" s="597"/>
      <c r="G95" s="597"/>
      <c r="H95" s="597"/>
      <c r="I95" s="597"/>
      <c r="J95" s="597"/>
      <c r="K95" s="597"/>
      <c r="L95" s="597"/>
      <c r="M95" s="597"/>
      <c r="N95" s="597"/>
      <c r="O95" s="596"/>
      <c r="P95" s="356"/>
      <c r="Q95" s="356"/>
      <c r="R95" s="106"/>
      <c r="S95" s="487"/>
      <c r="T95" s="106"/>
      <c r="U95" s="106"/>
      <c r="V95" s="106"/>
      <c r="W95" s="598"/>
      <c r="X95" s="126"/>
      <c r="Y95" s="121"/>
      <c r="Z95" s="599"/>
      <c r="AA95" s="106"/>
      <c r="AB95" s="600"/>
      <c r="AC95" s="106"/>
      <c r="AD95" s="106"/>
      <c r="AE95" s="106"/>
      <c r="AF95" s="106"/>
    </row>
    <row r="96" spans="2:32">
      <c r="B96" s="159"/>
      <c r="C96" s="126"/>
      <c r="D96" s="596"/>
      <c r="E96" s="612"/>
      <c r="F96" s="597"/>
      <c r="G96" s="597"/>
      <c r="H96" s="597"/>
      <c r="I96" s="597"/>
      <c r="J96" s="597"/>
      <c r="K96" s="597"/>
      <c r="L96" s="597"/>
      <c r="M96" s="597"/>
      <c r="N96" s="597"/>
      <c r="O96" s="601"/>
      <c r="P96" s="602"/>
      <c r="Q96" s="356"/>
      <c r="R96" s="106"/>
      <c r="S96" s="106"/>
      <c r="T96" s="106"/>
      <c r="U96" s="106"/>
      <c r="V96" s="106"/>
      <c r="W96" s="598"/>
      <c r="X96" s="126"/>
      <c r="Y96" s="121"/>
      <c r="Z96" s="599"/>
      <c r="AA96" s="106"/>
      <c r="AB96" s="600"/>
      <c r="AC96" s="106"/>
      <c r="AD96" s="106"/>
      <c r="AE96" s="106"/>
      <c r="AF96" s="106"/>
    </row>
    <row r="97" spans="2:32">
      <c r="B97" s="159"/>
      <c r="C97" s="126"/>
      <c r="D97" s="596"/>
      <c r="E97" s="612"/>
      <c r="F97" s="597"/>
      <c r="G97" s="597"/>
      <c r="H97" s="612"/>
      <c r="I97" s="597"/>
      <c r="J97" s="597"/>
      <c r="K97" s="612"/>
      <c r="L97" s="597"/>
      <c r="M97" s="597"/>
      <c r="N97" s="597"/>
      <c r="O97" s="596"/>
      <c r="P97" s="602"/>
      <c r="Q97" s="356"/>
      <c r="R97" s="106"/>
      <c r="S97" s="106"/>
      <c r="T97" s="106"/>
      <c r="U97" s="106"/>
      <c r="V97" s="106"/>
      <c r="W97" s="598"/>
      <c r="X97" s="126"/>
      <c r="Y97" s="121"/>
      <c r="Z97" s="599"/>
      <c r="AA97" s="106"/>
      <c r="AB97" s="603"/>
      <c r="AC97" s="106"/>
      <c r="AD97" s="106"/>
      <c r="AE97" s="106"/>
      <c r="AF97" s="106"/>
    </row>
    <row r="98" spans="2:32">
      <c r="B98" s="159"/>
      <c r="C98" s="126"/>
      <c r="D98" s="596"/>
      <c r="E98" s="612"/>
      <c r="F98" s="597"/>
      <c r="G98" s="597"/>
      <c r="H98" s="597"/>
      <c r="I98" s="597"/>
      <c r="J98" s="597"/>
      <c r="K98" s="597"/>
      <c r="L98" s="597"/>
      <c r="M98" s="597"/>
      <c r="N98" s="612"/>
      <c r="O98" s="604"/>
      <c r="P98" s="602"/>
      <c r="Q98" s="356"/>
      <c r="R98" s="106"/>
      <c r="S98" s="106"/>
      <c r="T98" s="106"/>
      <c r="U98" s="106"/>
      <c r="V98" s="106"/>
      <c r="W98" s="598"/>
      <c r="X98" s="126"/>
      <c r="Y98" s="121"/>
      <c r="Z98" s="599"/>
      <c r="AA98" s="106"/>
      <c r="AB98" s="600"/>
      <c r="AC98" s="106"/>
      <c r="AD98" s="106"/>
      <c r="AE98" s="106"/>
      <c r="AF98" s="106"/>
    </row>
    <row r="99" spans="2:32">
      <c r="B99" s="159"/>
      <c r="C99" s="126"/>
      <c r="D99" s="596"/>
      <c r="E99" s="612"/>
      <c r="F99" s="597"/>
      <c r="G99" s="597"/>
      <c r="H99" s="597"/>
      <c r="I99" s="597"/>
      <c r="J99" s="597"/>
      <c r="K99" s="597"/>
      <c r="L99" s="597"/>
      <c r="M99" s="597"/>
      <c r="N99" s="597"/>
      <c r="O99" s="596"/>
      <c r="P99" s="602"/>
      <c r="Q99" s="356"/>
      <c r="R99" s="106"/>
      <c r="S99" s="106"/>
      <c r="T99" s="106"/>
      <c r="U99" s="106"/>
      <c r="V99" s="106"/>
      <c r="W99" s="598"/>
      <c r="X99" s="126"/>
      <c r="Y99" s="121"/>
      <c r="Z99" s="599"/>
      <c r="AA99" s="106"/>
      <c r="AB99" s="605"/>
      <c r="AC99" s="106"/>
      <c r="AD99" s="106"/>
      <c r="AE99" s="106"/>
      <c r="AF99" s="106"/>
    </row>
    <row r="100" spans="2:32">
      <c r="B100" s="159"/>
      <c r="C100" s="126"/>
      <c r="D100" s="596"/>
      <c r="E100" s="612"/>
      <c r="F100" s="597"/>
      <c r="G100" s="597"/>
      <c r="H100" s="597"/>
      <c r="I100" s="597"/>
      <c r="J100" s="597"/>
      <c r="K100" s="597"/>
      <c r="L100" s="597"/>
      <c r="M100" s="597"/>
      <c r="N100" s="597"/>
      <c r="O100" s="596"/>
      <c r="P100" s="602"/>
      <c r="Q100" s="356"/>
      <c r="R100" s="106"/>
      <c r="S100" s="106"/>
      <c r="T100" s="106"/>
      <c r="U100" s="106"/>
      <c r="V100" s="106"/>
      <c r="W100" s="598"/>
      <c r="X100" s="126"/>
      <c r="Y100" s="121"/>
      <c r="Z100" s="599"/>
      <c r="AA100" s="106"/>
      <c r="AB100" s="603"/>
      <c r="AC100" s="106"/>
      <c r="AD100" s="106"/>
      <c r="AE100" s="106"/>
      <c r="AF100" s="106"/>
    </row>
    <row r="101" spans="2:32">
      <c r="B101" s="159"/>
      <c r="C101" s="126"/>
      <c r="D101" s="596"/>
      <c r="E101" s="612"/>
      <c r="F101" s="597"/>
      <c r="G101" s="98"/>
      <c r="H101" s="607"/>
      <c r="I101" s="612"/>
      <c r="J101" s="597"/>
      <c r="K101" s="597"/>
      <c r="L101" s="597"/>
      <c r="M101" s="597"/>
      <c r="N101" s="597"/>
      <c r="O101" s="606"/>
      <c r="P101" s="602"/>
      <c r="Q101" s="356"/>
      <c r="R101" s="106"/>
      <c r="S101" s="106"/>
      <c r="T101" s="106"/>
      <c r="U101" s="106"/>
      <c r="V101" s="106"/>
      <c r="W101" s="598"/>
      <c r="X101" s="126"/>
      <c r="Y101" s="121"/>
      <c r="Z101" s="599"/>
      <c r="AA101" s="106"/>
      <c r="AB101" s="605"/>
      <c r="AC101" s="106"/>
      <c r="AD101" s="106"/>
      <c r="AE101" s="106"/>
      <c r="AF101" s="106"/>
    </row>
    <row r="102" spans="2:32">
      <c r="B102" s="159"/>
      <c r="C102" s="126"/>
      <c r="D102" s="596"/>
      <c r="E102" s="612"/>
      <c r="F102" s="597"/>
      <c r="G102" s="597"/>
      <c r="H102" s="597"/>
      <c r="I102" s="597"/>
      <c r="J102" s="597"/>
      <c r="K102" s="597"/>
      <c r="L102" s="597"/>
      <c r="M102" s="597"/>
      <c r="N102" s="597"/>
      <c r="O102" s="596"/>
      <c r="P102" s="602"/>
      <c r="Q102" s="356"/>
      <c r="R102" s="106"/>
      <c r="S102" s="106"/>
      <c r="T102" s="106"/>
      <c r="U102" s="106"/>
      <c r="V102" s="106"/>
      <c r="W102" s="598"/>
      <c r="X102" s="126"/>
      <c r="Y102" s="121"/>
      <c r="Z102" s="599"/>
      <c r="AA102" s="106"/>
      <c r="AB102" s="600"/>
      <c r="AC102" s="106"/>
      <c r="AD102" s="106"/>
      <c r="AE102" s="106"/>
      <c r="AF102" s="106"/>
    </row>
    <row r="103" spans="2:32">
      <c r="B103" s="159"/>
      <c r="C103" s="126"/>
      <c r="D103" s="596"/>
      <c r="E103" s="612"/>
      <c r="F103" s="597"/>
      <c r="G103" s="597"/>
      <c r="H103" s="597"/>
      <c r="I103" s="597"/>
      <c r="J103" s="597"/>
      <c r="K103" s="597"/>
      <c r="L103" s="597"/>
      <c r="M103" s="597"/>
      <c r="N103" s="597"/>
      <c r="O103" s="596"/>
      <c r="P103" s="602"/>
      <c r="Q103" s="356"/>
      <c r="R103" s="106"/>
      <c r="S103" s="106"/>
      <c r="T103" s="106"/>
      <c r="U103" s="106"/>
      <c r="V103" s="106"/>
      <c r="W103" s="598"/>
      <c r="X103" s="126"/>
      <c r="Y103" s="121"/>
      <c r="Z103" s="599"/>
      <c r="AA103" s="106"/>
      <c r="AB103" s="600"/>
      <c r="AC103" s="106"/>
      <c r="AD103" s="106"/>
      <c r="AE103" s="106"/>
      <c r="AF103" s="106"/>
    </row>
    <row r="104" spans="2:32" ht="12.75" customHeight="1">
      <c r="B104" s="159"/>
      <c r="C104" s="126"/>
      <c r="D104" s="596"/>
      <c r="E104" s="612"/>
      <c r="F104" s="597"/>
      <c r="G104" s="597"/>
      <c r="H104" s="597"/>
      <c r="I104" s="597"/>
      <c r="J104" s="597"/>
      <c r="K104" s="597"/>
      <c r="L104" s="597"/>
      <c r="M104" s="597"/>
      <c r="N104" s="597"/>
      <c r="O104" s="596"/>
      <c r="P104" s="602"/>
      <c r="Q104" s="356"/>
      <c r="R104" s="106"/>
      <c r="S104" s="106"/>
      <c r="T104" s="106"/>
      <c r="U104" s="106"/>
      <c r="V104" s="106"/>
      <c r="W104" s="598"/>
      <c r="X104" s="126"/>
      <c r="Y104" s="121"/>
      <c r="Z104" s="599"/>
      <c r="AA104" s="106"/>
      <c r="AB104" s="600"/>
      <c r="AC104" s="106"/>
      <c r="AD104" s="106"/>
      <c r="AE104" s="106"/>
      <c r="AF104" s="106"/>
    </row>
    <row r="105" spans="2:32" ht="13.5" customHeight="1">
      <c r="B105" s="159"/>
      <c r="C105" s="126"/>
      <c r="D105" s="596"/>
      <c r="E105" s="612"/>
      <c r="F105" s="597"/>
      <c r="G105" s="597"/>
      <c r="H105" s="597"/>
      <c r="I105" s="597"/>
      <c r="J105" s="597"/>
      <c r="K105" s="597"/>
      <c r="L105" s="597"/>
      <c r="M105" s="597"/>
      <c r="N105" s="597"/>
      <c r="O105" s="596"/>
      <c r="P105" s="602"/>
      <c r="Q105" s="356"/>
      <c r="R105" s="106"/>
      <c r="S105" s="106"/>
      <c r="T105" s="106"/>
      <c r="U105" s="106"/>
      <c r="V105" s="106"/>
      <c r="W105" s="598"/>
      <c r="X105" s="126"/>
      <c r="Y105" s="121"/>
      <c r="Z105" s="599"/>
      <c r="AA105" s="106"/>
      <c r="AB105" s="600"/>
      <c r="AC105" s="106"/>
      <c r="AD105" s="106"/>
      <c r="AE105" s="106"/>
      <c r="AF105" s="106"/>
    </row>
    <row r="106" spans="2:32" ht="12.75" customHeight="1">
      <c r="B106" s="159"/>
      <c r="C106" s="126"/>
      <c r="D106" s="596"/>
      <c r="E106" s="612"/>
      <c r="F106" s="597"/>
      <c r="G106" s="597"/>
      <c r="H106" s="597"/>
      <c r="I106" s="597"/>
      <c r="J106" s="597"/>
      <c r="K106" s="597"/>
      <c r="L106" s="597"/>
      <c r="M106" s="597"/>
      <c r="N106" s="597"/>
      <c r="O106" s="596"/>
      <c r="P106" s="602"/>
      <c r="Q106" s="356"/>
      <c r="R106" s="106"/>
      <c r="S106" s="106"/>
      <c r="T106" s="106"/>
      <c r="U106" s="106"/>
      <c r="V106" s="106"/>
      <c r="W106" s="598"/>
      <c r="X106" s="126"/>
      <c r="Y106" s="121"/>
      <c r="Z106" s="599"/>
      <c r="AA106" s="106"/>
      <c r="AB106" s="600"/>
      <c r="AC106" s="106"/>
      <c r="AD106" s="106"/>
      <c r="AE106" s="106"/>
      <c r="AF106" s="106"/>
    </row>
    <row r="107" spans="2:32">
      <c r="B107" s="159"/>
      <c r="C107" s="126"/>
      <c r="D107" s="596"/>
      <c r="E107" s="612"/>
      <c r="F107" s="597"/>
      <c r="G107" s="597"/>
      <c r="H107" s="597"/>
      <c r="I107" s="597"/>
      <c r="J107" s="597"/>
      <c r="K107" s="597"/>
      <c r="L107" s="597"/>
      <c r="M107" s="597"/>
      <c r="N107" s="597"/>
      <c r="O107" s="596"/>
      <c r="P107" s="602"/>
      <c r="Q107" s="356"/>
      <c r="R107" s="106"/>
      <c r="S107" s="106"/>
      <c r="T107" s="106"/>
      <c r="U107" s="106"/>
      <c r="V107" s="106"/>
      <c r="W107" s="598"/>
      <c r="X107" s="126"/>
      <c r="Y107" s="121"/>
      <c r="Z107" s="599"/>
      <c r="AA107" s="106"/>
      <c r="AB107" s="600"/>
      <c r="AC107" s="106"/>
      <c r="AD107" s="106"/>
      <c r="AE107" s="106"/>
      <c r="AF107" s="106"/>
    </row>
    <row r="108" spans="2:32">
      <c r="B108" s="159"/>
      <c r="C108" s="126"/>
      <c r="D108" s="596"/>
      <c r="E108" s="612"/>
      <c r="F108" s="597"/>
      <c r="G108" s="597"/>
      <c r="H108" s="597"/>
      <c r="I108" s="597"/>
      <c r="J108" s="597"/>
      <c r="K108" s="597"/>
      <c r="L108" s="597"/>
      <c r="M108" s="597"/>
      <c r="N108" s="597"/>
      <c r="O108" s="596"/>
      <c r="P108" s="602"/>
      <c r="Q108" s="356"/>
      <c r="R108" s="106"/>
      <c r="S108" s="106"/>
      <c r="T108" s="106"/>
      <c r="U108" s="106"/>
      <c r="V108" s="106"/>
      <c r="W108" s="598"/>
      <c r="X108" s="126"/>
      <c r="Y108" s="121"/>
      <c r="Z108" s="599"/>
      <c r="AA108" s="106"/>
      <c r="AB108" s="600"/>
      <c r="AC108" s="106"/>
      <c r="AD108" s="106"/>
      <c r="AE108" s="106"/>
      <c r="AF108" s="106"/>
    </row>
    <row r="109" spans="2:32">
      <c r="B109" s="159"/>
      <c r="C109" s="126"/>
      <c r="D109" s="596"/>
      <c r="E109" s="612"/>
      <c r="F109" s="597"/>
      <c r="G109" s="597"/>
      <c r="H109" s="597"/>
      <c r="I109" s="597"/>
      <c r="J109" s="597"/>
      <c r="K109" s="597"/>
      <c r="L109" s="597"/>
      <c r="M109" s="597"/>
      <c r="N109" s="597"/>
      <c r="O109" s="596"/>
      <c r="P109" s="602"/>
      <c r="Q109" s="356"/>
      <c r="R109" s="106"/>
      <c r="S109" s="106"/>
      <c r="T109" s="106"/>
      <c r="U109" s="106"/>
      <c r="V109" s="106"/>
      <c r="W109" s="598"/>
      <c r="X109" s="126"/>
      <c r="Y109" s="121"/>
      <c r="Z109" s="599"/>
      <c r="AA109" s="106"/>
      <c r="AB109" s="603"/>
      <c r="AC109" s="106"/>
      <c r="AD109" s="106"/>
      <c r="AE109" s="106"/>
      <c r="AF109" s="106"/>
    </row>
    <row r="110" spans="2:32" ht="12.75" customHeight="1">
      <c r="B110" s="159"/>
      <c r="C110" s="126"/>
      <c r="D110" s="596"/>
      <c r="E110" s="615"/>
      <c r="F110" s="607"/>
      <c r="G110" s="608"/>
      <c r="H110" s="597"/>
      <c r="I110" s="597"/>
      <c r="J110" s="597"/>
      <c r="K110" s="597"/>
      <c r="L110" s="607"/>
      <c r="M110" s="607"/>
      <c r="N110" s="597"/>
      <c r="O110" s="601"/>
      <c r="P110" s="602"/>
      <c r="Q110" s="356"/>
      <c r="R110" s="106"/>
      <c r="S110" s="106"/>
      <c r="T110" s="106"/>
      <c r="U110" s="106"/>
      <c r="V110" s="106"/>
      <c r="W110" s="598"/>
      <c r="X110" s="126"/>
      <c r="Y110" s="121"/>
      <c r="Z110" s="599"/>
      <c r="AA110" s="106"/>
      <c r="AB110" s="609"/>
      <c r="AC110" s="106"/>
      <c r="AD110" s="106"/>
      <c r="AE110" s="106"/>
      <c r="AF110" s="106"/>
    </row>
    <row r="111" spans="2:32" ht="12.75" customHeight="1">
      <c r="B111" s="159"/>
      <c r="C111" s="126"/>
      <c r="D111" s="596"/>
      <c r="E111" s="615"/>
      <c r="F111" s="607"/>
      <c r="G111" s="608"/>
      <c r="H111" s="597"/>
      <c r="I111" s="597"/>
      <c r="J111" s="597"/>
      <c r="K111" s="597"/>
      <c r="L111" s="607"/>
      <c r="M111" s="607"/>
      <c r="N111" s="597"/>
      <c r="O111" s="596"/>
      <c r="P111" s="602"/>
      <c r="Q111" s="356"/>
      <c r="R111" s="106"/>
      <c r="S111" s="106"/>
      <c r="T111" s="106"/>
      <c r="U111" s="106"/>
      <c r="V111" s="106"/>
      <c r="W111" s="598"/>
      <c r="X111" s="126"/>
      <c r="Y111" s="121"/>
      <c r="Z111" s="599"/>
      <c r="AA111" s="106"/>
      <c r="AB111" s="600"/>
      <c r="AC111" s="106"/>
      <c r="AD111" s="106"/>
      <c r="AE111" s="106"/>
      <c r="AF111" s="106"/>
    </row>
    <row r="112" spans="2:32" ht="11.25" customHeight="1">
      <c r="B112" s="159"/>
      <c r="C112" s="126"/>
      <c r="D112" s="596"/>
      <c r="E112" s="615"/>
      <c r="F112" s="607"/>
      <c r="G112" s="608"/>
      <c r="H112" s="597"/>
      <c r="I112" s="597"/>
      <c r="J112" s="597"/>
      <c r="K112" s="597"/>
      <c r="L112" s="607"/>
      <c r="M112" s="607"/>
      <c r="N112" s="597"/>
      <c r="O112" s="596"/>
      <c r="P112" s="602"/>
      <c r="Q112" s="356"/>
      <c r="R112" s="106"/>
      <c r="S112" s="106"/>
      <c r="T112" s="106"/>
      <c r="U112" s="106"/>
      <c r="V112" s="106"/>
      <c r="W112" s="598"/>
      <c r="X112" s="126"/>
      <c r="Y112" s="121"/>
      <c r="Z112" s="599"/>
      <c r="AA112" s="106"/>
      <c r="AB112" s="600"/>
      <c r="AC112" s="106"/>
      <c r="AD112" s="106"/>
      <c r="AE112" s="106"/>
      <c r="AF112" s="106"/>
    </row>
    <row r="113" spans="2:32" ht="12.75" customHeight="1">
      <c r="B113" s="159"/>
      <c r="C113" s="126"/>
      <c r="D113" s="596"/>
      <c r="E113" s="615"/>
      <c r="F113" s="607"/>
      <c r="G113" s="608"/>
      <c r="H113" s="597"/>
      <c r="I113" s="619"/>
      <c r="J113" s="597"/>
      <c r="K113" s="619"/>
      <c r="L113" s="612"/>
      <c r="M113" s="612"/>
      <c r="N113" s="597"/>
      <c r="O113" s="596"/>
      <c r="P113" s="602"/>
      <c r="Q113" s="356"/>
      <c r="R113" s="106"/>
      <c r="S113" s="106"/>
      <c r="T113" s="106"/>
      <c r="U113" s="106"/>
      <c r="V113" s="106"/>
      <c r="W113" s="598"/>
      <c r="X113" s="126"/>
      <c r="Y113" s="121"/>
      <c r="Z113" s="599"/>
      <c r="AA113" s="106"/>
      <c r="AB113" s="605"/>
      <c r="AC113" s="106"/>
      <c r="AD113" s="106"/>
      <c r="AE113" s="106"/>
      <c r="AF113" s="106"/>
    </row>
    <row r="114" spans="2:32" ht="13.5" customHeight="1">
      <c r="B114" s="159"/>
      <c r="C114" s="126"/>
      <c r="D114" s="596"/>
      <c r="E114" s="615"/>
      <c r="F114" s="612"/>
      <c r="G114" s="608"/>
      <c r="H114" s="597"/>
      <c r="I114" s="597"/>
      <c r="J114" s="597"/>
      <c r="K114" s="597"/>
      <c r="L114" s="612"/>
      <c r="M114" s="612"/>
      <c r="N114" s="597"/>
      <c r="O114" s="596"/>
      <c r="P114" s="602"/>
      <c r="Q114" s="356"/>
      <c r="R114" s="106"/>
      <c r="S114" s="106"/>
      <c r="T114" s="106"/>
      <c r="U114" s="106"/>
      <c r="V114" s="106"/>
      <c r="W114" s="598"/>
      <c r="X114" s="126"/>
      <c r="Y114" s="121"/>
      <c r="Z114" s="599"/>
      <c r="AA114" s="106"/>
      <c r="AB114" s="600"/>
      <c r="AC114" s="106"/>
      <c r="AD114" s="106"/>
      <c r="AE114" s="106"/>
      <c r="AF114" s="106"/>
    </row>
    <row r="115" spans="2:32" ht="14.25" customHeight="1">
      <c r="B115" s="159"/>
      <c r="C115" s="126"/>
      <c r="D115" s="596"/>
      <c r="E115" s="615"/>
      <c r="F115" s="607"/>
      <c r="G115" s="608"/>
      <c r="H115" s="597"/>
      <c r="I115" s="597"/>
      <c r="J115" s="597"/>
      <c r="K115" s="597"/>
      <c r="L115" s="612"/>
      <c r="M115" s="607"/>
      <c r="N115" s="597"/>
      <c r="O115" s="596"/>
      <c r="P115" s="602"/>
      <c r="Q115" s="356"/>
      <c r="R115" s="106"/>
      <c r="S115" s="106"/>
      <c r="T115" s="106"/>
      <c r="U115" s="106"/>
      <c r="V115" s="106"/>
      <c r="W115" s="598"/>
      <c r="X115" s="126"/>
      <c r="Y115" s="121"/>
      <c r="Z115" s="599"/>
      <c r="AA115" s="106"/>
      <c r="AB115" s="600"/>
      <c r="AC115" s="106"/>
      <c r="AD115" s="106"/>
      <c r="AE115" s="106"/>
      <c r="AF115" s="106"/>
    </row>
    <row r="116" spans="2:32">
      <c r="B116" s="159"/>
      <c r="C116" s="126"/>
      <c r="D116" s="596"/>
      <c r="E116" s="615"/>
      <c r="F116" s="612"/>
      <c r="G116" s="608"/>
      <c r="H116" s="597"/>
      <c r="I116" s="597"/>
      <c r="J116" s="597"/>
      <c r="K116" s="597"/>
      <c r="L116" s="608"/>
      <c r="M116" s="608"/>
      <c r="N116" s="98"/>
      <c r="O116" s="596"/>
      <c r="P116" s="602"/>
      <c r="Q116" s="356"/>
      <c r="R116" s="106"/>
      <c r="S116" s="106"/>
      <c r="T116" s="106"/>
      <c r="U116" s="106"/>
      <c r="V116" s="106"/>
      <c r="W116" s="598"/>
      <c r="X116" s="126"/>
      <c r="Y116" s="121"/>
      <c r="Z116" s="599"/>
      <c r="AA116" s="106"/>
      <c r="AB116" s="600"/>
      <c r="AC116" s="106"/>
      <c r="AD116" s="106"/>
      <c r="AE116" s="106"/>
      <c r="AF116" s="106"/>
    </row>
    <row r="117" spans="2:32" ht="14.25" customHeight="1">
      <c r="B117" s="159"/>
      <c r="C117" s="126"/>
      <c r="D117" s="596"/>
      <c r="E117" s="615"/>
      <c r="F117" s="612"/>
      <c r="G117" s="612"/>
      <c r="H117" s="597"/>
      <c r="I117" s="597"/>
      <c r="J117" s="597"/>
      <c r="K117" s="607"/>
      <c r="L117" s="619"/>
      <c r="M117" s="612"/>
      <c r="N117" s="608"/>
      <c r="O117" s="596"/>
      <c r="P117" s="602"/>
      <c r="Q117" s="356"/>
      <c r="R117" s="106"/>
      <c r="S117" s="106"/>
      <c r="T117" s="106"/>
      <c r="U117" s="106"/>
      <c r="V117" s="106"/>
      <c r="W117" s="598"/>
      <c r="X117" s="126"/>
      <c r="Y117" s="121"/>
      <c r="Z117" s="599"/>
      <c r="AA117" s="106"/>
      <c r="AB117" s="600"/>
      <c r="AC117" s="106"/>
      <c r="AD117" s="106"/>
      <c r="AE117" s="106"/>
      <c r="AF117" s="106"/>
    </row>
    <row r="118" spans="2:32">
      <c r="B118" s="159"/>
      <c r="C118" s="126"/>
      <c r="D118" s="596"/>
      <c r="E118" s="615"/>
      <c r="F118" s="607"/>
      <c r="G118" s="608"/>
      <c r="H118" s="597"/>
      <c r="I118" s="597"/>
      <c r="J118" s="597"/>
      <c r="K118" s="597"/>
      <c r="L118" s="607"/>
      <c r="M118" s="607"/>
      <c r="N118" s="597"/>
      <c r="O118" s="596"/>
      <c r="P118" s="602"/>
      <c r="Q118" s="356"/>
      <c r="R118" s="106"/>
      <c r="S118" s="106"/>
      <c r="T118" s="106"/>
      <c r="U118" s="106"/>
      <c r="V118" s="106"/>
      <c r="W118" s="598"/>
      <c r="X118" s="126"/>
      <c r="Y118" s="121"/>
      <c r="Z118" s="599"/>
      <c r="AA118" s="106"/>
      <c r="AB118" s="600"/>
      <c r="AC118" s="106"/>
      <c r="AD118" s="106"/>
      <c r="AE118" s="106"/>
      <c r="AF118" s="106"/>
    </row>
    <row r="119" spans="2:32" ht="11.25" customHeight="1">
      <c r="B119" s="159"/>
      <c r="C119" s="126"/>
      <c r="D119" s="596"/>
      <c r="E119" s="615"/>
      <c r="F119" s="612"/>
      <c r="G119" s="608"/>
      <c r="H119" s="597"/>
      <c r="I119" s="597"/>
      <c r="J119" s="597"/>
      <c r="K119" s="597"/>
      <c r="L119" s="608"/>
      <c r="M119" s="608"/>
      <c r="N119" s="597"/>
      <c r="O119" s="596"/>
      <c r="P119" s="610"/>
      <c r="Q119" s="356"/>
      <c r="R119" s="106"/>
      <c r="S119" s="106"/>
      <c r="T119" s="106"/>
      <c r="U119" s="106"/>
      <c r="V119" s="106"/>
      <c r="W119" s="598"/>
      <c r="X119" s="126"/>
      <c r="Y119" s="121"/>
      <c r="Z119" s="599"/>
      <c r="AA119" s="106"/>
      <c r="AB119" s="611"/>
      <c r="AC119" s="106"/>
      <c r="AD119" s="106"/>
      <c r="AE119" s="106"/>
      <c r="AF119" s="106"/>
    </row>
    <row r="120" spans="2:32">
      <c r="B120" s="159"/>
      <c r="C120" s="126"/>
      <c r="D120" s="596"/>
      <c r="E120" s="615"/>
      <c r="F120" s="607"/>
      <c r="G120" s="608"/>
      <c r="H120" s="597"/>
      <c r="I120" s="597"/>
      <c r="J120" s="597"/>
      <c r="K120" s="597"/>
      <c r="L120" s="608"/>
      <c r="M120" s="608"/>
      <c r="N120" s="597"/>
      <c r="O120" s="596"/>
      <c r="P120" s="602"/>
      <c r="Q120" s="356"/>
      <c r="R120" s="106"/>
      <c r="S120" s="106"/>
      <c r="T120" s="106"/>
      <c r="U120" s="106"/>
      <c r="V120" s="106"/>
      <c r="W120" s="598"/>
      <c r="X120" s="126"/>
      <c r="Y120" s="121"/>
      <c r="Z120" s="599"/>
      <c r="AA120" s="106"/>
      <c r="AB120" s="600"/>
      <c r="AC120" s="106"/>
      <c r="AD120" s="106"/>
      <c r="AE120" s="106"/>
      <c r="AF120" s="106"/>
    </row>
    <row r="121" spans="2:32">
      <c r="B121" s="159"/>
      <c r="C121" s="126"/>
      <c r="D121" s="596"/>
      <c r="E121" s="615"/>
      <c r="F121" s="608"/>
      <c r="G121" s="612"/>
      <c r="H121" s="597"/>
      <c r="I121" s="597"/>
      <c r="J121" s="597"/>
      <c r="K121" s="597"/>
      <c r="L121" s="619"/>
      <c r="M121" s="612"/>
      <c r="N121" s="597"/>
      <c r="O121" s="596"/>
      <c r="P121" s="610"/>
      <c r="Q121" s="356"/>
      <c r="R121" s="106"/>
      <c r="S121" s="106"/>
      <c r="T121" s="106"/>
      <c r="U121" s="106"/>
      <c r="V121" s="106"/>
      <c r="W121" s="598"/>
      <c r="X121" s="126"/>
      <c r="Y121" s="121"/>
      <c r="Z121" s="599"/>
      <c r="AA121" s="106"/>
      <c r="AB121" s="611"/>
      <c r="AC121" s="106"/>
      <c r="AD121" s="106"/>
      <c r="AE121" s="106"/>
      <c r="AF121" s="106"/>
    </row>
    <row r="122" spans="2:32" hidden="1">
      <c r="B122" s="159"/>
      <c r="C122" s="126"/>
      <c r="D122" s="596"/>
      <c r="E122" s="615"/>
      <c r="F122" s="612"/>
      <c r="G122" s="608"/>
      <c r="H122" s="597"/>
      <c r="I122" s="597"/>
      <c r="J122" s="597"/>
      <c r="K122" s="597"/>
      <c r="L122" s="607"/>
      <c r="M122" s="607"/>
      <c r="N122" s="597"/>
      <c r="O122" s="596"/>
      <c r="P122" s="602"/>
      <c r="Q122" s="356"/>
      <c r="R122" s="106"/>
      <c r="S122" s="106"/>
      <c r="T122" s="106"/>
      <c r="U122" s="106"/>
      <c r="V122" s="106"/>
      <c r="W122" s="598"/>
      <c r="X122" s="126"/>
      <c r="Y122" s="121"/>
      <c r="Z122" s="599"/>
      <c r="AA122" s="106"/>
      <c r="AB122" s="605"/>
      <c r="AC122" s="106"/>
      <c r="AD122" s="106"/>
      <c r="AE122" s="106"/>
      <c r="AF122" s="106"/>
    </row>
    <row r="123" spans="2:32">
      <c r="B123" s="159"/>
      <c r="C123" s="101"/>
      <c r="D123" s="596"/>
      <c r="E123" s="615"/>
      <c r="F123" s="608"/>
      <c r="G123" s="608"/>
      <c r="H123" s="597"/>
      <c r="I123" s="597"/>
      <c r="J123" s="597"/>
      <c r="K123" s="597"/>
      <c r="L123" s="612"/>
      <c r="M123" s="612"/>
      <c r="N123" s="597"/>
      <c r="O123" s="596"/>
      <c r="P123" s="602"/>
      <c r="Q123" s="356"/>
      <c r="R123" s="106"/>
      <c r="S123" s="106"/>
      <c r="T123" s="106"/>
      <c r="U123" s="106"/>
      <c r="V123" s="106"/>
      <c r="W123" s="598"/>
      <c r="X123" s="126"/>
      <c r="Y123" s="121"/>
      <c r="Z123" s="599"/>
      <c r="AA123" s="106"/>
      <c r="AB123" s="600"/>
      <c r="AC123" s="106"/>
      <c r="AD123" s="106"/>
      <c r="AE123" s="106"/>
      <c r="AF123" s="106"/>
    </row>
    <row r="124" spans="2:32">
      <c r="B124" s="159"/>
      <c r="C124" s="126"/>
      <c r="D124" s="596"/>
      <c r="E124" s="615"/>
      <c r="F124" s="607"/>
      <c r="G124" s="608"/>
      <c r="H124" s="619"/>
      <c r="I124" s="597"/>
      <c r="J124" s="597"/>
      <c r="K124" s="597"/>
      <c r="L124" s="607"/>
      <c r="M124" s="608"/>
      <c r="N124" s="597"/>
      <c r="O124" s="601"/>
      <c r="P124" s="610"/>
      <c r="Q124" s="356"/>
      <c r="R124" s="106"/>
      <c r="S124" s="106"/>
      <c r="T124" s="106"/>
      <c r="U124" s="106"/>
      <c r="V124" s="106"/>
      <c r="W124" s="598"/>
      <c r="X124" s="126"/>
      <c r="Y124" s="121"/>
      <c r="Z124" s="599"/>
      <c r="AA124" s="106"/>
      <c r="AB124" s="611"/>
      <c r="AC124" s="106"/>
      <c r="AD124" s="106"/>
      <c r="AE124" s="106"/>
      <c r="AF124" s="106"/>
    </row>
    <row r="125" spans="2:32">
      <c r="B125" s="159"/>
      <c r="C125" s="126"/>
      <c r="D125" s="596"/>
      <c r="E125" s="615"/>
      <c r="F125" s="619"/>
      <c r="G125" s="619"/>
      <c r="H125" s="597"/>
      <c r="I125" s="597"/>
      <c r="J125" s="597"/>
      <c r="K125" s="597"/>
      <c r="L125" s="620"/>
      <c r="M125" s="619"/>
      <c r="N125" s="597"/>
      <c r="O125" s="601"/>
      <c r="P125" s="602"/>
      <c r="Q125" s="356"/>
      <c r="R125" s="106"/>
      <c r="S125" s="106"/>
      <c r="T125" s="106"/>
      <c r="U125" s="106"/>
      <c r="V125" s="106"/>
      <c r="W125" s="598"/>
      <c r="X125" s="126"/>
      <c r="Y125" s="121"/>
      <c r="Z125" s="599"/>
      <c r="AA125" s="106"/>
      <c r="AB125" s="614"/>
      <c r="AC125" s="106"/>
      <c r="AD125" s="106"/>
      <c r="AE125" s="106"/>
      <c r="AF125" s="106"/>
    </row>
    <row r="126" spans="2:32">
      <c r="B126" s="159"/>
      <c r="C126" s="126"/>
      <c r="D126" s="596"/>
      <c r="E126" s="615"/>
      <c r="F126" s="155"/>
      <c r="G126" s="155"/>
      <c r="H126" s="155"/>
      <c r="I126" s="155"/>
      <c r="J126" s="155"/>
      <c r="K126" s="155"/>
      <c r="L126" s="155"/>
      <c r="M126" s="155"/>
      <c r="N126" s="155"/>
      <c r="O126" s="601"/>
      <c r="P126" s="602"/>
      <c r="Q126" s="356"/>
      <c r="R126" s="106"/>
      <c r="S126" s="106"/>
      <c r="T126" s="106"/>
      <c r="U126" s="106"/>
      <c r="V126" s="106"/>
      <c r="W126" s="598"/>
      <c r="X126" s="126"/>
      <c r="Y126" s="121"/>
      <c r="Z126" s="599"/>
      <c r="AA126" s="106"/>
      <c r="AB126" s="600"/>
      <c r="AC126" s="106"/>
      <c r="AD126" s="106"/>
      <c r="AE126" s="106"/>
      <c r="AF126" s="106"/>
    </row>
    <row r="127" spans="2:32" ht="11.25" customHeight="1">
      <c r="B127" s="159"/>
      <c r="C127" s="126"/>
      <c r="D127" s="596"/>
      <c r="E127" s="615"/>
      <c r="F127" s="155"/>
      <c r="G127" s="155"/>
      <c r="H127" s="155"/>
      <c r="I127" s="155"/>
      <c r="J127" s="155"/>
      <c r="K127" s="155"/>
      <c r="L127" s="155"/>
      <c r="M127" s="155"/>
      <c r="N127" s="155"/>
      <c r="O127" s="601"/>
      <c r="P127" s="602"/>
      <c r="Q127" s="356"/>
      <c r="R127" s="106"/>
      <c r="S127" s="106"/>
      <c r="T127" s="106"/>
      <c r="U127" s="106"/>
      <c r="V127" s="106"/>
      <c r="W127" s="598"/>
      <c r="X127" s="126"/>
      <c r="Y127" s="121"/>
      <c r="Z127" s="599"/>
      <c r="AA127" s="106"/>
      <c r="AB127" s="600"/>
      <c r="AC127" s="106"/>
      <c r="AD127" s="106"/>
      <c r="AE127" s="106"/>
      <c r="AF127" s="106"/>
    </row>
    <row r="128" spans="2:32" ht="12.75" customHeight="1">
      <c r="B128" s="159"/>
      <c r="C128" s="126"/>
      <c r="D128" s="596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601"/>
      <c r="P128" s="602"/>
      <c r="Q128" s="356"/>
      <c r="R128" s="106"/>
      <c r="S128" s="106"/>
      <c r="T128" s="106"/>
      <c r="U128" s="106"/>
      <c r="V128" s="106"/>
      <c r="W128" s="598"/>
      <c r="X128" s="126"/>
      <c r="Y128" s="121"/>
      <c r="Z128" s="599"/>
      <c r="AA128" s="106"/>
      <c r="AB128" s="600"/>
      <c r="AC128" s="106"/>
      <c r="AD128" s="106"/>
      <c r="AE128" s="106"/>
      <c r="AF128" s="106"/>
    </row>
    <row r="129" spans="2:32" ht="11.25" customHeight="1">
      <c r="B129" s="159"/>
      <c r="C129" s="126"/>
      <c r="D129" s="596"/>
      <c r="E129" s="155"/>
      <c r="F129" s="155"/>
      <c r="G129" s="155"/>
      <c r="H129" s="155"/>
      <c r="I129" s="155"/>
      <c r="J129" s="155"/>
      <c r="K129" s="616"/>
      <c r="L129" s="155"/>
      <c r="M129" s="155"/>
      <c r="N129" s="155"/>
      <c r="O129" s="604"/>
      <c r="P129" s="602"/>
      <c r="Q129" s="356"/>
      <c r="R129" s="106"/>
      <c r="S129" s="106"/>
      <c r="T129" s="106"/>
      <c r="U129" s="106"/>
      <c r="V129" s="106"/>
      <c r="W129" s="617"/>
      <c r="X129" s="126"/>
      <c r="Y129" s="618"/>
      <c r="Z129" s="599"/>
      <c r="AA129" s="106"/>
      <c r="AB129" s="600"/>
      <c r="AC129" s="106"/>
      <c r="AD129" s="106"/>
      <c r="AE129" s="106"/>
      <c r="AF129" s="106"/>
    </row>
    <row r="130" spans="2:32">
      <c r="B130" s="200"/>
      <c r="C130" s="106"/>
      <c r="D130" s="200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98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</row>
    <row r="131" spans="2:32">
      <c r="B131" s="106"/>
      <c r="C131" s="126"/>
      <c r="D131" s="356"/>
      <c r="E131" s="203"/>
      <c r="F131" s="203"/>
      <c r="G131" s="203"/>
      <c r="H131" s="203"/>
      <c r="I131" s="203"/>
      <c r="J131" s="203"/>
      <c r="K131" s="203"/>
      <c r="L131" s="203"/>
      <c r="M131" s="126"/>
      <c r="N131" s="126"/>
      <c r="O131" s="98"/>
      <c r="P131" s="98"/>
      <c r="Q131" s="126"/>
      <c r="R131" s="356"/>
      <c r="S131" s="106"/>
      <c r="T131" s="356"/>
      <c r="U131" s="12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</row>
    <row r="132" spans="2:32">
      <c r="B132" s="106"/>
      <c r="C132" s="126"/>
      <c r="D132" s="98"/>
      <c r="E132" s="591"/>
      <c r="F132" s="203"/>
      <c r="G132" s="203"/>
      <c r="H132" s="203"/>
      <c r="I132" s="203"/>
      <c r="J132" s="203"/>
      <c r="K132" s="203"/>
      <c r="L132" s="203"/>
      <c r="M132" s="126"/>
      <c r="N132" s="126"/>
      <c r="O132" s="98"/>
      <c r="P132" s="98"/>
      <c r="Q132" s="126"/>
      <c r="R132" s="356"/>
      <c r="S132" s="106"/>
      <c r="T132" s="356"/>
      <c r="U132" s="12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</row>
    <row r="133" spans="2:32">
      <c r="B133" s="106"/>
      <c r="C133" s="356"/>
      <c r="D133" s="356"/>
      <c r="E133" s="203"/>
      <c r="F133" s="203"/>
      <c r="G133" s="203"/>
      <c r="H133" s="203"/>
      <c r="I133" s="106"/>
      <c r="J133" s="106"/>
      <c r="K133" s="203"/>
      <c r="L133" s="104"/>
      <c r="M133" s="126"/>
      <c r="N133" s="126"/>
      <c r="O133" s="98"/>
      <c r="P133" s="98"/>
      <c r="Q133" s="356"/>
      <c r="R133" s="356"/>
      <c r="S133" s="106"/>
      <c r="T133" s="356"/>
      <c r="U133" s="126"/>
      <c r="V133" s="106"/>
      <c r="W133" s="106"/>
      <c r="X133" s="106"/>
      <c r="Y133" s="106"/>
      <c r="Z133" s="106"/>
      <c r="AA133" s="106"/>
      <c r="AB133" s="593"/>
      <c r="AC133" s="106"/>
      <c r="AD133" s="106"/>
      <c r="AE133" s="106"/>
      <c r="AF133" s="106"/>
    </row>
    <row r="134" spans="2:32">
      <c r="B134" s="106"/>
      <c r="C134" s="126"/>
      <c r="D134" s="126"/>
      <c r="E134" s="356"/>
      <c r="F134" s="356"/>
      <c r="G134" s="356"/>
      <c r="H134" s="356"/>
      <c r="I134" s="356"/>
      <c r="J134" s="356"/>
      <c r="K134" s="356"/>
      <c r="L134" s="356"/>
      <c r="M134" s="356"/>
      <c r="N134" s="356"/>
      <c r="O134" s="98"/>
      <c r="P134" s="98"/>
      <c r="Q134" s="356"/>
      <c r="R134" s="356"/>
      <c r="S134" s="106"/>
      <c r="T134" s="356"/>
      <c r="U134" s="126"/>
      <c r="V134" s="106"/>
      <c r="W134" s="106"/>
      <c r="X134" s="106"/>
      <c r="Y134" s="106"/>
      <c r="Z134" s="328"/>
      <c r="AA134" s="106"/>
      <c r="AB134" s="593"/>
      <c r="AC134" s="106"/>
      <c r="AD134" s="106"/>
      <c r="AE134" s="106"/>
      <c r="AF134" s="106"/>
    </row>
    <row r="135" spans="2:32">
      <c r="B135" s="106"/>
      <c r="C135" s="356"/>
      <c r="D135" s="106"/>
      <c r="E135" s="356"/>
      <c r="F135" s="356"/>
      <c r="G135" s="356"/>
      <c r="H135" s="356"/>
      <c r="I135" s="356"/>
      <c r="J135" s="356"/>
      <c r="K135" s="356"/>
      <c r="L135" s="356"/>
      <c r="M135" s="356"/>
      <c r="N135" s="356"/>
      <c r="O135" s="98"/>
      <c r="P135" s="98"/>
      <c r="Q135" s="126"/>
      <c r="R135" s="356"/>
      <c r="S135" s="106"/>
      <c r="T135" s="356"/>
      <c r="U135" s="126"/>
      <c r="V135" s="106"/>
      <c r="W135" s="106"/>
      <c r="X135" s="106"/>
      <c r="Y135" s="106"/>
      <c r="Z135" s="328"/>
      <c r="AA135" s="106"/>
      <c r="AB135" s="594"/>
      <c r="AC135" s="106"/>
      <c r="AD135" s="106"/>
      <c r="AE135" s="106"/>
      <c r="AF135" s="106"/>
    </row>
    <row r="136" spans="2:32">
      <c r="B136" s="106"/>
      <c r="C136" s="126"/>
      <c r="D136" s="203"/>
      <c r="E136" s="126"/>
      <c r="F136" s="126"/>
      <c r="G136" s="126"/>
      <c r="H136" s="126"/>
      <c r="I136" s="101"/>
      <c r="J136" s="126"/>
      <c r="K136" s="126"/>
      <c r="L136" s="126"/>
      <c r="M136" s="126"/>
      <c r="N136" s="101"/>
      <c r="O136" s="98"/>
      <c r="P136" s="98"/>
      <c r="Q136" s="203"/>
      <c r="R136" s="356"/>
      <c r="S136" s="126"/>
      <c r="T136" s="356"/>
      <c r="U136" s="126"/>
      <c r="V136" s="106"/>
      <c r="W136" s="268"/>
      <c r="X136" s="356"/>
      <c r="Y136" s="159"/>
      <c r="Z136" s="595"/>
      <c r="AA136" s="106"/>
      <c r="AB136" s="594"/>
      <c r="AC136" s="106"/>
      <c r="AD136" s="106"/>
      <c r="AE136" s="106"/>
      <c r="AF136" s="106"/>
    </row>
    <row r="137" spans="2:32">
      <c r="B137" s="159"/>
      <c r="C137" s="126"/>
      <c r="D137" s="596"/>
      <c r="E137" s="597"/>
      <c r="F137" s="597"/>
      <c r="G137" s="597"/>
      <c r="H137" s="597"/>
      <c r="I137" s="597"/>
      <c r="J137" s="597"/>
      <c r="K137" s="597"/>
      <c r="L137" s="597"/>
      <c r="M137" s="597"/>
      <c r="N137" s="597"/>
      <c r="O137" s="596"/>
      <c r="P137" s="356"/>
      <c r="Q137" s="356"/>
      <c r="R137" s="106"/>
      <c r="S137" s="487"/>
      <c r="T137" s="106"/>
      <c r="U137" s="106"/>
      <c r="V137" s="106"/>
      <c r="W137" s="598"/>
      <c r="X137" s="126"/>
      <c r="Y137" s="121"/>
      <c r="Z137" s="599"/>
      <c r="AA137" s="106"/>
      <c r="AB137" s="600"/>
      <c r="AC137" s="106"/>
      <c r="AD137" s="106"/>
      <c r="AE137" s="106"/>
      <c r="AF137" s="106"/>
    </row>
    <row r="138" spans="2:32">
      <c r="B138" s="159"/>
      <c r="C138" s="126"/>
      <c r="D138" s="596"/>
      <c r="E138" s="597"/>
      <c r="F138" s="597"/>
      <c r="G138" s="597"/>
      <c r="H138" s="597"/>
      <c r="I138" s="597"/>
      <c r="J138" s="597"/>
      <c r="K138" s="597"/>
      <c r="L138" s="597"/>
      <c r="M138" s="597"/>
      <c r="N138" s="597"/>
      <c r="O138" s="601"/>
      <c r="P138" s="602"/>
      <c r="Q138" s="356"/>
      <c r="R138" s="106"/>
      <c r="S138" s="106"/>
      <c r="T138" s="106"/>
      <c r="U138" s="106"/>
      <c r="V138" s="106"/>
      <c r="W138" s="598"/>
      <c r="X138" s="126"/>
      <c r="Y138" s="121"/>
      <c r="Z138" s="599"/>
      <c r="AA138" s="106"/>
      <c r="AB138" s="600"/>
      <c r="AC138" s="106"/>
      <c r="AD138" s="106"/>
      <c r="AE138" s="106"/>
      <c r="AF138" s="106"/>
    </row>
    <row r="139" spans="2:32">
      <c r="B139" s="159"/>
      <c r="C139" s="126"/>
      <c r="D139" s="596"/>
      <c r="E139" s="597"/>
      <c r="F139" s="597"/>
      <c r="G139" s="597"/>
      <c r="H139" s="612"/>
      <c r="I139" s="597"/>
      <c r="J139" s="597"/>
      <c r="K139" s="612"/>
      <c r="L139" s="597"/>
      <c r="M139" s="597"/>
      <c r="N139" s="597"/>
      <c r="O139" s="596"/>
      <c r="P139" s="602"/>
      <c r="Q139" s="356"/>
      <c r="R139" s="106"/>
      <c r="S139" s="106"/>
      <c r="T139" s="106"/>
      <c r="U139" s="106"/>
      <c r="V139" s="106"/>
      <c r="W139" s="598"/>
      <c r="X139" s="126"/>
      <c r="Y139" s="121"/>
      <c r="Z139" s="599"/>
      <c r="AA139" s="106"/>
      <c r="AB139" s="603"/>
      <c r="AC139" s="106"/>
      <c r="AD139" s="106"/>
      <c r="AE139" s="106"/>
      <c r="AF139" s="106"/>
    </row>
    <row r="140" spans="2:32">
      <c r="B140" s="159"/>
      <c r="C140" s="126"/>
      <c r="D140" s="596"/>
      <c r="E140" s="597"/>
      <c r="F140" s="597"/>
      <c r="G140" s="597"/>
      <c r="H140" s="597"/>
      <c r="I140" s="597"/>
      <c r="J140" s="597"/>
      <c r="K140" s="597"/>
      <c r="L140" s="597"/>
      <c r="M140" s="597"/>
      <c r="N140" s="612"/>
      <c r="O140" s="604"/>
      <c r="P140" s="602"/>
      <c r="Q140" s="356"/>
      <c r="R140" s="106"/>
      <c r="S140" s="106"/>
      <c r="T140" s="106"/>
      <c r="U140" s="106"/>
      <c r="V140" s="106"/>
      <c r="W140" s="598"/>
      <c r="X140" s="126"/>
      <c r="Y140" s="121"/>
      <c r="Z140" s="599"/>
      <c r="AA140" s="106"/>
      <c r="AB140" s="600"/>
      <c r="AC140" s="106"/>
      <c r="AD140" s="106"/>
      <c r="AE140" s="106"/>
      <c r="AF140" s="106"/>
    </row>
    <row r="141" spans="2:32">
      <c r="B141" s="159"/>
      <c r="C141" s="126"/>
      <c r="D141" s="596"/>
      <c r="E141" s="597"/>
      <c r="F141" s="597"/>
      <c r="G141" s="597"/>
      <c r="H141" s="597"/>
      <c r="I141" s="597"/>
      <c r="J141" s="597"/>
      <c r="K141" s="597"/>
      <c r="L141" s="597"/>
      <c r="M141" s="597"/>
      <c r="N141" s="597"/>
      <c r="O141" s="596"/>
      <c r="P141" s="602"/>
      <c r="Q141" s="356"/>
      <c r="R141" s="106"/>
      <c r="S141" s="106"/>
      <c r="T141" s="106"/>
      <c r="U141" s="106"/>
      <c r="V141" s="106"/>
      <c r="W141" s="598"/>
      <c r="X141" s="126"/>
      <c r="Y141" s="121"/>
      <c r="Z141" s="599"/>
      <c r="AA141" s="106"/>
      <c r="AB141" s="605"/>
      <c r="AC141" s="106"/>
      <c r="AD141" s="106"/>
      <c r="AE141" s="106"/>
      <c r="AF141" s="106"/>
    </row>
    <row r="142" spans="2:32">
      <c r="B142" s="159"/>
      <c r="C142" s="126"/>
      <c r="D142" s="596"/>
      <c r="E142" s="597"/>
      <c r="F142" s="597"/>
      <c r="G142" s="597"/>
      <c r="H142" s="597"/>
      <c r="I142" s="597"/>
      <c r="J142" s="597"/>
      <c r="K142" s="597"/>
      <c r="L142" s="597"/>
      <c r="M142" s="597"/>
      <c r="N142" s="597"/>
      <c r="O142" s="596"/>
      <c r="P142" s="602"/>
      <c r="Q142" s="356"/>
      <c r="R142" s="106"/>
      <c r="S142" s="106"/>
      <c r="T142" s="106"/>
      <c r="U142" s="106"/>
      <c r="V142" s="106"/>
      <c r="W142" s="598"/>
      <c r="X142" s="126"/>
      <c r="Y142" s="121"/>
      <c r="Z142" s="599"/>
      <c r="AA142" s="106"/>
      <c r="AB142" s="603"/>
      <c r="AC142" s="106"/>
      <c r="AD142" s="106"/>
      <c r="AE142" s="106"/>
      <c r="AF142" s="106"/>
    </row>
    <row r="143" spans="2:32">
      <c r="B143" s="159"/>
      <c r="C143" s="126"/>
      <c r="D143" s="596"/>
      <c r="E143" s="597"/>
      <c r="F143" s="597"/>
      <c r="G143" s="98"/>
      <c r="H143" s="607"/>
      <c r="I143" s="612"/>
      <c r="J143" s="597"/>
      <c r="K143" s="597"/>
      <c r="L143" s="597"/>
      <c r="M143" s="597"/>
      <c r="N143" s="597"/>
      <c r="O143" s="606"/>
      <c r="P143" s="602"/>
      <c r="Q143" s="356"/>
      <c r="R143" s="106"/>
      <c r="S143" s="106"/>
      <c r="T143" s="106"/>
      <c r="U143" s="106"/>
      <c r="V143" s="106"/>
      <c r="W143" s="598"/>
      <c r="X143" s="126"/>
      <c r="Y143" s="121"/>
      <c r="Z143" s="599"/>
      <c r="AA143" s="106"/>
      <c r="AB143" s="605"/>
      <c r="AC143" s="106"/>
      <c r="AD143" s="106"/>
      <c r="AE143" s="106"/>
      <c r="AF143" s="106"/>
    </row>
    <row r="144" spans="2:32">
      <c r="B144" s="159"/>
      <c r="C144" s="126"/>
      <c r="D144" s="596"/>
      <c r="E144" s="480"/>
      <c r="F144" s="597"/>
      <c r="G144" s="597"/>
      <c r="H144" s="597"/>
      <c r="I144" s="597"/>
      <c r="J144" s="597"/>
      <c r="K144" s="597"/>
      <c r="L144" s="597"/>
      <c r="M144" s="597"/>
      <c r="N144" s="597"/>
      <c r="O144" s="596"/>
      <c r="P144" s="602"/>
      <c r="Q144" s="356"/>
      <c r="R144" s="106"/>
      <c r="S144" s="106"/>
      <c r="T144" s="106"/>
      <c r="U144" s="106"/>
      <c r="V144" s="106"/>
      <c r="W144" s="598"/>
      <c r="X144" s="126"/>
      <c r="Y144" s="121"/>
      <c r="Z144" s="599"/>
      <c r="AA144" s="106"/>
      <c r="AB144" s="600"/>
      <c r="AC144" s="106"/>
      <c r="AD144" s="106"/>
      <c r="AE144" s="106"/>
      <c r="AF144" s="106"/>
    </row>
    <row r="145" spans="2:32">
      <c r="B145" s="159"/>
      <c r="C145" s="126"/>
      <c r="D145" s="596"/>
      <c r="E145" s="480"/>
      <c r="F145" s="597"/>
      <c r="G145" s="597"/>
      <c r="H145" s="597"/>
      <c r="I145" s="597"/>
      <c r="J145" s="597"/>
      <c r="K145" s="597"/>
      <c r="L145" s="597"/>
      <c r="M145" s="597"/>
      <c r="N145" s="597"/>
      <c r="O145" s="596"/>
      <c r="P145" s="602"/>
      <c r="Q145" s="356"/>
      <c r="R145" s="106"/>
      <c r="S145" s="106"/>
      <c r="T145" s="106"/>
      <c r="U145" s="106"/>
      <c r="V145" s="106"/>
      <c r="W145" s="598"/>
      <c r="X145" s="126"/>
      <c r="Y145" s="121"/>
      <c r="Z145" s="599"/>
      <c r="AA145" s="106"/>
      <c r="AB145" s="600"/>
      <c r="AC145" s="106"/>
      <c r="AD145" s="106"/>
      <c r="AE145" s="106"/>
      <c r="AF145" s="106"/>
    </row>
    <row r="146" spans="2:32">
      <c r="B146" s="159"/>
      <c r="C146" s="126"/>
      <c r="D146" s="596"/>
      <c r="E146" s="480"/>
      <c r="F146" s="597"/>
      <c r="G146" s="597"/>
      <c r="H146" s="597"/>
      <c r="I146" s="597"/>
      <c r="J146" s="597"/>
      <c r="K146" s="597"/>
      <c r="L146" s="597"/>
      <c r="M146" s="597"/>
      <c r="N146" s="597"/>
      <c r="O146" s="596"/>
      <c r="P146" s="602"/>
      <c r="Q146" s="356"/>
      <c r="R146" s="106"/>
      <c r="S146" s="106"/>
      <c r="T146" s="106"/>
      <c r="U146" s="106"/>
      <c r="V146" s="106"/>
      <c r="W146" s="598"/>
      <c r="X146" s="126"/>
      <c r="Y146" s="121"/>
      <c r="Z146" s="599"/>
      <c r="AA146" s="106"/>
      <c r="AB146" s="600"/>
      <c r="AC146" s="106"/>
      <c r="AD146" s="106"/>
      <c r="AE146" s="106"/>
      <c r="AF146" s="106"/>
    </row>
    <row r="147" spans="2:32">
      <c r="B147" s="159"/>
      <c r="C147" s="126"/>
      <c r="D147" s="596"/>
      <c r="E147" s="480"/>
      <c r="F147" s="597"/>
      <c r="G147" s="597"/>
      <c r="H147" s="597"/>
      <c r="I147" s="597"/>
      <c r="J147" s="597"/>
      <c r="K147" s="597"/>
      <c r="L147" s="597"/>
      <c r="M147" s="597"/>
      <c r="N147" s="597"/>
      <c r="O147" s="596"/>
      <c r="P147" s="602"/>
      <c r="Q147" s="356"/>
      <c r="R147" s="106"/>
      <c r="S147" s="106"/>
      <c r="T147" s="106"/>
      <c r="U147" s="106"/>
      <c r="V147" s="106"/>
      <c r="W147" s="598"/>
      <c r="X147" s="126"/>
      <c r="Y147" s="121"/>
      <c r="Z147" s="599"/>
      <c r="AA147" s="106"/>
      <c r="AB147" s="600"/>
      <c r="AC147" s="106"/>
      <c r="AD147" s="106"/>
      <c r="AE147" s="106"/>
      <c r="AF147" s="106"/>
    </row>
    <row r="148" spans="2:32">
      <c r="B148" s="159"/>
      <c r="C148" s="126"/>
      <c r="D148" s="596"/>
      <c r="E148" s="480"/>
      <c r="F148" s="597"/>
      <c r="G148" s="597"/>
      <c r="H148" s="597"/>
      <c r="I148" s="597"/>
      <c r="J148" s="597"/>
      <c r="K148" s="597"/>
      <c r="L148" s="597"/>
      <c r="M148" s="597"/>
      <c r="N148" s="597"/>
      <c r="O148" s="596"/>
      <c r="P148" s="602"/>
      <c r="Q148" s="356"/>
      <c r="R148" s="106"/>
      <c r="S148" s="106"/>
      <c r="T148" s="106"/>
      <c r="U148" s="106"/>
      <c r="V148" s="106"/>
      <c r="W148" s="598"/>
      <c r="X148" s="126"/>
      <c r="Y148" s="121"/>
      <c r="Z148" s="599"/>
      <c r="AA148" s="106"/>
      <c r="AB148" s="600"/>
      <c r="AC148" s="106"/>
      <c r="AD148" s="106"/>
      <c r="AE148" s="106"/>
      <c r="AF148" s="106"/>
    </row>
    <row r="149" spans="2:32">
      <c r="B149" s="159"/>
      <c r="C149" s="126"/>
      <c r="D149" s="596"/>
      <c r="E149" s="480"/>
      <c r="F149" s="597"/>
      <c r="G149" s="597"/>
      <c r="H149" s="597"/>
      <c r="I149" s="597"/>
      <c r="J149" s="597"/>
      <c r="K149" s="597"/>
      <c r="L149" s="597"/>
      <c r="M149" s="597"/>
      <c r="N149" s="597"/>
      <c r="O149" s="596"/>
      <c r="P149" s="602"/>
      <c r="Q149" s="356"/>
      <c r="R149" s="106"/>
      <c r="S149" s="106"/>
      <c r="T149" s="106"/>
      <c r="U149" s="106"/>
      <c r="V149" s="106"/>
      <c r="W149" s="598"/>
      <c r="X149" s="126"/>
      <c r="Y149" s="121"/>
      <c r="Z149" s="599"/>
      <c r="AA149" s="106"/>
      <c r="AB149" s="600"/>
      <c r="AC149" s="106"/>
      <c r="AD149" s="106"/>
      <c r="AE149" s="106"/>
      <c r="AF149" s="106"/>
    </row>
    <row r="150" spans="2:32" ht="13.5" customHeight="1">
      <c r="B150" s="159"/>
      <c r="C150" s="126"/>
      <c r="D150" s="596"/>
      <c r="E150" s="480"/>
      <c r="F150" s="597"/>
      <c r="G150" s="597"/>
      <c r="H150" s="597"/>
      <c r="I150" s="597"/>
      <c r="J150" s="597"/>
      <c r="K150" s="597"/>
      <c r="L150" s="597"/>
      <c r="M150" s="597"/>
      <c r="N150" s="597"/>
      <c r="O150" s="596"/>
      <c r="P150" s="602"/>
      <c r="Q150" s="356"/>
      <c r="R150" s="106"/>
      <c r="S150" s="106"/>
      <c r="T150" s="106"/>
      <c r="U150" s="106"/>
      <c r="V150" s="106"/>
      <c r="W150" s="598"/>
      <c r="X150" s="126"/>
      <c r="Y150" s="121"/>
      <c r="Z150" s="599"/>
      <c r="AA150" s="106"/>
      <c r="AB150" s="600"/>
      <c r="AC150" s="106"/>
      <c r="AD150" s="106"/>
      <c r="AE150" s="106"/>
      <c r="AF150" s="106"/>
    </row>
    <row r="151" spans="2:32">
      <c r="B151" s="159"/>
      <c r="C151" s="126"/>
      <c r="D151" s="596"/>
      <c r="E151" s="480"/>
      <c r="F151" s="597"/>
      <c r="G151" s="597"/>
      <c r="H151" s="597"/>
      <c r="I151" s="597"/>
      <c r="J151" s="597"/>
      <c r="K151" s="597"/>
      <c r="L151" s="597"/>
      <c r="M151" s="597"/>
      <c r="N151" s="597"/>
      <c r="O151" s="596"/>
      <c r="P151" s="602"/>
      <c r="Q151" s="356"/>
      <c r="R151" s="106"/>
      <c r="S151" s="106"/>
      <c r="T151" s="106"/>
      <c r="U151" s="106"/>
      <c r="V151" s="106"/>
      <c r="W151" s="598"/>
      <c r="X151" s="126"/>
      <c r="Y151" s="121"/>
      <c r="Z151" s="599"/>
      <c r="AA151" s="106"/>
      <c r="AB151" s="603"/>
      <c r="AC151" s="106"/>
      <c r="AD151" s="106"/>
      <c r="AE151" s="106"/>
      <c r="AF151" s="106"/>
    </row>
    <row r="152" spans="2:32" ht="12.75" customHeight="1">
      <c r="B152" s="159"/>
      <c r="C152" s="126"/>
      <c r="D152" s="596"/>
      <c r="E152" s="480"/>
      <c r="F152" s="607"/>
      <c r="G152" s="608"/>
      <c r="H152" s="597"/>
      <c r="I152" s="597"/>
      <c r="J152" s="597"/>
      <c r="K152" s="597"/>
      <c r="L152" s="607"/>
      <c r="M152" s="607"/>
      <c r="N152" s="597"/>
      <c r="O152" s="601"/>
      <c r="P152" s="602"/>
      <c r="Q152" s="356"/>
      <c r="R152" s="106"/>
      <c r="S152" s="106"/>
      <c r="T152" s="106"/>
      <c r="U152" s="106"/>
      <c r="V152" s="106"/>
      <c r="W152" s="598"/>
      <c r="X152" s="126"/>
      <c r="Y152" s="121"/>
      <c r="Z152" s="599"/>
      <c r="AA152" s="106"/>
      <c r="AB152" s="609"/>
      <c r="AC152" s="106"/>
      <c r="AD152" s="106"/>
      <c r="AE152" s="106"/>
      <c r="AF152" s="106"/>
    </row>
    <row r="153" spans="2:32">
      <c r="B153" s="159"/>
      <c r="C153" s="126"/>
      <c r="D153" s="596"/>
      <c r="E153" s="480"/>
      <c r="F153" s="607"/>
      <c r="G153" s="608"/>
      <c r="H153" s="597"/>
      <c r="I153" s="597"/>
      <c r="J153" s="597"/>
      <c r="K153" s="597"/>
      <c r="L153" s="607"/>
      <c r="M153" s="607"/>
      <c r="N153" s="597"/>
      <c r="O153" s="596"/>
      <c r="P153" s="602"/>
      <c r="Q153" s="356"/>
      <c r="R153" s="106"/>
      <c r="S153" s="106"/>
      <c r="T153" s="106"/>
      <c r="U153" s="106"/>
      <c r="V153" s="106"/>
      <c r="W153" s="598"/>
      <c r="X153" s="126"/>
      <c r="Y153" s="121"/>
      <c r="Z153" s="599"/>
      <c r="AA153" s="106"/>
      <c r="AB153" s="600"/>
      <c r="AC153" s="106"/>
      <c r="AD153" s="106"/>
      <c r="AE153" s="106"/>
      <c r="AF153" s="106"/>
    </row>
    <row r="154" spans="2:32" ht="12.75" customHeight="1">
      <c r="B154" s="159"/>
      <c r="C154" s="126"/>
      <c r="D154" s="596"/>
      <c r="E154" s="480"/>
      <c r="F154" s="607"/>
      <c r="G154" s="608"/>
      <c r="H154" s="597"/>
      <c r="I154" s="597"/>
      <c r="J154" s="597"/>
      <c r="K154" s="597"/>
      <c r="L154" s="607"/>
      <c r="M154" s="607"/>
      <c r="N154" s="597"/>
      <c r="O154" s="596"/>
      <c r="P154" s="602"/>
      <c r="Q154" s="356"/>
      <c r="R154" s="106"/>
      <c r="S154" s="106"/>
      <c r="T154" s="106"/>
      <c r="U154" s="106"/>
      <c r="V154" s="106"/>
      <c r="W154" s="598"/>
      <c r="X154" s="126"/>
      <c r="Y154" s="121"/>
      <c r="Z154" s="599"/>
      <c r="AA154" s="106"/>
      <c r="AB154" s="600"/>
      <c r="AC154" s="106"/>
      <c r="AD154" s="106"/>
      <c r="AE154" s="106"/>
      <c r="AF154" s="106"/>
    </row>
    <row r="155" spans="2:32">
      <c r="B155" s="159"/>
      <c r="C155" s="126"/>
      <c r="D155" s="596"/>
      <c r="E155" s="621"/>
      <c r="F155" s="607"/>
      <c r="G155" s="608"/>
      <c r="H155" s="597"/>
      <c r="I155" s="619"/>
      <c r="J155" s="597"/>
      <c r="K155" s="619"/>
      <c r="L155" s="612"/>
      <c r="M155" s="612"/>
      <c r="N155" s="597"/>
      <c r="O155" s="596"/>
      <c r="P155" s="602"/>
      <c r="Q155" s="356"/>
      <c r="R155" s="106"/>
      <c r="S155" s="106"/>
      <c r="T155" s="106"/>
      <c r="U155" s="106"/>
      <c r="V155" s="106"/>
      <c r="W155" s="598"/>
      <c r="X155" s="126"/>
      <c r="Y155" s="121"/>
      <c r="Z155" s="599"/>
      <c r="AA155" s="106"/>
      <c r="AB155" s="605"/>
      <c r="AC155" s="106"/>
      <c r="AD155" s="106"/>
      <c r="AE155" s="106"/>
      <c r="AF155" s="106"/>
    </row>
    <row r="156" spans="2:32">
      <c r="B156" s="159"/>
      <c r="C156" s="126"/>
      <c r="D156" s="596"/>
      <c r="E156" s="480"/>
      <c r="F156" s="612"/>
      <c r="G156" s="608"/>
      <c r="H156" s="597"/>
      <c r="I156" s="597"/>
      <c r="J156" s="597"/>
      <c r="K156" s="597"/>
      <c r="L156" s="612"/>
      <c r="M156" s="612"/>
      <c r="N156" s="597"/>
      <c r="O156" s="596"/>
      <c r="P156" s="602"/>
      <c r="Q156" s="356"/>
      <c r="R156" s="106"/>
      <c r="S156" s="106"/>
      <c r="T156" s="106"/>
      <c r="U156" s="106"/>
      <c r="V156" s="106"/>
      <c r="W156" s="598"/>
      <c r="X156" s="126"/>
      <c r="Y156" s="121"/>
      <c r="Z156" s="599"/>
      <c r="AA156" s="106"/>
      <c r="AB156" s="600"/>
      <c r="AC156" s="106"/>
      <c r="AD156" s="106"/>
      <c r="AE156" s="106"/>
      <c r="AF156" s="106"/>
    </row>
    <row r="157" spans="2:32">
      <c r="B157" s="159"/>
      <c r="C157" s="126"/>
      <c r="D157" s="596"/>
      <c r="E157" s="480"/>
      <c r="F157" s="607"/>
      <c r="G157" s="608"/>
      <c r="H157" s="597"/>
      <c r="I157" s="597"/>
      <c r="J157" s="597"/>
      <c r="K157" s="597"/>
      <c r="L157" s="612"/>
      <c r="M157" s="607"/>
      <c r="N157" s="597"/>
      <c r="O157" s="596"/>
      <c r="P157" s="602"/>
      <c r="Q157" s="356"/>
      <c r="R157" s="106"/>
      <c r="S157" s="106"/>
      <c r="T157" s="106"/>
      <c r="U157" s="106"/>
      <c r="V157" s="106"/>
      <c r="W157" s="598"/>
      <c r="X157" s="126"/>
      <c r="Y157" s="121"/>
      <c r="Z157" s="599"/>
      <c r="AA157" s="106"/>
      <c r="AB157" s="600"/>
      <c r="AC157" s="106"/>
      <c r="AD157" s="106"/>
      <c r="AE157" s="106"/>
      <c r="AF157" s="106"/>
    </row>
    <row r="158" spans="2:32">
      <c r="B158" s="159"/>
      <c r="C158" s="126"/>
      <c r="D158" s="596"/>
      <c r="E158" s="480"/>
      <c r="F158" s="612"/>
      <c r="G158" s="608"/>
      <c r="H158" s="597"/>
      <c r="I158" s="597"/>
      <c r="J158" s="597"/>
      <c r="K158" s="597"/>
      <c r="L158" s="608"/>
      <c r="M158" s="608"/>
      <c r="N158" s="98"/>
      <c r="O158" s="596"/>
      <c r="P158" s="602"/>
      <c r="Q158" s="356"/>
      <c r="R158" s="106"/>
      <c r="S158" s="106"/>
      <c r="T158" s="106"/>
      <c r="U158" s="106"/>
      <c r="V158" s="106"/>
      <c r="W158" s="598"/>
      <c r="X158" s="126"/>
      <c r="Y158" s="121"/>
      <c r="Z158" s="599"/>
      <c r="AA158" s="106"/>
      <c r="AB158" s="600"/>
      <c r="AC158" s="106"/>
      <c r="AD158" s="106"/>
      <c r="AE158" s="106"/>
      <c r="AF158" s="106"/>
    </row>
    <row r="159" spans="2:32">
      <c r="B159" s="159"/>
      <c r="C159" s="126"/>
      <c r="D159" s="596"/>
      <c r="E159" s="480"/>
      <c r="F159" s="612"/>
      <c r="G159" s="612"/>
      <c r="H159" s="597"/>
      <c r="I159" s="597"/>
      <c r="J159" s="597"/>
      <c r="K159" s="607"/>
      <c r="L159" s="619"/>
      <c r="M159" s="612"/>
      <c r="N159" s="608"/>
      <c r="O159" s="596"/>
      <c r="P159" s="602"/>
      <c r="Q159" s="356"/>
      <c r="R159" s="106"/>
      <c r="S159" s="106"/>
      <c r="T159" s="106"/>
      <c r="U159" s="106"/>
      <c r="V159" s="106"/>
      <c r="W159" s="598"/>
      <c r="X159" s="126"/>
      <c r="Y159" s="121"/>
      <c r="Z159" s="599"/>
      <c r="AA159" s="106"/>
      <c r="AB159" s="600"/>
      <c r="AC159" s="106"/>
      <c r="AD159" s="106"/>
      <c r="AE159" s="106"/>
      <c r="AF159" s="106"/>
    </row>
    <row r="160" spans="2:32" ht="10.5" customHeight="1">
      <c r="B160" s="159"/>
      <c r="C160" s="126"/>
      <c r="D160" s="596"/>
      <c r="E160" s="480"/>
      <c r="F160" s="607"/>
      <c r="G160" s="608"/>
      <c r="H160" s="597"/>
      <c r="I160" s="597"/>
      <c r="J160" s="597"/>
      <c r="K160" s="597"/>
      <c r="L160" s="607"/>
      <c r="M160" s="607"/>
      <c r="N160" s="597"/>
      <c r="O160" s="596"/>
      <c r="P160" s="602"/>
      <c r="Q160" s="356"/>
      <c r="R160" s="106"/>
      <c r="S160" s="106"/>
      <c r="T160" s="106"/>
      <c r="U160" s="106"/>
      <c r="V160" s="106"/>
      <c r="W160" s="598"/>
      <c r="X160" s="126"/>
      <c r="Y160" s="121"/>
      <c r="Z160" s="599"/>
      <c r="AA160" s="106"/>
      <c r="AB160" s="600"/>
      <c r="AC160" s="106"/>
      <c r="AD160" s="106"/>
      <c r="AE160" s="106"/>
      <c r="AF160" s="106"/>
    </row>
    <row r="161" spans="2:32" ht="12.75" customHeight="1">
      <c r="B161" s="159"/>
      <c r="C161" s="126"/>
      <c r="D161" s="596"/>
      <c r="E161" s="480"/>
      <c r="F161" s="612"/>
      <c r="G161" s="608"/>
      <c r="H161" s="597"/>
      <c r="I161" s="597"/>
      <c r="J161" s="597"/>
      <c r="K161" s="597"/>
      <c r="L161" s="608"/>
      <c r="M161" s="608"/>
      <c r="N161" s="597"/>
      <c r="O161" s="596"/>
      <c r="P161" s="610"/>
      <c r="Q161" s="356"/>
      <c r="R161" s="106"/>
      <c r="S161" s="106"/>
      <c r="T161" s="106"/>
      <c r="U161" s="106"/>
      <c r="V161" s="106"/>
      <c r="W161" s="598"/>
      <c r="X161" s="126"/>
      <c r="Y161" s="121"/>
      <c r="Z161" s="599"/>
      <c r="AA161" s="106"/>
      <c r="AB161" s="611"/>
      <c r="AC161" s="106"/>
      <c r="AD161" s="106"/>
      <c r="AE161" s="106"/>
      <c r="AF161" s="106"/>
    </row>
    <row r="162" spans="2:32">
      <c r="B162" s="159"/>
      <c r="C162" s="126"/>
      <c r="D162" s="596"/>
      <c r="E162" s="480"/>
      <c r="F162" s="607"/>
      <c r="G162" s="608"/>
      <c r="H162" s="597"/>
      <c r="I162" s="597"/>
      <c r="J162" s="597"/>
      <c r="K162" s="597"/>
      <c r="L162" s="608"/>
      <c r="M162" s="608"/>
      <c r="N162" s="597"/>
      <c r="O162" s="596"/>
      <c r="P162" s="602"/>
      <c r="Q162" s="356"/>
      <c r="R162" s="106"/>
      <c r="S162" s="106"/>
      <c r="T162" s="106"/>
      <c r="U162" s="106"/>
      <c r="V162" s="106"/>
      <c r="W162" s="598"/>
      <c r="X162" s="126"/>
      <c r="Y162" s="121"/>
      <c r="Z162" s="599"/>
      <c r="AA162" s="106"/>
      <c r="AB162" s="600"/>
      <c r="AC162" s="106"/>
      <c r="AD162" s="106"/>
      <c r="AE162" s="106"/>
      <c r="AF162" s="106"/>
    </row>
    <row r="163" spans="2:32" ht="12.75" customHeight="1">
      <c r="B163" s="159"/>
      <c r="C163" s="126"/>
      <c r="D163" s="596"/>
      <c r="E163" s="480"/>
      <c r="F163" s="608"/>
      <c r="G163" s="612"/>
      <c r="H163" s="597"/>
      <c r="I163" s="597"/>
      <c r="J163" s="597"/>
      <c r="K163" s="597"/>
      <c r="L163" s="619"/>
      <c r="M163" s="612"/>
      <c r="N163" s="597"/>
      <c r="O163" s="596"/>
      <c r="P163" s="610"/>
      <c r="Q163" s="356"/>
      <c r="R163" s="106"/>
      <c r="S163" s="106"/>
      <c r="T163" s="106"/>
      <c r="U163" s="106"/>
      <c r="V163" s="106"/>
      <c r="W163" s="598"/>
      <c r="X163" s="126"/>
      <c r="Y163" s="121"/>
      <c r="Z163" s="599"/>
      <c r="AA163" s="106"/>
      <c r="AB163" s="611"/>
      <c r="AC163" s="106"/>
      <c r="AD163" s="106"/>
      <c r="AE163" s="106"/>
      <c r="AF163" s="106"/>
    </row>
    <row r="164" spans="2:32" hidden="1">
      <c r="B164" s="159"/>
      <c r="C164" s="126"/>
      <c r="D164" s="596"/>
      <c r="E164" s="480"/>
      <c r="F164" s="612"/>
      <c r="G164" s="608"/>
      <c r="H164" s="597"/>
      <c r="I164" s="597"/>
      <c r="J164" s="597"/>
      <c r="K164" s="597"/>
      <c r="L164" s="607"/>
      <c r="M164" s="607"/>
      <c r="N164" s="597"/>
      <c r="O164" s="596"/>
      <c r="P164" s="602"/>
      <c r="Q164" s="356"/>
      <c r="R164" s="106"/>
      <c r="S164" s="106"/>
      <c r="T164" s="106"/>
      <c r="U164" s="106"/>
      <c r="V164" s="106"/>
      <c r="W164" s="598"/>
      <c r="X164" s="126"/>
      <c r="Y164" s="121"/>
      <c r="Z164" s="599"/>
      <c r="AA164" s="106"/>
      <c r="AB164" s="605"/>
      <c r="AC164" s="106"/>
      <c r="AD164" s="106"/>
      <c r="AE164" s="106"/>
      <c r="AF164" s="106"/>
    </row>
    <row r="165" spans="2:32" ht="13.5" customHeight="1">
      <c r="B165" s="159"/>
      <c r="C165" s="101"/>
      <c r="D165" s="596"/>
      <c r="E165" s="480"/>
      <c r="F165" s="608"/>
      <c r="G165" s="608"/>
      <c r="H165" s="597"/>
      <c r="I165" s="597"/>
      <c r="J165" s="597"/>
      <c r="K165" s="597"/>
      <c r="L165" s="612"/>
      <c r="M165" s="612"/>
      <c r="N165" s="597"/>
      <c r="O165" s="596"/>
      <c r="P165" s="602"/>
      <c r="Q165" s="356"/>
      <c r="R165" s="106"/>
      <c r="S165" s="106"/>
      <c r="T165" s="106"/>
      <c r="U165" s="106"/>
      <c r="V165" s="106"/>
      <c r="W165" s="598"/>
      <c r="X165" s="126"/>
      <c r="Y165" s="121"/>
      <c r="Z165" s="599"/>
      <c r="AA165" s="106"/>
      <c r="AB165" s="600"/>
      <c r="AC165" s="106"/>
      <c r="AD165" s="106"/>
      <c r="AE165" s="106"/>
      <c r="AF165" s="106"/>
    </row>
    <row r="166" spans="2:32" ht="12.75" customHeight="1">
      <c r="B166" s="159"/>
      <c r="C166" s="126"/>
      <c r="D166" s="596"/>
      <c r="E166" s="480"/>
      <c r="F166" s="607"/>
      <c r="G166" s="608"/>
      <c r="H166" s="619"/>
      <c r="I166" s="597"/>
      <c r="J166" s="597"/>
      <c r="K166" s="597"/>
      <c r="L166" s="607"/>
      <c r="M166" s="608"/>
      <c r="N166" s="597"/>
      <c r="O166" s="601"/>
      <c r="P166" s="610"/>
      <c r="Q166" s="356"/>
      <c r="R166" s="106"/>
      <c r="S166" s="106"/>
      <c r="T166" s="106"/>
      <c r="U166" s="106"/>
      <c r="V166" s="106"/>
      <c r="W166" s="598"/>
      <c r="X166" s="126"/>
      <c r="Y166" s="121"/>
      <c r="Z166" s="599"/>
      <c r="AA166" s="106"/>
      <c r="AB166" s="611"/>
      <c r="AC166" s="106"/>
      <c r="AD166" s="106"/>
      <c r="AE166" s="106"/>
      <c r="AF166" s="106"/>
    </row>
    <row r="167" spans="2:32" ht="12.75" customHeight="1">
      <c r="B167" s="159"/>
      <c r="C167" s="126"/>
      <c r="D167" s="596"/>
      <c r="E167" s="480"/>
      <c r="F167" s="619"/>
      <c r="G167" s="619"/>
      <c r="H167" s="597"/>
      <c r="I167" s="597"/>
      <c r="J167" s="597"/>
      <c r="K167" s="597"/>
      <c r="L167" s="620"/>
      <c r="M167" s="619"/>
      <c r="N167" s="597"/>
      <c r="O167" s="601"/>
      <c r="P167" s="602"/>
      <c r="Q167" s="356"/>
      <c r="R167" s="106"/>
      <c r="S167" s="106"/>
      <c r="T167" s="106"/>
      <c r="U167" s="106"/>
      <c r="V167" s="106"/>
      <c r="W167" s="598"/>
      <c r="X167" s="126"/>
      <c r="Y167" s="121"/>
      <c r="Z167" s="599"/>
      <c r="AA167" s="106"/>
      <c r="AB167" s="614"/>
      <c r="AC167" s="106"/>
      <c r="AD167" s="106"/>
      <c r="AE167" s="106"/>
      <c r="AF167" s="106"/>
    </row>
    <row r="168" spans="2:32" ht="12.75" customHeight="1">
      <c r="B168" s="159"/>
      <c r="C168" s="126"/>
      <c r="D168" s="596"/>
      <c r="E168" s="615"/>
      <c r="F168" s="155"/>
      <c r="G168" s="155"/>
      <c r="H168" s="155"/>
      <c r="I168" s="155"/>
      <c r="J168" s="155"/>
      <c r="K168" s="155"/>
      <c r="L168" s="155"/>
      <c r="M168" s="155"/>
      <c r="N168" s="155"/>
      <c r="O168" s="601"/>
      <c r="P168" s="602"/>
      <c r="Q168" s="356"/>
      <c r="R168" s="106"/>
      <c r="S168" s="106"/>
      <c r="T168" s="106"/>
      <c r="U168" s="106"/>
      <c r="V168" s="106"/>
      <c r="W168" s="598"/>
      <c r="X168" s="126"/>
      <c r="Y168" s="121"/>
      <c r="Z168" s="599"/>
      <c r="AA168" s="106"/>
      <c r="AB168" s="600"/>
      <c r="AC168" s="106"/>
      <c r="AD168" s="106"/>
      <c r="AE168" s="106"/>
      <c r="AF168" s="106"/>
    </row>
    <row r="169" spans="2:32" ht="12.75" customHeight="1">
      <c r="B169" s="159"/>
      <c r="C169" s="126"/>
      <c r="D169" s="596"/>
      <c r="E169" s="615"/>
      <c r="F169" s="155"/>
      <c r="G169" s="155"/>
      <c r="H169" s="155"/>
      <c r="I169" s="155"/>
      <c r="J169" s="155"/>
      <c r="K169" s="155"/>
      <c r="L169" s="155"/>
      <c r="M169" s="155"/>
      <c r="N169" s="155"/>
      <c r="O169" s="601"/>
      <c r="P169" s="602"/>
      <c r="Q169" s="356"/>
      <c r="R169" s="106"/>
      <c r="S169" s="106"/>
      <c r="T169" s="106"/>
      <c r="U169" s="106"/>
      <c r="V169" s="106"/>
      <c r="W169" s="598"/>
      <c r="X169" s="126"/>
      <c r="Y169" s="121"/>
      <c r="Z169" s="599"/>
      <c r="AA169" s="106"/>
      <c r="AB169" s="600"/>
      <c r="AC169" s="106"/>
      <c r="AD169" s="106"/>
      <c r="AE169" s="106"/>
      <c r="AF169" s="106"/>
    </row>
    <row r="170" spans="2:32" ht="11.25" customHeight="1">
      <c r="B170" s="159"/>
      <c r="C170" s="126"/>
      <c r="D170" s="596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601"/>
      <c r="P170" s="602"/>
      <c r="Q170" s="356"/>
      <c r="R170" s="106"/>
      <c r="S170" s="106"/>
      <c r="T170" s="106"/>
      <c r="U170" s="106"/>
      <c r="V170" s="106"/>
      <c r="W170" s="598"/>
      <c r="X170" s="126"/>
      <c r="Y170" s="121"/>
      <c r="Z170" s="599"/>
      <c r="AA170" s="106"/>
      <c r="AB170" s="600"/>
      <c r="AC170" s="106"/>
      <c r="AD170" s="106"/>
      <c r="AE170" s="106"/>
      <c r="AF170" s="106"/>
    </row>
    <row r="171" spans="2:32" ht="12.75" customHeight="1">
      <c r="B171" s="159"/>
      <c r="C171" s="126"/>
      <c r="D171" s="596"/>
      <c r="E171" s="155"/>
      <c r="F171" s="155"/>
      <c r="G171" s="155"/>
      <c r="H171" s="155"/>
      <c r="I171" s="155"/>
      <c r="J171" s="155"/>
      <c r="K171" s="616"/>
      <c r="L171" s="155"/>
      <c r="M171" s="155"/>
      <c r="N171" s="155"/>
      <c r="O171" s="604"/>
      <c r="P171" s="602"/>
      <c r="Q171" s="356"/>
      <c r="R171" s="106"/>
      <c r="S171" s="106"/>
      <c r="T171" s="106"/>
      <c r="U171" s="106"/>
      <c r="V171" s="106"/>
      <c r="W171" s="617"/>
      <c r="X171" s="126"/>
      <c r="Y171" s="618"/>
      <c r="Z171" s="599"/>
      <c r="AA171" s="106"/>
      <c r="AB171" s="600"/>
      <c r="AC171" s="106"/>
      <c r="AD171" s="106"/>
      <c r="AE171" s="106"/>
      <c r="AF171" s="106"/>
    </row>
    <row r="172" spans="2:32" ht="11.25" customHeight="1"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</row>
    <row r="173" spans="2:32" ht="12.75" customHeight="1">
      <c r="B173" s="200"/>
      <c r="C173" s="106"/>
      <c r="D173" s="200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98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</row>
    <row r="174" spans="2:32">
      <c r="B174" s="106"/>
      <c r="C174" s="126"/>
      <c r="D174" s="356"/>
      <c r="E174" s="203"/>
      <c r="F174" s="203"/>
      <c r="G174" s="203"/>
      <c r="H174" s="203"/>
      <c r="I174" s="203"/>
      <c r="J174" s="203"/>
      <c r="K174" s="203"/>
      <c r="L174" s="203"/>
      <c r="M174" s="126"/>
      <c r="N174" s="126"/>
      <c r="O174" s="98"/>
      <c r="P174" s="98"/>
      <c r="Q174" s="126"/>
      <c r="R174" s="356"/>
      <c r="S174" s="106"/>
      <c r="T174" s="356"/>
      <c r="U174" s="12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</row>
    <row r="175" spans="2:32">
      <c r="B175" s="106"/>
      <c r="C175" s="126"/>
      <c r="D175" s="98"/>
      <c r="E175" s="203"/>
      <c r="F175" s="203"/>
      <c r="G175" s="203"/>
      <c r="H175" s="203"/>
      <c r="I175" s="203"/>
      <c r="J175" s="203"/>
      <c r="K175" s="203"/>
      <c r="L175" s="203"/>
      <c r="M175" s="126"/>
      <c r="N175" s="126"/>
      <c r="O175" s="98"/>
      <c r="P175" s="98"/>
      <c r="Q175" s="126"/>
      <c r="R175" s="356"/>
      <c r="S175" s="106"/>
      <c r="T175" s="356"/>
      <c r="U175" s="12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</row>
    <row r="176" spans="2:32">
      <c r="B176" s="106"/>
      <c r="C176" s="356"/>
      <c r="D176" s="356"/>
      <c r="E176" s="203"/>
      <c r="F176" s="203"/>
      <c r="G176" s="203"/>
      <c r="H176" s="203"/>
      <c r="I176" s="106"/>
      <c r="J176" s="106"/>
      <c r="K176" s="203"/>
      <c r="L176" s="104"/>
      <c r="M176" s="126"/>
      <c r="N176" s="126"/>
      <c r="O176" s="98"/>
      <c r="P176" s="98"/>
      <c r="Q176" s="356"/>
      <c r="R176" s="356"/>
      <c r="S176" s="106"/>
      <c r="T176" s="356"/>
      <c r="U176" s="126"/>
      <c r="V176" s="106"/>
      <c r="W176" s="106"/>
      <c r="X176" s="106"/>
      <c r="Y176" s="106"/>
      <c r="Z176" s="106"/>
      <c r="AA176" s="106"/>
      <c r="AB176" s="593"/>
      <c r="AC176" s="106"/>
      <c r="AD176" s="106"/>
      <c r="AE176" s="106"/>
      <c r="AF176" s="106"/>
    </row>
    <row r="177" spans="2:32">
      <c r="B177" s="106"/>
      <c r="C177" s="126"/>
      <c r="D177" s="126"/>
      <c r="E177" s="356"/>
      <c r="F177" s="356"/>
      <c r="G177" s="356"/>
      <c r="H177" s="356"/>
      <c r="I177" s="356"/>
      <c r="J177" s="356"/>
      <c r="K177" s="356"/>
      <c r="L177" s="356"/>
      <c r="M177" s="356"/>
      <c r="N177" s="356"/>
      <c r="O177" s="98"/>
      <c r="P177" s="98"/>
      <c r="Q177" s="356"/>
      <c r="R177" s="356"/>
      <c r="S177" s="106"/>
      <c r="T177" s="356"/>
      <c r="U177" s="126"/>
      <c r="V177" s="106"/>
      <c r="W177" s="106"/>
      <c r="X177" s="106"/>
      <c r="Y177" s="106"/>
      <c r="Z177" s="328"/>
      <c r="AA177" s="106"/>
      <c r="AB177" s="593"/>
      <c r="AC177" s="106"/>
      <c r="AD177" s="106"/>
      <c r="AE177" s="106"/>
      <c r="AF177" s="106"/>
    </row>
    <row r="178" spans="2:32">
      <c r="B178" s="106"/>
      <c r="C178" s="356"/>
      <c r="D178" s="106"/>
      <c r="E178" s="356"/>
      <c r="F178" s="356"/>
      <c r="G178" s="356"/>
      <c r="H178" s="356"/>
      <c r="I178" s="356"/>
      <c r="J178" s="356"/>
      <c r="K178" s="356"/>
      <c r="L178" s="356"/>
      <c r="M178" s="356"/>
      <c r="N178" s="356"/>
      <c r="O178" s="98"/>
      <c r="P178" s="98"/>
      <c r="Q178" s="126"/>
      <c r="R178" s="356"/>
      <c r="S178" s="106"/>
      <c r="T178" s="356"/>
      <c r="U178" s="126"/>
      <c r="V178" s="106"/>
      <c r="W178" s="106"/>
      <c r="X178" s="106"/>
      <c r="Y178" s="106"/>
      <c r="Z178" s="328"/>
      <c r="AA178" s="106"/>
      <c r="AB178" s="594"/>
      <c r="AC178" s="106"/>
      <c r="AD178" s="106"/>
      <c r="AE178" s="106"/>
      <c r="AF178" s="106"/>
    </row>
    <row r="179" spans="2:32">
      <c r="B179" s="106"/>
      <c r="C179" s="126"/>
      <c r="D179" s="203"/>
      <c r="E179" s="126"/>
      <c r="F179" s="126"/>
      <c r="G179" s="126"/>
      <c r="H179" s="126"/>
      <c r="I179" s="101"/>
      <c r="J179" s="126"/>
      <c r="K179" s="126"/>
      <c r="L179" s="126"/>
      <c r="M179" s="126"/>
      <c r="N179" s="101"/>
      <c r="O179" s="98"/>
      <c r="P179" s="98"/>
      <c r="Q179" s="203"/>
      <c r="R179" s="356"/>
      <c r="S179" s="126"/>
      <c r="T179" s="356"/>
      <c r="U179" s="126"/>
      <c r="V179" s="106"/>
      <c r="W179" s="268"/>
      <c r="X179" s="356"/>
      <c r="Y179" s="159"/>
      <c r="Z179" s="595"/>
      <c r="AA179" s="106"/>
      <c r="AB179" s="594"/>
      <c r="AC179" s="106"/>
      <c r="AD179" s="106"/>
      <c r="AE179" s="106"/>
      <c r="AF179" s="106"/>
    </row>
    <row r="180" spans="2:32">
      <c r="B180" s="159"/>
      <c r="C180" s="126"/>
      <c r="D180" s="596"/>
      <c r="E180" s="612"/>
      <c r="F180" s="597"/>
      <c r="G180" s="597"/>
      <c r="H180" s="597"/>
      <c r="I180" s="597"/>
      <c r="J180" s="597"/>
      <c r="K180" s="597"/>
      <c r="L180" s="597"/>
      <c r="M180" s="597"/>
      <c r="N180" s="597"/>
      <c r="O180" s="596"/>
      <c r="P180" s="356"/>
      <c r="Q180" s="356"/>
      <c r="R180" s="106"/>
      <c r="S180" s="487"/>
      <c r="T180" s="106"/>
      <c r="U180" s="106"/>
      <c r="V180" s="106"/>
      <c r="W180" s="598"/>
      <c r="X180" s="126"/>
      <c r="Y180" s="121"/>
      <c r="Z180" s="599"/>
      <c r="AA180" s="106"/>
      <c r="AB180" s="600"/>
      <c r="AC180" s="106"/>
      <c r="AD180" s="106"/>
      <c r="AE180" s="106"/>
      <c r="AF180" s="106"/>
    </row>
    <row r="181" spans="2:32">
      <c r="B181" s="159"/>
      <c r="C181" s="126"/>
      <c r="D181" s="596"/>
      <c r="E181" s="612"/>
      <c r="F181" s="597"/>
      <c r="G181" s="597"/>
      <c r="H181" s="597"/>
      <c r="I181" s="597"/>
      <c r="J181" s="597"/>
      <c r="K181" s="597"/>
      <c r="L181" s="597"/>
      <c r="M181" s="597"/>
      <c r="N181" s="597"/>
      <c r="O181" s="601"/>
      <c r="P181" s="602"/>
      <c r="Q181" s="356"/>
      <c r="R181" s="106"/>
      <c r="S181" s="106"/>
      <c r="T181" s="106"/>
      <c r="U181" s="106"/>
      <c r="V181" s="106"/>
      <c r="W181" s="598"/>
      <c r="X181" s="126"/>
      <c r="Y181" s="121"/>
      <c r="Z181" s="599"/>
      <c r="AA181" s="106"/>
      <c r="AB181" s="600"/>
      <c r="AC181" s="106"/>
      <c r="AD181" s="106"/>
      <c r="AE181" s="106"/>
      <c r="AF181" s="106"/>
    </row>
    <row r="182" spans="2:32" ht="12" customHeight="1">
      <c r="B182" s="159"/>
      <c r="C182" s="126"/>
      <c r="D182" s="596"/>
      <c r="E182" s="612"/>
      <c r="F182" s="597"/>
      <c r="G182" s="597"/>
      <c r="H182" s="612"/>
      <c r="I182" s="597"/>
      <c r="J182" s="597"/>
      <c r="K182" s="612"/>
      <c r="L182" s="597"/>
      <c r="M182" s="597"/>
      <c r="N182" s="597"/>
      <c r="O182" s="596"/>
      <c r="P182" s="602"/>
      <c r="Q182" s="356"/>
      <c r="R182" s="106"/>
      <c r="S182" s="106"/>
      <c r="T182" s="106"/>
      <c r="U182" s="106"/>
      <c r="V182" s="106"/>
      <c r="W182" s="598"/>
      <c r="X182" s="126"/>
      <c r="Y182" s="121"/>
      <c r="Z182" s="599"/>
      <c r="AA182" s="106"/>
      <c r="AB182" s="603"/>
      <c r="AC182" s="106"/>
      <c r="AD182" s="106"/>
      <c r="AE182" s="106"/>
      <c r="AF182" s="106"/>
    </row>
    <row r="183" spans="2:32">
      <c r="B183" s="159"/>
      <c r="C183" s="126"/>
      <c r="D183" s="596"/>
      <c r="E183" s="612"/>
      <c r="F183" s="597"/>
      <c r="G183" s="597"/>
      <c r="H183" s="597"/>
      <c r="I183" s="597"/>
      <c r="J183" s="597"/>
      <c r="K183" s="597"/>
      <c r="L183" s="597"/>
      <c r="M183" s="597"/>
      <c r="N183" s="612"/>
      <c r="O183" s="604"/>
      <c r="P183" s="602"/>
      <c r="Q183" s="356"/>
      <c r="R183" s="106"/>
      <c r="S183" s="106"/>
      <c r="T183" s="106"/>
      <c r="U183" s="106"/>
      <c r="V183" s="106"/>
      <c r="W183" s="598"/>
      <c r="X183" s="126"/>
      <c r="Y183" s="121"/>
      <c r="Z183" s="599"/>
      <c r="AA183" s="106"/>
      <c r="AB183" s="600"/>
      <c r="AC183" s="106"/>
      <c r="AD183" s="106"/>
      <c r="AE183" s="106"/>
      <c r="AF183" s="106"/>
    </row>
    <row r="184" spans="2:32" ht="12.75" customHeight="1">
      <c r="B184" s="159"/>
      <c r="C184" s="126"/>
      <c r="D184" s="596"/>
      <c r="E184" s="612"/>
      <c r="F184" s="597"/>
      <c r="G184" s="597"/>
      <c r="H184" s="597"/>
      <c r="I184" s="597"/>
      <c r="J184" s="597"/>
      <c r="K184" s="597"/>
      <c r="L184" s="597"/>
      <c r="M184" s="597"/>
      <c r="N184" s="597"/>
      <c r="O184" s="596"/>
      <c r="P184" s="602"/>
      <c r="Q184" s="356"/>
      <c r="R184" s="106"/>
      <c r="S184" s="106"/>
      <c r="T184" s="106"/>
      <c r="U184" s="106"/>
      <c r="V184" s="106"/>
      <c r="W184" s="598"/>
      <c r="X184" s="126"/>
      <c r="Y184" s="121"/>
      <c r="Z184" s="599"/>
      <c r="AA184" s="106"/>
      <c r="AB184" s="605"/>
      <c r="AC184" s="106"/>
      <c r="AD184" s="106"/>
      <c r="AE184" s="106"/>
      <c r="AF184" s="106"/>
    </row>
    <row r="185" spans="2:32">
      <c r="B185" s="159"/>
      <c r="C185" s="126"/>
      <c r="D185" s="596"/>
      <c r="E185" s="612"/>
      <c r="F185" s="597"/>
      <c r="G185" s="597"/>
      <c r="H185" s="597"/>
      <c r="I185" s="597"/>
      <c r="J185" s="597"/>
      <c r="K185" s="597"/>
      <c r="L185" s="597"/>
      <c r="M185" s="597"/>
      <c r="N185" s="597"/>
      <c r="O185" s="596"/>
      <c r="P185" s="602"/>
      <c r="Q185" s="356"/>
      <c r="R185" s="106"/>
      <c r="S185" s="106"/>
      <c r="T185" s="106"/>
      <c r="U185" s="106"/>
      <c r="V185" s="106"/>
      <c r="W185" s="598"/>
      <c r="X185" s="126"/>
      <c r="Y185" s="121"/>
      <c r="Z185" s="599"/>
      <c r="AA185" s="106"/>
      <c r="AB185" s="603"/>
      <c r="AC185" s="106"/>
      <c r="AD185" s="106"/>
      <c r="AE185" s="106"/>
      <c r="AF185" s="106"/>
    </row>
    <row r="186" spans="2:32" ht="15" customHeight="1">
      <c r="B186" s="159"/>
      <c r="C186" s="126"/>
      <c r="D186" s="596"/>
      <c r="E186" s="612"/>
      <c r="F186" s="597"/>
      <c r="G186" s="98"/>
      <c r="H186" s="607"/>
      <c r="I186" s="612"/>
      <c r="J186" s="597"/>
      <c r="K186" s="597"/>
      <c r="L186" s="597"/>
      <c r="M186" s="597"/>
      <c r="N186" s="597"/>
      <c r="O186" s="606"/>
      <c r="P186" s="602"/>
      <c r="Q186" s="356"/>
      <c r="R186" s="106"/>
      <c r="S186" s="106"/>
      <c r="T186" s="106"/>
      <c r="U186" s="106"/>
      <c r="V186" s="106"/>
      <c r="W186" s="598"/>
      <c r="X186" s="126"/>
      <c r="Y186" s="121"/>
      <c r="Z186" s="599"/>
      <c r="AA186" s="106"/>
      <c r="AB186" s="605"/>
      <c r="AC186" s="106"/>
      <c r="AD186" s="106"/>
      <c r="AE186" s="106"/>
      <c r="AF186" s="106"/>
    </row>
    <row r="187" spans="2:32">
      <c r="B187" s="159"/>
      <c r="C187" s="126"/>
      <c r="D187" s="596"/>
      <c r="E187" s="612"/>
      <c r="F187" s="597"/>
      <c r="G187" s="597"/>
      <c r="H187" s="597"/>
      <c r="I187" s="597"/>
      <c r="J187" s="597"/>
      <c r="K187" s="597"/>
      <c r="L187" s="597"/>
      <c r="M187" s="597"/>
      <c r="N187" s="597"/>
      <c r="O187" s="596"/>
      <c r="P187" s="602"/>
      <c r="Q187" s="356"/>
      <c r="R187" s="106"/>
      <c r="S187" s="106"/>
      <c r="T187" s="106"/>
      <c r="U187" s="106"/>
      <c r="V187" s="106"/>
      <c r="W187" s="598"/>
      <c r="X187" s="126"/>
      <c r="Y187" s="121"/>
      <c r="Z187" s="599"/>
      <c r="AA187" s="106"/>
      <c r="AB187" s="600"/>
      <c r="AC187" s="106"/>
      <c r="AD187" s="106"/>
      <c r="AE187" s="106"/>
      <c r="AF187" s="106"/>
    </row>
    <row r="188" spans="2:32">
      <c r="B188" s="159"/>
      <c r="C188" s="126"/>
      <c r="D188" s="596"/>
      <c r="E188" s="612"/>
      <c r="F188" s="597"/>
      <c r="G188" s="597"/>
      <c r="H188" s="597"/>
      <c r="I188" s="597"/>
      <c r="J188" s="597"/>
      <c r="K188" s="597"/>
      <c r="L188" s="597"/>
      <c r="M188" s="597"/>
      <c r="N188" s="597"/>
      <c r="O188" s="596"/>
      <c r="P188" s="602"/>
      <c r="Q188" s="356"/>
      <c r="R188" s="106"/>
      <c r="S188" s="106"/>
      <c r="T188" s="106"/>
      <c r="U188" s="106"/>
      <c r="V188" s="106"/>
      <c r="W188" s="598"/>
      <c r="X188" s="126"/>
      <c r="Y188" s="121"/>
      <c r="Z188" s="599"/>
      <c r="AA188" s="106"/>
      <c r="AB188" s="600"/>
      <c r="AC188" s="106"/>
      <c r="AD188" s="106"/>
      <c r="AE188" s="106"/>
      <c r="AF188" s="106"/>
    </row>
    <row r="189" spans="2:32">
      <c r="B189" s="159"/>
      <c r="C189" s="126"/>
      <c r="D189" s="596"/>
      <c r="E189" s="612"/>
      <c r="F189" s="597"/>
      <c r="G189" s="597"/>
      <c r="H189" s="597"/>
      <c r="I189" s="597"/>
      <c r="J189" s="597"/>
      <c r="K189" s="597"/>
      <c r="L189" s="597"/>
      <c r="M189" s="597"/>
      <c r="N189" s="597"/>
      <c r="O189" s="596"/>
      <c r="P189" s="602"/>
      <c r="Q189" s="356"/>
      <c r="R189" s="106"/>
      <c r="S189" s="106"/>
      <c r="T189" s="106"/>
      <c r="U189" s="106"/>
      <c r="V189" s="106"/>
      <c r="W189" s="598"/>
      <c r="X189" s="126"/>
      <c r="Y189" s="121"/>
      <c r="Z189" s="599"/>
      <c r="AA189" s="106"/>
      <c r="AB189" s="600"/>
      <c r="AC189" s="106"/>
      <c r="AD189" s="106"/>
      <c r="AE189" s="106"/>
      <c r="AF189" s="106"/>
    </row>
    <row r="190" spans="2:32">
      <c r="B190" s="159"/>
      <c r="C190" s="126"/>
      <c r="D190" s="596"/>
      <c r="E190" s="612"/>
      <c r="F190" s="597"/>
      <c r="G190" s="597"/>
      <c r="H190" s="597"/>
      <c r="I190" s="597"/>
      <c r="J190" s="597"/>
      <c r="K190" s="597"/>
      <c r="L190" s="597"/>
      <c r="M190" s="597"/>
      <c r="N190" s="597"/>
      <c r="O190" s="596"/>
      <c r="P190" s="602"/>
      <c r="Q190" s="356"/>
      <c r="R190" s="106"/>
      <c r="S190" s="106"/>
      <c r="T190" s="106"/>
      <c r="U190" s="106"/>
      <c r="V190" s="106"/>
      <c r="W190" s="598"/>
      <c r="X190" s="126"/>
      <c r="Y190" s="121"/>
      <c r="Z190" s="599"/>
      <c r="AA190" s="106"/>
      <c r="AB190" s="600"/>
      <c r="AC190" s="106"/>
      <c r="AD190" s="106"/>
      <c r="AE190" s="106"/>
      <c r="AF190" s="106"/>
    </row>
    <row r="191" spans="2:32">
      <c r="B191" s="159"/>
      <c r="C191" s="126"/>
      <c r="D191" s="596"/>
      <c r="E191" s="612"/>
      <c r="F191" s="597"/>
      <c r="G191" s="597"/>
      <c r="H191" s="597"/>
      <c r="I191" s="597"/>
      <c r="J191" s="597"/>
      <c r="K191" s="597"/>
      <c r="L191" s="597"/>
      <c r="M191" s="597"/>
      <c r="N191" s="597"/>
      <c r="O191" s="596"/>
      <c r="P191" s="602"/>
      <c r="Q191" s="356"/>
      <c r="R191" s="106"/>
      <c r="S191" s="106"/>
      <c r="T191" s="106"/>
      <c r="U191" s="106"/>
      <c r="V191" s="106"/>
      <c r="W191" s="598"/>
      <c r="X191" s="126"/>
      <c r="Y191" s="121"/>
      <c r="Z191" s="599"/>
      <c r="AA191" s="106"/>
      <c r="AB191" s="600"/>
      <c r="AC191" s="106"/>
      <c r="AD191" s="106"/>
      <c r="AE191" s="106"/>
      <c r="AF191" s="106"/>
    </row>
    <row r="192" spans="2:32">
      <c r="B192" s="159"/>
      <c r="C192" s="126"/>
      <c r="D192" s="596"/>
      <c r="E192" s="612"/>
      <c r="F192" s="597"/>
      <c r="G192" s="597"/>
      <c r="H192" s="597"/>
      <c r="I192" s="597"/>
      <c r="J192" s="597"/>
      <c r="K192" s="597"/>
      <c r="L192" s="597"/>
      <c r="M192" s="597"/>
      <c r="N192" s="597"/>
      <c r="O192" s="596"/>
      <c r="P192" s="602"/>
      <c r="Q192" s="356"/>
      <c r="R192" s="106"/>
      <c r="S192" s="106"/>
      <c r="T192" s="106"/>
      <c r="U192" s="106"/>
      <c r="V192" s="106"/>
      <c r="W192" s="598"/>
      <c r="X192" s="126"/>
      <c r="Y192" s="121"/>
      <c r="Z192" s="599"/>
      <c r="AA192" s="106"/>
      <c r="AB192" s="600"/>
      <c r="AC192" s="106"/>
      <c r="AD192" s="106"/>
      <c r="AE192" s="106"/>
      <c r="AF192" s="106"/>
    </row>
    <row r="193" spans="2:32">
      <c r="B193" s="159"/>
      <c r="C193" s="126"/>
      <c r="D193" s="596"/>
      <c r="E193" s="612"/>
      <c r="F193" s="597"/>
      <c r="G193" s="597"/>
      <c r="H193" s="597"/>
      <c r="I193" s="597"/>
      <c r="J193" s="597"/>
      <c r="K193" s="597"/>
      <c r="L193" s="597"/>
      <c r="M193" s="597"/>
      <c r="N193" s="597"/>
      <c r="O193" s="596"/>
      <c r="P193" s="602"/>
      <c r="Q193" s="356"/>
      <c r="R193" s="106"/>
      <c r="S193" s="106"/>
      <c r="T193" s="106"/>
      <c r="U193" s="106"/>
      <c r="V193" s="106"/>
      <c r="W193" s="598"/>
      <c r="X193" s="126"/>
      <c r="Y193" s="121"/>
      <c r="Z193" s="599"/>
      <c r="AA193" s="106"/>
      <c r="AB193" s="600"/>
      <c r="AC193" s="106"/>
      <c r="AD193" s="106"/>
      <c r="AE193" s="106"/>
      <c r="AF193" s="106"/>
    </row>
    <row r="194" spans="2:32" ht="13.5" customHeight="1">
      <c r="B194" s="159"/>
      <c r="C194" s="126"/>
      <c r="D194" s="596"/>
      <c r="E194" s="612"/>
      <c r="F194" s="597"/>
      <c r="G194" s="597"/>
      <c r="H194" s="597"/>
      <c r="I194" s="597"/>
      <c r="J194" s="597"/>
      <c r="K194" s="597"/>
      <c r="L194" s="597"/>
      <c r="M194" s="597"/>
      <c r="N194" s="597"/>
      <c r="O194" s="596"/>
      <c r="P194" s="602"/>
      <c r="Q194" s="356"/>
      <c r="R194" s="106"/>
      <c r="S194" s="106"/>
      <c r="T194" s="106"/>
      <c r="U194" s="106"/>
      <c r="V194" s="106"/>
      <c r="W194" s="598"/>
      <c r="X194" s="126"/>
      <c r="Y194" s="121"/>
      <c r="Z194" s="599"/>
      <c r="AA194" s="106"/>
      <c r="AB194" s="603"/>
      <c r="AC194" s="106"/>
      <c r="AD194" s="106"/>
      <c r="AE194" s="106"/>
      <c r="AF194" s="106"/>
    </row>
    <row r="195" spans="2:32" ht="12" customHeight="1">
      <c r="B195" s="159"/>
      <c r="C195" s="126"/>
      <c r="D195" s="596"/>
      <c r="E195" s="615"/>
      <c r="F195" s="607"/>
      <c r="G195" s="608"/>
      <c r="H195" s="597"/>
      <c r="I195" s="597"/>
      <c r="J195" s="597"/>
      <c r="K195" s="597"/>
      <c r="L195" s="607"/>
      <c r="M195" s="607"/>
      <c r="N195" s="597"/>
      <c r="O195" s="601"/>
      <c r="P195" s="602"/>
      <c r="Q195" s="356"/>
      <c r="R195" s="106"/>
      <c r="S195" s="106"/>
      <c r="T195" s="106"/>
      <c r="U195" s="106"/>
      <c r="V195" s="106"/>
      <c r="W195" s="598"/>
      <c r="X195" s="126"/>
      <c r="Y195" s="121"/>
      <c r="Z195" s="599"/>
      <c r="AA195" s="106"/>
      <c r="AB195" s="609"/>
      <c r="AC195" s="106"/>
      <c r="AD195" s="106"/>
      <c r="AE195" s="106"/>
      <c r="AF195" s="106"/>
    </row>
    <row r="196" spans="2:32">
      <c r="B196" s="159"/>
      <c r="C196" s="126"/>
      <c r="D196" s="596"/>
      <c r="E196" s="615"/>
      <c r="F196" s="607"/>
      <c r="G196" s="608"/>
      <c r="H196" s="597"/>
      <c r="I196" s="597"/>
      <c r="J196" s="597"/>
      <c r="K196" s="597"/>
      <c r="L196" s="607"/>
      <c r="M196" s="607"/>
      <c r="N196" s="597"/>
      <c r="O196" s="596"/>
      <c r="P196" s="602"/>
      <c r="Q196" s="356"/>
      <c r="R196" s="106"/>
      <c r="S196" s="106"/>
      <c r="T196" s="106"/>
      <c r="U196" s="106"/>
      <c r="V196" s="106"/>
      <c r="W196" s="598"/>
      <c r="X196" s="126"/>
      <c r="Y196" s="121"/>
      <c r="Z196" s="599"/>
      <c r="AA196" s="106"/>
      <c r="AB196" s="600"/>
      <c r="AC196" s="106"/>
      <c r="AD196" s="106"/>
      <c r="AE196" s="106"/>
      <c r="AF196" s="106"/>
    </row>
    <row r="197" spans="2:32" ht="13.5" customHeight="1">
      <c r="B197" s="159"/>
      <c r="C197" s="126"/>
      <c r="D197" s="596"/>
      <c r="E197" s="615"/>
      <c r="F197" s="607"/>
      <c r="G197" s="608"/>
      <c r="H197" s="597"/>
      <c r="I197" s="597"/>
      <c r="J197" s="597"/>
      <c r="K197" s="597"/>
      <c r="L197" s="607"/>
      <c r="M197" s="607"/>
      <c r="N197" s="597"/>
      <c r="O197" s="596"/>
      <c r="P197" s="602"/>
      <c r="Q197" s="356"/>
      <c r="R197" s="106"/>
      <c r="S197" s="106"/>
      <c r="T197" s="106"/>
      <c r="U197" s="106"/>
      <c r="V197" s="106"/>
      <c r="W197" s="598"/>
      <c r="X197" s="126"/>
      <c r="Y197" s="121"/>
      <c r="Z197" s="599"/>
      <c r="AA197" s="106"/>
      <c r="AB197" s="600"/>
      <c r="AC197" s="106"/>
      <c r="AD197" s="106"/>
      <c r="AE197" s="106"/>
      <c r="AF197" s="106"/>
    </row>
    <row r="198" spans="2:32">
      <c r="B198" s="159"/>
      <c r="C198" s="126"/>
      <c r="D198" s="596"/>
      <c r="E198" s="615"/>
      <c r="F198" s="607"/>
      <c r="G198" s="608"/>
      <c r="H198" s="597"/>
      <c r="I198" s="619"/>
      <c r="J198" s="597"/>
      <c r="K198" s="619"/>
      <c r="L198" s="612"/>
      <c r="M198" s="612"/>
      <c r="N198" s="597"/>
      <c r="O198" s="596"/>
      <c r="P198" s="602"/>
      <c r="Q198" s="356"/>
      <c r="R198" s="106"/>
      <c r="S198" s="106"/>
      <c r="T198" s="106"/>
      <c r="U198" s="106"/>
      <c r="V198" s="106"/>
      <c r="W198" s="598"/>
      <c r="X198" s="126"/>
      <c r="Y198" s="121"/>
      <c r="Z198" s="599"/>
      <c r="AA198" s="106"/>
      <c r="AB198" s="605"/>
      <c r="AC198" s="106"/>
      <c r="AD198" s="106"/>
      <c r="AE198" s="106"/>
      <c r="AF198" s="106"/>
    </row>
    <row r="199" spans="2:32">
      <c r="B199" s="159"/>
      <c r="C199" s="126"/>
      <c r="D199" s="596"/>
      <c r="E199" s="615"/>
      <c r="F199" s="612"/>
      <c r="G199" s="608"/>
      <c r="H199" s="597"/>
      <c r="I199" s="597"/>
      <c r="J199" s="597"/>
      <c r="K199" s="597"/>
      <c r="L199" s="612"/>
      <c r="M199" s="612"/>
      <c r="N199" s="597"/>
      <c r="O199" s="596"/>
      <c r="P199" s="602"/>
      <c r="Q199" s="356"/>
      <c r="R199" s="106"/>
      <c r="S199" s="106"/>
      <c r="T199" s="106"/>
      <c r="U199" s="106"/>
      <c r="V199" s="106"/>
      <c r="W199" s="598"/>
      <c r="X199" s="126"/>
      <c r="Y199" s="121"/>
      <c r="Z199" s="599"/>
      <c r="AA199" s="106"/>
      <c r="AB199" s="600"/>
      <c r="AC199" s="106"/>
      <c r="AD199" s="106"/>
      <c r="AE199" s="106"/>
      <c r="AF199" s="106"/>
    </row>
    <row r="200" spans="2:32" ht="12" customHeight="1">
      <c r="B200" s="159"/>
      <c r="C200" s="126"/>
      <c r="D200" s="596"/>
      <c r="E200" s="615"/>
      <c r="F200" s="607"/>
      <c r="G200" s="608"/>
      <c r="H200" s="597"/>
      <c r="I200" s="597"/>
      <c r="J200" s="597"/>
      <c r="K200" s="597"/>
      <c r="L200" s="612"/>
      <c r="M200" s="607"/>
      <c r="N200" s="597"/>
      <c r="O200" s="596"/>
      <c r="P200" s="602"/>
      <c r="Q200" s="356"/>
      <c r="R200" s="106"/>
      <c r="S200" s="106"/>
      <c r="T200" s="106"/>
      <c r="U200" s="106"/>
      <c r="V200" s="106"/>
      <c r="W200" s="598"/>
      <c r="X200" s="126"/>
      <c r="Y200" s="121"/>
      <c r="Z200" s="599"/>
      <c r="AA200" s="106"/>
      <c r="AB200" s="600"/>
      <c r="AC200" s="106"/>
      <c r="AD200" s="106"/>
      <c r="AE200" s="106"/>
      <c r="AF200" s="106"/>
    </row>
    <row r="201" spans="2:32" ht="12.75" customHeight="1">
      <c r="B201" s="159"/>
      <c r="C201" s="126"/>
      <c r="D201" s="596"/>
      <c r="E201" s="615"/>
      <c r="F201" s="612"/>
      <c r="G201" s="608"/>
      <c r="H201" s="597"/>
      <c r="I201" s="597"/>
      <c r="J201" s="597"/>
      <c r="K201" s="597"/>
      <c r="L201" s="608"/>
      <c r="M201" s="608"/>
      <c r="N201" s="98"/>
      <c r="O201" s="596"/>
      <c r="P201" s="602"/>
      <c r="Q201" s="356"/>
      <c r="R201" s="106"/>
      <c r="S201" s="106"/>
      <c r="T201" s="106"/>
      <c r="U201" s="106"/>
      <c r="V201" s="106"/>
      <c r="W201" s="598"/>
      <c r="X201" s="126"/>
      <c r="Y201" s="121"/>
      <c r="Z201" s="599"/>
      <c r="AA201" s="106"/>
      <c r="AB201" s="600"/>
      <c r="AC201" s="106"/>
      <c r="AD201" s="106"/>
      <c r="AE201" s="106"/>
      <c r="AF201" s="106"/>
    </row>
    <row r="202" spans="2:32" ht="11.25" customHeight="1">
      <c r="B202" s="159"/>
      <c r="C202" s="126"/>
      <c r="D202" s="596"/>
      <c r="E202" s="615"/>
      <c r="F202" s="612"/>
      <c r="G202" s="612"/>
      <c r="H202" s="597"/>
      <c r="I202" s="597"/>
      <c r="J202" s="597"/>
      <c r="K202" s="607"/>
      <c r="L202" s="619"/>
      <c r="M202" s="612"/>
      <c r="N202" s="608"/>
      <c r="O202" s="596"/>
      <c r="P202" s="602"/>
      <c r="Q202" s="356"/>
      <c r="R202" s="106"/>
      <c r="S202" s="106"/>
      <c r="T202" s="106"/>
      <c r="U202" s="106"/>
      <c r="V202" s="106"/>
      <c r="W202" s="598"/>
      <c r="X202" s="126"/>
      <c r="Y202" s="121"/>
      <c r="Z202" s="599"/>
      <c r="AA202" s="106"/>
      <c r="AB202" s="600"/>
      <c r="AC202" s="106"/>
      <c r="AD202" s="106"/>
      <c r="AE202" s="106"/>
      <c r="AF202" s="106"/>
    </row>
    <row r="203" spans="2:32" ht="12" customHeight="1">
      <c r="B203" s="159"/>
      <c r="C203" s="126"/>
      <c r="D203" s="596"/>
      <c r="E203" s="615"/>
      <c r="F203" s="607"/>
      <c r="G203" s="608"/>
      <c r="H203" s="597"/>
      <c r="I203" s="597"/>
      <c r="J203" s="597"/>
      <c r="K203" s="597"/>
      <c r="L203" s="607"/>
      <c r="M203" s="607"/>
      <c r="N203" s="597"/>
      <c r="O203" s="596"/>
      <c r="P203" s="602"/>
      <c r="Q203" s="356"/>
      <c r="R203" s="106"/>
      <c r="S203" s="106"/>
      <c r="T203" s="106"/>
      <c r="U203" s="106"/>
      <c r="V203" s="106"/>
      <c r="W203" s="598"/>
      <c r="X203" s="126"/>
      <c r="Y203" s="121"/>
      <c r="Z203" s="599"/>
      <c r="AA203" s="106"/>
      <c r="AB203" s="600"/>
      <c r="AC203" s="106"/>
      <c r="AD203" s="106"/>
      <c r="AE203" s="106"/>
      <c r="AF203" s="106"/>
    </row>
    <row r="204" spans="2:32">
      <c r="B204" s="159"/>
      <c r="C204" s="126"/>
      <c r="D204" s="596"/>
      <c r="E204" s="615"/>
      <c r="F204" s="612"/>
      <c r="G204" s="608"/>
      <c r="H204" s="597"/>
      <c r="I204" s="597"/>
      <c r="J204" s="597"/>
      <c r="K204" s="597"/>
      <c r="L204" s="608"/>
      <c r="M204" s="608"/>
      <c r="N204" s="597"/>
      <c r="O204" s="596"/>
      <c r="P204" s="610"/>
      <c r="Q204" s="356"/>
      <c r="R204" s="106"/>
      <c r="S204" s="106"/>
      <c r="T204" s="106"/>
      <c r="U204" s="106"/>
      <c r="V204" s="106"/>
      <c r="W204" s="598"/>
      <c r="X204" s="126"/>
      <c r="Y204" s="121"/>
      <c r="Z204" s="599"/>
      <c r="AA204" s="106"/>
      <c r="AB204" s="611"/>
      <c r="AC204" s="106"/>
      <c r="AD204" s="106"/>
      <c r="AE204" s="106"/>
      <c r="AF204" s="106"/>
    </row>
    <row r="205" spans="2:32" ht="13.5" customHeight="1">
      <c r="B205" s="159"/>
      <c r="C205" s="126"/>
      <c r="D205" s="596"/>
      <c r="E205" s="615"/>
      <c r="F205" s="607"/>
      <c r="G205" s="608"/>
      <c r="H205" s="597"/>
      <c r="I205" s="597"/>
      <c r="J205" s="597"/>
      <c r="K205" s="597"/>
      <c r="L205" s="608"/>
      <c r="M205" s="608"/>
      <c r="N205" s="597"/>
      <c r="O205" s="596"/>
      <c r="P205" s="602"/>
      <c r="Q205" s="356"/>
      <c r="R205" s="106"/>
      <c r="S205" s="106"/>
      <c r="T205" s="106"/>
      <c r="U205" s="106"/>
      <c r="V205" s="106"/>
      <c r="W205" s="598"/>
      <c r="X205" s="126"/>
      <c r="Y205" s="121"/>
      <c r="Z205" s="599"/>
      <c r="AA205" s="106"/>
      <c r="AB205" s="600"/>
      <c r="AC205" s="106"/>
      <c r="AD205" s="106"/>
      <c r="AE205" s="106"/>
      <c r="AF205" s="106"/>
    </row>
    <row r="206" spans="2:32" ht="13.5" customHeight="1">
      <c r="B206" s="159"/>
      <c r="C206" s="126"/>
      <c r="D206" s="596"/>
      <c r="E206" s="615"/>
      <c r="F206" s="608"/>
      <c r="G206" s="612"/>
      <c r="H206" s="597"/>
      <c r="I206" s="597"/>
      <c r="J206" s="597"/>
      <c r="K206" s="597"/>
      <c r="L206" s="619"/>
      <c r="M206" s="612"/>
      <c r="N206" s="597"/>
      <c r="O206" s="596"/>
      <c r="P206" s="610"/>
      <c r="Q206" s="356"/>
      <c r="R206" s="106"/>
      <c r="S206" s="106"/>
      <c r="T206" s="106"/>
      <c r="U206" s="106"/>
      <c r="V206" s="106"/>
      <c r="W206" s="598"/>
      <c r="X206" s="126"/>
      <c r="Y206" s="121"/>
      <c r="Z206" s="599"/>
      <c r="AA206" s="106"/>
      <c r="AB206" s="611"/>
      <c r="AC206" s="106"/>
      <c r="AD206" s="106"/>
      <c r="AE206" s="106"/>
      <c r="AF206" s="106"/>
    </row>
    <row r="207" spans="2:32" hidden="1">
      <c r="B207" s="159"/>
      <c r="C207" s="126"/>
      <c r="D207" s="596"/>
      <c r="E207" s="615"/>
      <c r="F207" s="612"/>
      <c r="G207" s="608"/>
      <c r="H207" s="597"/>
      <c r="I207" s="597"/>
      <c r="J207" s="597"/>
      <c r="K207" s="597"/>
      <c r="L207" s="607"/>
      <c r="M207" s="607"/>
      <c r="N207" s="597"/>
      <c r="O207" s="596"/>
      <c r="P207" s="602"/>
      <c r="Q207" s="356"/>
      <c r="R207" s="106"/>
      <c r="S207" s="106"/>
      <c r="T207" s="106"/>
      <c r="U207" s="106"/>
      <c r="V207" s="106"/>
      <c r="W207" s="598"/>
      <c r="X207" s="126"/>
      <c r="Y207" s="121"/>
      <c r="Z207" s="599"/>
      <c r="AA207" s="106"/>
      <c r="AB207" s="605"/>
      <c r="AC207" s="106"/>
      <c r="AD207" s="106"/>
      <c r="AE207" s="106"/>
      <c r="AF207" s="106"/>
    </row>
    <row r="208" spans="2:32" ht="13.5" customHeight="1">
      <c r="B208" s="159"/>
      <c r="C208" s="101"/>
      <c r="D208" s="596"/>
      <c r="E208" s="615"/>
      <c r="F208" s="608"/>
      <c r="G208" s="608"/>
      <c r="H208" s="597"/>
      <c r="I208" s="597"/>
      <c r="J208" s="597"/>
      <c r="K208" s="597"/>
      <c r="L208" s="612"/>
      <c r="M208" s="612"/>
      <c r="N208" s="597"/>
      <c r="O208" s="596"/>
      <c r="P208" s="602"/>
      <c r="Q208" s="356"/>
      <c r="R208" s="106"/>
      <c r="S208" s="106"/>
      <c r="T208" s="106"/>
      <c r="U208" s="106"/>
      <c r="V208" s="106"/>
      <c r="W208" s="598"/>
      <c r="X208" s="126"/>
      <c r="Y208" s="121"/>
      <c r="Z208" s="599"/>
      <c r="AA208" s="106"/>
      <c r="AB208" s="600"/>
      <c r="AC208" s="106"/>
      <c r="AD208" s="106"/>
      <c r="AE208" s="106"/>
      <c r="AF208" s="106"/>
    </row>
    <row r="209" spans="2:32" ht="12" customHeight="1">
      <c r="B209" s="159"/>
      <c r="C209" s="126"/>
      <c r="D209" s="596"/>
      <c r="E209" s="615"/>
      <c r="F209" s="607"/>
      <c r="G209" s="608"/>
      <c r="H209" s="619"/>
      <c r="I209" s="597"/>
      <c r="J209" s="597"/>
      <c r="K209" s="597"/>
      <c r="L209" s="607"/>
      <c r="M209" s="608"/>
      <c r="N209" s="597"/>
      <c r="O209" s="601"/>
      <c r="P209" s="610"/>
      <c r="Q209" s="356"/>
      <c r="R209" s="106"/>
      <c r="S209" s="106"/>
      <c r="T209" s="106"/>
      <c r="U209" s="106"/>
      <c r="V209" s="106"/>
      <c r="W209" s="598"/>
      <c r="X209" s="126"/>
      <c r="Y209" s="121"/>
      <c r="Z209" s="599"/>
      <c r="AA209" s="106"/>
      <c r="AB209" s="611"/>
      <c r="AC209" s="106"/>
      <c r="AD209" s="106"/>
      <c r="AE209" s="106"/>
      <c r="AF209" s="106"/>
    </row>
    <row r="210" spans="2:32" ht="13.5" customHeight="1">
      <c r="B210" s="159"/>
      <c r="C210" s="126"/>
      <c r="D210" s="596"/>
      <c r="E210" s="615"/>
      <c r="F210" s="619"/>
      <c r="G210" s="619"/>
      <c r="H210" s="597"/>
      <c r="I210" s="597"/>
      <c r="J210" s="597"/>
      <c r="K210" s="597"/>
      <c r="L210" s="620"/>
      <c r="M210" s="619"/>
      <c r="N210" s="597"/>
      <c r="O210" s="601"/>
      <c r="P210" s="602"/>
      <c r="Q210" s="356"/>
      <c r="R210" s="106"/>
      <c r="S210" s="106"/>
      <c r="T210" s="106"/>
      <c r="U210" s="106"/>
      <c r="V210" s="106"/>
      <c r="W210" s="598"/>
      <c r="X210" s="126"/>
      <c r="Y210" s="121"/>
      <c r="Z210" s="599"/>
      <c r="AA210" s="106"/>
      <c r="AB210" s="614"/>
      <c r="AC210" s="106"/>
      <c r="AD210" s="106"/>
      <c r="AE210" s="106"/>
      <c r="AF210" s="106"/>
    </row>
    <row r="211" spans="2:32">
      <c r="B211" s="159"/>
      <c r="C211" s="126"/>
      <c r="D211" s="596"/>
      <c r="E211" s="615"/>
      <c r="F211" s="155"/>
      <c r="G211" s="155"/>
      <c r="H211" s="155"/>
      <c r="I211" s="155"/>
      <c r="J211" s="155"/>
      <c r="K211" s="155"/>
      <c r="L211" s="155"/>
      <c r="M211" s="155"/>
      <c r="N211" s="155"/>
      <c r="O211" s="601"/>
      <c r="P211" s="602"/>
      <c r="Q211" s="356"/>
      <c r="R211" s="106"/>
      <c r="S211" s="106"/>
      <c r="T211" s="106"/>
      <c r="U211" s="106"/>
      <c r="V211" s="106"/>
      <c r="W211" s="598"/>
      <c r="X211" s="126"/>
      <c r="Y211" s="121"/>
      <c r="Z211" s="599"/>
      <c r="AA211" s="106"/>
      <c r="AB211" s="600"/>
      <c r="AC211" s="106"/>
      <c r="AD211" s="106"/>
      <c r="AE211" s="106"/>
      <c r="AF211" s="106"/>
    </row>
    <row r="212" spans="2:32" ht="12.75" customHeight="1">
      <c r="B212" s="159"/>
      <c r="C212" s="126"/>
      <c r="D212" s="596"/>
      <c r="E212" s="615"/>
      <c r="F212" s="155"/>
      <c r="G212" s="155"/>
      <c r="H212" s="155"/>
      <c r="I212" s="155"/>
      <c r="J212" s="155"/>
      <c r="K212" s="155"/>
      <c r="L212" s="155"/>
      <c r="M212" s="155"/>
      <c r="N212" s="155"/>
      <c r="O212" s="601"/>
      <c r="P212" s="602"/>
      <c r="Q212" s="356"/>
      <c r="R212" s="106"/>
      <c r="S212" s="106"/>
      <c r="T212" s="106"/>
      <c r="U212" s="106"/>
      <c r="V212" s="106"/>
      <c r="W212" s="598"/>
      <c r="X212" s="126"/>
      <c r="Y212" s="121"/>
      <c r="Z212" s="599"/>
      <c r="AA212" s="106"/>
      <c r="AB212" s="600"/>
      <c r="AC212" s="106"/>
      <c r="AD212" s="106"/>
      <c r="AE212" s="106"/>
      <c r="AF212" s="106"/>
    </row>
    <row r="213" spans="2:32" ht="12" customHeight="1">
      <c r="B213" s="159"/>
      <c r="C213" s="126"/>
      <c r="D213" s="596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601"/>
      <c r="P213" s="602"/>
      <c r="Q213" s="356"/>
      <c r="R213" s="106"/>
      <c r="S213" s="106"/>
      <c r="T213" s="106"/>
      <c r="U213" s="106"/>
      <c r="V213" s="106"/>
      <c r="W213" s="598"/>
      <c r="X213" s="126"/>
      <c r="Y213" s="121"/>
      <c r="Z213" s="599"/>
      <c r="AA213" s="106"/>
      <c r="AB213" s="600"/>
      <c r="AC213" s="106"/>
      <c r="AD213" s="106"/>
      <c r="AE213" s="106"/>
      <c r="AF213" s="106"/>
    </row>
    <row r="214" spans="2:32" ht="12.75" customHeight="1">
      <c r="B214" s="159"/>
      <c r="C214" s="126"/>
      <c r="D214" s="596"/>
      <c r="E214" s="155"/>
      <c r="F214" s="155"/>
      <c r="G214" s="155"/>
      <c r="H214" s="155"/>
      <c r="I214" s="155"/>
      <c r="J214" s="155"/>
      <c r="K214" s="616"/>
      <c r="L214" s="155"/>
      <c r="M214" s="155"/>
      <c r="N214" s="155"/>
      <c r="O214" s="604"/>
      <c r="P214" s="602"/>
      <c r="Q214" s="356"/>
      <c r="R214" s="106"/>
      <c r="S214" s="106"/>
      <c r="T214" s="106"/>
      <c r="U214" s="106"/>
      <c r="V214" s="106"/>
      <c r="W214" s="617"/>
      <c r="X214" s="126"/>
      <c r="Y214" s="618"/>
      <c r="Z214" s="599"/>
      <c r="AA214" s="106"/>
      <c r="AB214" s="600"/>
      <c r="AC214" s="106"/>
      <c r="AD214" s="106"/>
      <c r="AE214" s="106"/>
      <c r="AF214" s="106"/>
    </row>
    <row r="215" spans="2:32"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6"/>
    </row>
    <row r="216" spans="2:32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</row>
    <row r="217" spans="2:32"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  <c r="AF217" s="106"/>
    </row>
    <row r="218" spans="2:32"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  <c r="AF218" s="106"/>
    </row>
    <row r="219" spans="2:32"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  <c r="AF219" s="106"/>
    </row>
    <row r="220" spans="2:32"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  <c r="AF220" s="106"/>
    </row>
    <row r="221" spans="2:32"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  <c r="AF221" s="106"/>
    </row>
    <row r="222" spans="2:32"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6"/>
      <c r="AF222" s="106"/>
    </row>
    <row r="223" spans="2:32"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  <c r="AF223" s="106"/>
    </row>
    <row r="224" spans="2:32"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  <c r="AF224" s="106"/>
    </row>
    <row r="225" spans="2:32"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106"/>
      <c r="AF225" s="106"/>
    </row>
    <row r="226" spans="2:32"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  <c r="AD226" s="106"/>
      <c r="AE226" s="106"/>
      <c r="AF226" s="106"/>
    </row>
    <row r="227" spans="2:32"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  <c r="AF227" s="106"/>
    </row>
    <row r="228" spans="2:32"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  <c r="AF228" s="106"/>
    </row>
    <row r="229" spans="2:32"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  <c r="AD229" s="106"/>
      <c r="AE229" s="106"/>
      <c r="AF229" s="106"/>
    </row>
    <row r="230" spans="2:32"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  <c r="AF230" s="106"/>
    </row>
    <row r="231" spans="2:32"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  <c r="AF231" s="106"/>
    </row>
    <row r="232" spans="2:32"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  <c r="AF232" s="106"/>
    </row>
    <row r="233" spans="2:32"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</row>
    <row r="234" spans="2:32"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  <c r="AF234" s="106"/>
    </row>
    <row r="235" spans="2:32"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6"/>
    </row>
    <row r="236" spans="2:32"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6"/>
    </row>
    <row r="237" spans="2:32"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</row>
    <row r="238" spans="2:32"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6"/>
    </row>
    <row r="239" spans="2:32"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</row>
    <row r="240" spans="2:32"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</row>
    <row r="241" spans="2:32"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</row>
    <row r="242" spans="2:32"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  <c r="AF242" s="106"/>
    </row>
    <row r="243" spans="2:32"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6"/>
    </row>
    <row r="244" spans="2:32"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106"/>
    </row>
    <row r="245" spans="2:32"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6"/>
    </row>
    <row r="246" spans="2:32"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  <c r="AF246" s="106"/>
    </row>
    <row r="247" spans="2:32"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</row>
    <row r="248" spans="2:32"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</row>
    <row r="249" spans="2:32"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</row>
    <row r="250" spans="2:32"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</row>
    <row r="251" spans="2:32"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</row>
    <row r="252" spans="2:32"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</row>
    <row r="253" spans="2:32"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  <c r="AF253" s="106"/>
    </row>
    <row r="254" spans="2:32"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  <c r="AF254" s="106"/>
    </row>
    <row r="255" spans="2:32"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6"/>
    </row>
    <row r="256" spans="2:32"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</row>
    <row r="257" spans="2:32"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</row>
    <row r="258" spans="2:32"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  <c r="AD258" s="106"/>
      <c r="AE258" s="106"/>
      <c r="AF258" s="106"/>
    </row>
    <row r="259" spans="2:32"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  <c r="AE259" s="106"/>
      <c r="AF259" s="106"/>
    </row>
    <row r="260" spans="2:32"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  <c r="AD260" s="106"/>
      <c r="AE260" s="106"/>
      <c r="AF260" s="106"/>
    </row>
    <row r="261" spans="2:32"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</row>
    <row r="262" spans="2:32"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</row>
    <row r="263" spans="2:32"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</row>
    <row r="264" spans="2:32"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  <c r="AF264" s="106"/>
    </row>
    <row r="265" spans="2:32"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</row>
    <row r="266" spans="2:32"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</row>
    <row r="267" spans="2:32"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6"/>
    </row>
    <row r="268" spans="2:32"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</row>
    <row r="269" spans="2:32"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</row>
    <row r="270" spans="2:32"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</row>
    <row r="271" spans="2:32"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</row>
    <row r="272" spans="2:32"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</row>
    <row r="273" spans="2:32"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</row>
    <row r="274" spans="2:32"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  <c r="AF274" s="106"/>
    </row>
    <row r="275" spans="2:32"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  <c r="AF275" s="106"/>
    </row>
    <row r="276" spans="2:32"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  <c r="AF276" s="106"/>
    </row>
    <row r="277" spans="2:32"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  <c r="AF277" s="106"/>
    </row>
    <row r="278" spans="2:32"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  <c r="AF278" s="106"/>
    </row>
    <row r="279" spans="2:32"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6"/>
      <c r="AE279" s="106"/>
      <c r="AF279" s="106"/>
    </row>
    <row r="280" spans="2:32"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  <c r="AE280" s="106"/>
      <c r="AF280" s="106"/>
    </row>
    <row r="281" spans="2:32"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  <c r="AD281" s="106"/>
      <c r="AE281" s="106"/>
      <c r="AF281" s="106"/>
    </row>
    <row r="282" spans="2:32"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6"/>
      <c r="AE282" s="106"/>
      <c r="AF282" s="106"/>
    </row>
    <row r="283" spans="2:32"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  <c r="AE283" s="106"/>
      <c r="AF283" s="106"/>
    </row>
    <row r="284" spans="2:32"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  <c r="AE284" s="106"/>
      <c r="AF284" s="106"/>
    </row>
    <row r="285" spans="2:32"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  <c r="AD285" s="106"/>
      <c r="AE285" s="106"/>
      <c r="AF285" s="106"/>
    </row>
    <row r="286" spans="2:32"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  <c r="AE286" s="106"/>
      <c r="AF286" s="106"/>
    </row>
    <row r="287" spans="2:32"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  <c r="AF287" s="106"/>
    </row>
    <row r="288" spans="2:32"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  <c r="AE288" s="106"/>
      <c r="AF288" s="106"/>
    </row>
    <row r="289" spans="2:32"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  <c r="AE289" s="106"/>
      <c r="AF289" s="106"/>
    </row>
    <row r="290" spans="2:32"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  <c r="AE290" s="106"/>
      <c r="AF290" s="106"/>
    </row>
    <row r="291" spans="2:32"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  <c r="AE291" s="106"/>
      <c r="AF291" s="106"/>
    </row>
    <row r="292" spans="2:32"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  <c r="AD292" s="106"/>
      <c r="AE292" s="106"/>
      <c r="AF292" s="106"/>
    </row>
    <row r="293" spans="2:32"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  <c r="AE293" s="106"/>
      <c r="AF293" s="106"/>
    </row>
    <row r="294" spans="2:32"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  <c r="AF294" s="106"/>
    </row>
    <row r="295" spans="2:32"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  <c r="AE295" s="106"/>
      <c r="AF295" s="106"/>
    </row>
    <row r="296" spans="2:32"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  <c r="AD296" s="106"/>
      <c r="AE296" s="106"/>
      <c r="AF296" s="106"/>
    </row>
    <row r="297" spans="2:32"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  <c r="AE297" s="106"/>
      <c r="AF297" s="106"/>
    </row>
    <row r="298" spans="2:32"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06"/>
    </row>
    <row r="299" spans="2:32"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  <c r="AD299" s="106"/>
      <c r="AE299" s="106"/>
      <c r="AF299" s="106"/>
    </row>
    <row r="300" spans="2:32"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  <c r="AD300" s="106"/>
      <c r="AE300" s="106"/>
      <c r="AF300" s="106"/>
    </row>
    <row r="301" spans="2:32"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  <c r="AE301" s="106"/>
      <c r="AF301" s="106"/>
    </row>
    <row r="302" spans="2:32"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  <c r="AE302" s="106"/>
      <c r="AF302" s="106"/>
    </row>
    <row r="303" spans="2:32"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  <c r="AD303" s="106"/>
      <c r="AE303" s="106"/>
      <c r="AF303" s="106"/>
    </row>
    <row r="304" spans="2:32"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  <c r="AD304" s="106"/>
      <c r="AE304" s="106"/>
      <c r="AF304" s="106"/>
    </row>
    <row r="305" spans="2:32"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  <c r="AE305" s="106"/>
      <c r="AF305" s="106"/>
    </row>
    <row r="306" spans="2:32"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  <c r="AD306" s="106"/>
      <c r="AE306" s="106"/>
      <c r="AF306" s="106"/>
    </row>
    <row r="307" spans="2:32"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  <c r="AD307" s="106"/>
      <c r="AE307" s="106"/>
      <c r="AF307" s="106"/>
    </row>
    <row r="308" spans="2:32"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  <c r="AE308" s="106"/>
      <c r="AF308" s="106"/>
    </row>
    <row r="309" spans="2:32"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6"/>
      <c r="AE309" s="106"/>
      <c r="AF309" s="106"/>
    </row>
    <row r="310" spans="2:32"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  <c r="AD310" s="106"/>
      <c r="AE310" s="106"/>
      <c r="AF310" s="106"/>
    </row>
    <row r="311" spans="2:32"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6"/>
      <c r="AE311" s="106"/>
      <c r="AF311" s="106"/>
    </row>
    <row r="312" spans="2:32"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  <c r="AD312" s="106"/>
      <c r="AE312" s="106"/>
      <c r="AF312" s="106"/>
    </row>
    <row r="313" spans="2:32"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  <c r="AD313" s="106"/>
      <c r="AE313" s="106"/>
      <c r="AF313" s="106"/>
    </row>
    <row r="314" spans="2:32"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  <c r="AD314" s="106"/>
      <c r="AE314" s="106"/>
      <c r="AF314" s="106"/>
    </row>
    <row r="315" spans="2:32"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  <c r="AE315" s="106"/>
      <c r="AF315" s="106"/>
    </row>
    <row r="316" spans="2:32"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  <c r="AD316" s="106"/>
      <c r="AE316" s="106"/>
      <c r="AF316" s="106"/>
    </row>
    <row r="317" spans="2:32"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  <c r="AD317" s="106"/>
      <c r="AE317" s="106"/>
      <c r="AF317" s="106"/>
    </row>
    <row r="318" spans="2:32"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  <c r="AD318" s="106"/>
      <c r="AE318" s="106"/>
      <c r="AF318" s="106"/>
    </row>
    <row r="319" spans="2:32"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  <c r="AD319" s="106"/>
      <c r="AE319" s="106"/>
      <c r="AF319" s="106"/>
    </row>
    <row r="320" spans="2:32"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  <c r="AD320" s="106"/>
      <c r="AE320" s="106"/>
      <c r="AF320" s="106"/>
    </row>
    <row r="321" spans="2:32"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  <c r="AD321" s="106"/>
      <c r="AE321" s="106"/>
      <c r="AF321" s="106"/>
    </row>
    <row r="322" spans="2:32"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  <c r="AE322" s="106"/>
      <c r="AF322" s="106"/>
    </row>
    <row r="323" spans="2:32"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  <c r="AD323" s="106"/>
      <c r="AE323" s="106"/>
      <c r="AF323" s="106"/>
    </row>
    <row r="324" spans="2:32"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  <c r="AD324" s="106"/>
      <c r="AE324" s="106"/>
      <c r="AF324" s="106"/>
    </row>
    <row r="325" spans="2:32"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  <c r="AD325" s="106"/>
      <c r="AE325" s="106"/>
      <c r="AF325" s="106"/>
    </row>
    <row r="326" spans="2:32"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  <c r="AD326" s="106"/>
      <c r="AE326" s="106"/>
      <c r="AF326" s="106"/>
    </row>
    <row r="327" spans="2:32"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  <c r="AC327" s="106"/>
      <c r="AD327" s="106"/>
      <c r="AE327" s="106"/>
      <c r="AF327" s="106"/>
    </row>
    <row r="328" spans="2:32"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  <c r="AC328" s="106"/>
      <c r="AD328" s="106"/>
      <c r="AE328" s="106"/>
      <c r="AF328" s="106"/>
    </row>
    <row r="329" spans="2:32"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6"/>
      <c r="AE329" s="106"/>
      <c r="AF329" s="106"/>
    </row>
    <row r="330" spans="2:32"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  <c r="AD330" s="106"/>
      <c r="AE330" s="106"/>
      <c r="AF330" s="106"/>
    </row>
    <row r="331" spans="2:32"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  <c r="AC331" s="106"/>
      <c r="AD331" s="106"/>
      <c r="AE331" s="106"/>
      <c r="AF331" s="106"/>
    </row>
    <row r="332" spans="2:32"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  <c r="AD332" s="106"/>
      <c r="AE332" s="106"/>
      <c r="AF332" s="106"/>
    </row>
    <row r="333" spans="2:32"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  <c r="AD333" s="106"/>
      <c r="AE333" s="106"/>
      <c r="AF333" s="106"/>
    </row>
    <row r="334" spans="2:32"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  <c r="AC334" s="106"/>
      <c r="AD334" s="106"/>
      <c r="AE334" s="106"/>
      <c r="AF334" s="106"/>
    </row>
    <row r="335" spans="2:32"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  <c r="AC335" s="106"/>
      <c r="AD335" s="106"/>
      <c r="AE335" s="106"/>
      <c r="AF335" s="106"/>
    </row>
    <row r="336" spans="2:32"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  <c r="AD336" s="106"/>
      <c r="AE336" s="106"/>
      <c r="AF336" s="106"/>
    </row>
    <row r="337" spans="2:32"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  <c r="AD337" s="106"/>
      <c r="AE337" s="106"/>
      <c r="AF337" s="106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AM397"/>
  <sheetViews>
    <sheetView view="pageBreakPreview" topLeftCell="A7" zoomScale="60" zoomScaleNormal="100" workbookViewId="0">
      <pane xSplit="1" topLeftCell="B1" activePane="topRight" state="frozen"/>
      <selection pane="topRight" activeCell="V23" sqref="V23"/>
    </sheetView>
  </sheetViews>
  <sheetFormatPr defaultRowHeight="15"/>
  <cols>
    <col min="1" max="1" width="0.85546875" customWidth="1"/>
    <col min="2" max="2" width="4" customWidth="1"/>
    <col min="3" max="3" width="32.7109375" customWidth="1"/>
    <col min="4" max="4" width="8.7109375" customWidth="1"/>
    <col min="5" max="5" width="7.28515625" customWidth="1"/>
    <col min="6" max="6" width="6.85546875" customWidth="1"/>
    <col min="7" max="7" width="7.28515625" customWidth="1"/>
    <col min="8" max="8" width="7.140625" customWidth="1"/>
    <col min="9" max="9" width="6.85546875" customWidth="1"/>
    <col min="10" max="10" width="7.28515625" customWidth="1"/>
    <col min="11" max="12" width="6.42578125" customWidth="1"/>
    <col min="13" max="13" width="7" customWidth="1"/>
    <col min="14" max="14" width="6.5703125" customWidth="1"/>
    <col min="15" max="16" width="7" customWidth="1"/>
    <col min="17" max="17" width="7.140625" customWidth="1"/>
    <col min="18" max="18" width="7" customWidth="1"/>
    <col min="19" max="19" width="2.5703125" customWidth="1"/>
    <col min="23" max="23" width="7.7109375" customWidth="1"/>
    <col min="24" max="24" width="6.140625" customWidth="1"/>
    <col min="25" max="25" width="8.140625" customWidth="1"/>
    <col min="26" max="26" width="7.28515625" customWidth="1"/>
    <col min="28" max="28" width="12.140625" customWidth="1"/>
    <col min="29" max="29" width="6" customWidth="1"/>
    <col min="30" max="30" width="9" customWidth="1"/>
    <col min="31" max="31" width="8" customWidth="1"/>
  </cols>
  <sheetData>
    <row r="1" spans="2:36" ht="10.5" customHeight="1"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</row>
    <row r="2" spans="2:36" ht="15.75" thickBot="1">
      <c r="B2" s="99" t="s">
        <v>443</v>
      </c>
      <c r="D2" s="99" t="s">
        <v>18</v>
      </c>
      <c r="J2" t="s">
        <v>224</v>
      </c>
      <c r="O2" s="37"/>
      <c r="P2" s="37"/>
      <c r="Q2" s="91"/>
      <c r="R2" s="802"/>
      <c r="S2" s="91"/>
      <c r="AC2" s="106"/>
      <c r="AD2" s="106"/>
      <c r="AE2" s="106"/>
      <c r="AF2" s="106"/>
      <c r="AG2" s="106"/>
      <c r="AH2" s="106"/>
      <c r="AI2" s="106"/>
      <c r="AJ2" s="106"/>
    </row>
    <row r="3" spans="2:36" ht="13.5" customHeight="1">
      <c r="B3" s="82"/>
      <c r="C3" s="458"/>
      <c r="D3" s="36" t="s">
        <v>19</v>
      </c>
      <c r="E3" s="68" t="s">
        <v>205</v>
      </c>
      <c r="F3" s="68"/>
      <c r="G3" s="68"/>
      <c r="H3" s="68"/>
      <c r="I3" s="68"/>
      <c r="J3" s="68"/>
      <c r="K3" s="68"/>
      <c r="L3" s="68"/>
      <c r="M3" s="55"/>
      <c r="N3" s="55"/>
      <c r="O3" s="174" t="s">
        <v>20</v>
      </c>
      <c r="P3" s="174" t="s">
        <v>21</v>
      </c>
      <c r="Q3" s="800" t="s">
        <v>290</v>
      </c>
      <c r="R3" s="817" t="s">
        <v>290</v>
      </c>
      <c r="T3" s="98"/>
      <c r="U3" s="98"/>
      <c r="V3" s="126"/>
      <c r="W3" s="106"/>
      <c r="X3" s="356"/>
      <c r="Y3" s="126"/>
      <c r="Z3" s="106"/>
      <c r="AA3" s="106"/>
      <c r="AB3" s="106"/>
      <c r="AC3" s="106"/>
      <c r="AD3" s="106"/>
      <c r="AE3" s="106"/>
      <c r="AF3" s="106"/>
      <c r="AG3" s="106"/>
      <c r="AI3" s="106"/>
      <c r="AJ3" s="106"/>
    </row>
    <row r="4" spans="2:36" ht="13.5" customHeight="1">
      <c r="B4" s="62"/>
      <c r="C4" s="459"/>
      <c r="D4" s="460" t="s">
        <v>175</v>
      </c>
      <c r="E4" s="586" t="s">
        <v>227</v>
      </c>
      <c r="F4" s="20"/>
      <c r="G4" s="20"/>
      <c r="H4" s="20"/>
      <c r="I4" s="20"/>
      <c r="J4" s="20" t="s">
        <v>189</v>
      </c>
      <c r="K4" s="20"/>
      <c r="L4" s="20"/>
      <c r="M4" s="19"/>
      <c r="N4" s="19"/>
      <c r="O4" s="460" t="s">
        <v>190</v>
      </c>
      <c r="P4" s="460" t="s">
        <v>22</v>
      </c>
      <c r="Q4" s="799" t="s">
        <v>96</v>
      </c>
      <c r="R4" s="818" t="s">
        <v>96</v>
      </c>
      <c r="T4" s="98"/>
      <c r="U4" s="98"/>
      <c r="V4" s="126"/>
      <c r="W4" s="106"/>
      <c r="X4" s="356"/>
      <c r="Y4" s="126"/>
      <c r="Z4" s="106"/>
      <c r="AA4" s="106"/>
      <c r="AB4" s="106"/>
      <c r="AC4" s="106"/>
      <c r="AD4" s="106"/>
      <c r="AE4" s="106"/>
      <c r="AF4" s="106"/>
      <c r="AG4" s="106"/>
      <c r="AI4" s="106"/>
      <c r="AJ4" s="106"/>
    </row>
    <row r="5" spans="2:36" ht="12.75" customHeight="1" thickBot="1">
      <c r="B5" s="62"/>
      <c r="C5" s="461" t="s">
        <v>23</v>
      </c>
      <c r="D5" s="71" t="s">
        <v>20</v>
      </c>
      <c r="F5" t="s">
        <v>188</v>
      </c>
      <c r="G5" s="73"/>
      <c r="H5" s="73"/>
      <c r="I5" t="s">
        <v>470</v>
      </c>
      <c r="K5" s="73"/>
      <c r="L5" s="63" t="s">
        <v>105</v>
      </c>
      <c r="M5" s="56"/>
      <c r="N5" s="56"/>
      <c r="O5" s="460" t="s">
        <v>25</v>
      </c>
      <c r="P5" s="460" t="s">
        <v>24</v>
      </c>
      <c r="Q5" s="791" t="s">
        <v>291</v>
      </c>
      <c r="R5" s="818" t="s">
        <v>291</v>
      </c>
      <c r="T5" s="98"/>
      <c r="U5" s="98"/>
      <c r="V5" s="356"/>
      <c r="W5" s="106"/>
      <c r="X5" s="356"/>
      <c r="Y5" s="126"/>
      <c r="Z5" s="106"/>
      <c r="AA5" s="106"/>
      <c r="AB5" s="106"/>
      <c r="AC5" s="106"/>
      <c r="AD5" s="106"/>
      <c r="AE5" s="106"/>
      <c r="AF5" s="593"/>
      <c r="AG5" s="106"/>
      <c r="AI5" s="106"/>
      <c r="AJ5" s="106"/>
    </row>
    <row r="6" spans="2:36">
      <c r="B6" s="62" t="s">
        <v>176</v>
      </c>
      <c r="C6" s="459"/>
      <c r="D6" s="70" t="s">
        <v>37</v>
      </c>
      <c r="E6" s="36" t="s">
        <v>26</v>
      </c>
      <c r="F6" s="36" t="s">
        <v>27</v>
      </c>
      <c r="G6" s="36" t="s">
        <v>28</v>
      </c>
      <c r="H6" s="36" t="s">
        <v>29</v>
      </c>
      <c r="I6" s="35" t="s">
        <v>30</v>
      </c>
      <c r="J6" s="36" t="s">
        <v>31</v>
      </c>
      <c r="K6" s="35" t="s">
        <v>32</v>
      </c>
      <c r="L6" s="36" t="s">
        <v>33</v>
      </c>
      <c r="M6" s="35" t="s">
        <v>34</v>
      </c>
      <c r="N6" s="810" t="s">
        <v>35</v>
      </c>
      <c r="O6" s="460">
        <v>10</v>
      </c>
      <c r="P6" s="460" t="s">
        <v>36</v>
      </c>
      <c r="Q6" s="460" t="s">
        <v>25</v>
      </c>
      <c r="R6" s="819" t="s">
        <v>292</v>
      </c>
      <c r="T6" s="98"/>
      <c r="U6" s="98"/>
      <c r="V6" s="356"/>
      <c r="W6" s="106"/>
      <c r="X6" s="356"/>
      <c r="Y6" s="126"/>
      <c r="Z6" s="106"/>
      <c r="AA6" s="106"/>
      <c r="AB6" s="106"/>
      <c r="AC6" s="106"/>
      <c r="AD6" s="328"/>
      <c r="AE6" s="106"/>
      <c r="AF6" s="593"/>
      <c r="AG6" s="106"/>
      <c r="AI6" s="106"/>
      <c r="AJ6" s="106"/>
    </row>
    <row r="7" spans="2:36" ht="12" customHeight="1">
      <c r="B7" s="62"/>
      <c r="C7" s="461" t="s">
        <v>177</v>
      </c>
      <c r="D7" s="808" t="s">
        <v>178</v>
      </c>
      <c r="E7" s="71" t="s">
        <v>38</v>
      </c>
      <c r="F7" s="71" t="s">
        <v>38</v>
      </c>
      <c r="G7" s="71" t="s">
        <v>38</v>
      </c>
      <c r="H7" s="71" t="s">
        <v>38</v>
      </c>
      <c r="I7" s="31" t="s">
        <v>38</v>
      </c>
      <c r="J7" s="71" t="s">
        <v>38</v>
      </c>
      <c r="K7" s="71" t="s">
        <v>38</v>
      </c>
      <c r="L7" s="31" t="s">
        <v>38</v>
      </c>
      <c r="M7" s="71" t="s">
        <v>38</v>
      </c>
      <c r="N7" s="450" t="s">
        <v>38</v>
      </c>
      <c r="O7" s="460" t="s">
        <v>289</v>
      </c>
      <c r="P7" s="460" t="s">
        <v>169</v>
      </c>
      <c r="Q7" s="460">
        <v>10</v>
      </c>
      <c r="R7" s="819"/>
      <c r="T7" s="98"/>
      <c r="U7" s="98"/>
      <c r="V7" s="126"/>
      <c r="W7" s="106"/>
      <c r="X7" s="356"/>
      <c r="Y7" s="126"/>
      <c r="Z7" s="106"/>
      <c r="AA7" s="106"/>
      <c r="AB7" s="106"/>
      <c r="AC7" s="106"/>
      <c r="AD7" s="328"/>
      <c r="AE7" s="106"/>
      <c r="AF7" s="594"/>
      <c r="AG7" s="106"/>
      <c r="AI7" s="106"/>
      <c r="AJ7" s="106"/>
    </row>
    <row r="8" spans="2:36" ht="14.25" customHeight="1" thickBot="1">
      <c r="B8" s="62"/>
      <c r="C8" s="462"/>
      <c r="D8" s="803">
        <v>0.1</v>
      </c>
      <c r="E8" s="56"/>
      <c r="F8" s="57"/>
      <c r="G8" s="56"/>
      <c r="H8" s="57"/>
      <c r="I8" s="89"/>
      <c r="J8" s="57"/>
      <c r="K8" s="57"/>
      <c r="L8" s="56"/>
      <c r="M8" s="57"/>
      <c r="N8" s="89"/>
      <c r="O8" s="354"/>
      <c r="P8" s="354" t="s">
        <v>170</v>
      </c>
      <c r="Q8" s="354" t="s">
        <v>289</v>
      </c>
      <c r="R8" s="1441">
        <v>1</v>
      </c>
      <c r="T8" s="98"/>
      <c r="U8" s="98"/>
      <c r="V8" s="203"/>
      <c r="W8" s="126"/>
      <c r="X8" s="356"/>
      <c r="Y8" s="126"/>
      <c r="Z8" s="106"/>
      <c r="AA8" s="268"/>
      <c r="AB8" s="356"/>
      <c r="AC8" s="159"/>
      <c r="AD8" s="595"/>
      <c r="AE8" s="106"/>
      <c r="AF8" s="594"/>
      <c r="AG8" s="106"/>
      <c r="AI8" s="106"/>
      <c r="AJ8" s="106"/>
    </row>
    <row r="9" spans="2:36">
      <c r="B9" s="463">
        <v>1</v>
      </c>
      <c r="C9" s="464" t="s">
        <v>179</v>
      </c>
      <c r="D9" s="1433">
        <v>12</v>
      </c>
      <c r="E9" s="1596">
        <f>'12-18л. РАСКЛАДКА'!U13</f>
        <v>0</v>
      </c>
      <c r="F9" s="3327">
        <f>'12-18л. РАСКЛАДКА'!U71</f>
        <v>0</v>
      </c>
      <c r="G9" s="3327">
        <f>'12-18л. РАСКЛАДКА'!U130</f>
        <v>30</v>
      </c>
      <c r="H9" s="1597">
        <f>'12-18л. РАСКЛАДКА'!U186</f>
        <v>30</v>
      </c>
      <c r="I9" s="1597">
        <f>'12-18л. РАСКЛАДКА'!U243</f>
        <v>0</v>
      </c>
      <c r="J9" s="1597">
        <f>'12-18л. РАСКЛАДКА'!U299</f>
        <v>0</v>
      </c>
      <c r="K9" s="1597">
        <f>'12-18л. РАСКЛАДКА'!U355</f>
        <v>30</v>
      </c>
      <c r="L9" s="1597">
        <f>'12-18л. РАСКЛАДКА'!U408</f>
        <v>0</v>
      </c>
      <c r="M9" s="1597">
        <f>'12-18л. РАСКЛАДКА'!U462</f>
        <v>0</v>
      </c>
      <c r="N9" s="1598">
        <f>'12-18л. РАСКЛАДКА'!U515</f>
        <v>30</v>
      </c>
      <c r="O9" s="1592">
        <f t="shared" ref="O9:O45" si="0">E9+F9+G9+H9+I9+J9+K9+L9+M9+N9</f>
        <v>120</v>
      </c>
      <c r="P9" s="3335">
        <v>0</v>
      </c>
      <c r="Q9" s="3727">
        <v>120</v>
      </c>
      <c r="R9" s="1427">
        <v>120</v>
      </c>
      <c r="T9" s="3707"/>
      <c r="U9" s="19"/>
      <c r="V9" s="356"/>
      <c r="W9" s="487"/>
      <c r="X9" s="106"/>
      <c r="Y9" s="106"/>
      <c r="Z9" s="106"/>
      <c r="AA9" s="598"/>
      <c r="AB9" s="126"/>
      <c r="AC9" s="106"/>
      <c r="AD9" s="599"/>
      <c r="AE9" s="106"/>
      <c r="AF9" s="1712"/>
      <c r="AG9" s="106"/>
      <c r="AI9" s="106"/>
      <c r="AJ9" s="106"/>
    </row>
    <row r="10" spans="2:36">
      <c r="B10" s="441">
        <v>2</v>
      </c>
      <c r="C10" s="230" t="s">
        <v>40</v>
      </c>
      <c r="D10" s="1440">
        <v>20</v>
      </c>
      <c r="E10" s="1599">
        <f>'12-18л. РАСКЛАДКА'!U14</f>
        <v>30</v>
      </c>
      <c r="F10" s="3262">
        <f>'12-18л. РАСКЛАДКА'!U72</f>
        <v>20</v>
      </c>
      <c r="G10" s="3262">
        <f>'12-18л. РАСКЛАДКА'!U131</f>
        <v>0</v>
      </c>
      <c r="H10" s="622">
        <f>'12-18л. РАСКЛАДКА'!U187</f>
        <v>0</v>
      </c>
      <c r="I10" s="622">
        <f>'12-18л. РАСКЛАДКА'!U244</f>
        <v>35</v>
      </c>
      <c r="J10" s="622">
        <f>'12-18л. РАСКЛАДКА'!U300</f>
        <v>25</v>
      </c>
      <c r="K10" s="622">
        <f>'12-18л. РАСКЛАДКА'!U356</f>
        <v>20.8</v>
      </c>
      <c r="L10" s="622">
        <f>'12-18л. РАСКЛАДКА'!U409</f>
        <v>30</v>
      </c>
      <c r="M10" s="622">
        <f>'12-18л. РАСКЛАДКА'!U463</f>
        <v>30</v>
      </c>
      <c r="N10" s="1600">
        <f>'12-18л. РАСКЛАДКА'!U516</f>
        <v>9.1999999999999993</v>
      </c>
      <c r="O10" s="1593">
        <f t="shared" si="0"/>
        <v>200</v>
      </c>
      <c r="P10" s="3336">
        <v>0</v>
      </c>
      <c r="Q10" s="3723">
        <v>200</v>
      </c>
      <c r="R10" s="1428">
        <v>200</v>
      </c>
      <c r="T10" s="3707"/>
      <c r="U10" s="19"/>
      <c r="V10" s="356"/>
      <c r="W10" s="106"/>
      <c r="X10" s="106"/>
      <c r="Y10" s="106"/>
      <c r="Z10" s="106"/>
      <c r="AA10" s="598"/>
      <c r="AB10" s="126"/>
      <c r="AC10" s="106"/>
      <c r="AD10" s="599"/>
      <c r="AE10" s="106"/>
      <c r="AF10" s="1712"/>
      <c r="AG10" s="106"/>
      <c r="AI10" s="106"/>
      <c r="AJ10" s="106"/>
    </row>
    <row r="11" spans="2:36">
      <c r="B11" s="441">
        <v>3</v>
      </c>
      <c r="C11" s="230" t="s">
        <v>41</v>
      </c>
      <c r="D11" s="1440">
        <v>2</v>
      </c>
      <c r="E11" s="1599">
        <f>'12-18л. РАСКЛАДКА'!U15</f>
        <v>8.4</v>
      </c>
      <c r="F11" s="3262">
        <f>'12-18л. РАСКЛАДКА'!U73</f>
        <v>5.3000000000000007</v>
      </c>
      <c r="G11" s="3262">
        <f>'12-18л. РАСКЛАДКА'!U132</f>
        <v>0</v>
      </c>
      <c r="H11" s="622">
        <f>'12-18л. РАСКЛАДКА'!U188</f>
        <v>2.2000000000000002</v>
      </c>
      <c r="I11" s="622">
        <f>'12-18л. РАСКЛАДКА'!U245</f>
        <v>0.2</v>
      </c>
      <c r="J11" s="622">
        <f>'12-18л. РАСКЛАДКА'!U301</f>
        <v>0</v>
      </c>
      <c r="K11" s="622">
        <f>'12-18л. РАСКЛАДКА'!U357</f>
        <v>2.4</v>
      </c>
      <c r="L11" s="622">
        <f>'12-18л. РАСКЛАДКА'!U410</f>
        <v>0</v>
      </c>
      <c r="M11" s="622">
        <f>'12-18л. РАСКЛАДКА'!U464</f>
        <v>0</v>
      </c>
      <c r="N11" s="1600">
        <f>'12-18л. РАСКЛАДКА'!U517</f>
        <v>1.5</v>
      </c>
      <c r="O11" s="1593">
        <f t="shared" si="0"/>
        <v>20</v>
      </c>
      <c r="P11" s="3336">
        <v>0</v>
      </c>
      <c r="Q11" s="3723">
        <v>20</v>
      </c>
      <c r="R11" s="1428">
        <v>20</v>
      </c>
      <c r="T11" s="3707"/>
      <c r="U11" s="19"/>
      <c r="V11" s="356"/>
      <c r="W11" s="106"/>
      <c r="X11" s="106"/>
      <c r="Y11" s="106"/>
      <c r="Z11" s="106"/>
      <c r="AA11" s="598"/>
      <c r="AB11" s="126"/>
      <c r="AC11" s="106"/>
      <c r="AD11" s="599"/>
      <c r="AE11" s="106"/>
      <c r="AF11" s="1713"/>
      <c r="AG11" s="106"/>
      <c r="AI11" s="106"/>
      <c r="AJ11" s="106"/>
    </row>
    <row r="12" spans="2:36">
      <c r="B12" s="441">
        <v>4</v>
      </c>
      <c r="C12" s="230" t="s">
        <v>42</v>
      </c>
      <c r="D12" s="1440">
        <v>5</v>
      </c>
      <c r="E12" s="1599">
        <f>'12-18л. РАСКЛАДКА'!U16</f>
        <v>3.6</v>
      </c>
      <c r="F12" s="3262">
        <f>'12-18л. РАСКЛАДКА'!U74</f>
        <v>0</v>
      </c>
      <c r="G12" s="3262">
        <f>'12-18л. РАСКЛАДКА'!U133</f>
        <v>23</v>
      </c>
      <c r="H12" s="622">
        <f>'12-18л. РАСКЛАДКА'!U189</f>
        <v>11.4</v>
      </c>
      <c r="I12" s="622">
        <f>'12-18л. РАСКЛАДКА'!U246</f>
        <v>0</v>
      </c>
      <c r="J12" s="622">
        <f>'12-18л. РАСКЛАДКА'!U302</f>
        <v>0</v>
      </c>
      <c r="K12" s="622">
        <f>'12-18л. РАСКЛАДКА'!U358</f>
        <v>0</v>
      </c>
      <c r="L12" s="622">
        <f>'12-18л. РАСКЛАДКА'!U411</f>
        <v>12</v>
      </c>
      <c r="M12" s="622">
        <f>'12-18л. РАСКЛАДКА'!U465</f>
        <v>0</v>
      </c>
      <c r="N12" s="1600">
        <f>'12-18л. РАСКЛАДКА'!U518</f>
        <v>0</v>
      </c>
      <c r="O12" s="1593">
        <f t="shared" si="0"/>
        <v>50</v>
      </c>
      <c r="P12" s="3336">
        <v>0</v>
      </c>
      <c r="Q12" s="3723">
        <v>50</v>
      </c>
      <c r="R12" s="1428">
        <v>50</v>
      </c>
      <c r="T12" s="3707"/>
      <c r="U12" s="19"/>
      <c r="V12" s="356"/>
      <c r="W12" s="106"/>
      <c r="X12" s="106"/>
      <c r="Y12" s="106"/>
      <c r="Z12" s="106"/>
      <c r="AA12" s="598"/>
      <c r="AB12" s="126"/>
      <c r="AC12" s="106"/>
      <c r="AD12" s="599"/>
      <c r="AE12" s="106"/>
      <c r="AF12" s="1712"/>
      <c r="AG12" s="106"/>
      <c r="AI12" s="106"/>
      <c r="AJ12" s="106"/>
    </row>
    <row r="13" spans="2:36">
      <c r="B13" s="441">
        <v>5</v>
      </c>
      <c r="C13" s="230" t="s">
        <v>43</v>
      </c>
      <c r="D13" s="1440">
        <v>2</v>
      </c>
      <c r="E13" s="1599">
        <f>'12-18л. РАСКЛАДКА'!U17</f>
        <v>0</v>
      </c>
      <c r="F13" s="3262">
        <f>'12-18л. РАСКЛАДКА'!U75</f>
        <v>0</v>
      </c>
      <c r="G13" s="3262">
        <f>'12-18л. РАСКЛАДКА'!U134</f>
        <v>0</v>
      </c>
      <c r="H13" s="622">
        <f>'12-18л. РАСКЛАДКА'!U190</f>
        <v>0</v>
      </c>
      <c r="I13" s="622">
        <f>'12-18л. РАСКЛАДКА'!U247</f>
        <v>0</v>
      </c>
      <c r="J13" s="622">
        <f>'12-18л. РАСКЛАДКА'!U303</f>
        <v>0</v>
      </c>
      <c r="K13" s="622">
        <f>'12-18л. РАСКЛАДКА'!U359</f>
        <v>0</v>
      </c>
      <c r="L13" s="622">
        <f>'12-18л. РАСКЛАДКА'!U412</f>
        <v>0</v>
      </c>
      <c r="M13" s="622">
        <f>'12-18л. РАСКЛАДКА'!U466</f>
        <v>0</v>
      </c>
      <c r="N13" s="1600">
        <f>'12-18л. РАСКЛАДКА'!U519</f>
        <v>20</v>
      </c>
      <c r="O13" s="1593">
        <f t="shared" si="0"/>
        <v>20</v>
      </c>
      <c r="P13" s="3336">
        <v>0</v>
      </c>
      <c r="Q13" s="3723">
        <v>20</v>
      </c>
      <c r="R13" s="1428">
        <v>20</v>
      </c>
      <c r="T13" s="3707"/>
      <c r="U13" s="19"/>
      <c r="V13" s="356"/>
      <c r="W13" s="106"/>
      <c r="X13" s="106"/>
      <c r="Y13" s="106"/>
      <c r="Z13" s="106"/>
      <c r="AA13" s="598"/>
      <c r="AB13" s="126"/>
      <c r="AC13" s="106"/>
      <c r="AD13" s="599"/>
      <c r="AE13" s="106"/>
      <c r="AF13" s="1579"/>
      <c r="AG13" s="106"/>
      <c r="AI13" s="106"/>
      <c r="AJ13" s="106"/>
    </row>
    <row r="14" spans="2:36">
      <c r="B14" s="1374">
        <v>6</v>
      </c>
      <c r="C14" s="1552" t="s">
        <v>44</v>
      </c>
      <c r="D14" s="1476">
        <v>18.7</v>
      </c>
      <c r="E14" s="1601">
        <f>'12-18л. РАСКЛАДКА'!U18</f>
        <v>0</v>
      </c>
      <c r="F14" s="3328">
        <f>'12-18л. РАСКЛАДКА'!U76</f>
        <v>75.400000000000006</v>
      </c>
      <c r="G14" s="3328">
        <f>'12-18л. РАСКЛАДКА'!U135</f>
        <v>0</v>
      </c>
      <c r="H14" s="1382">
        <f>'12-18л. РАСКЛАДКА'!U191</f>
        <v>0</v>
      </c>
      <c r="I14" s="1382">
        <f>'12-18л. РАСКЛАДКА'!U248</f>
        <v>0</v>
      </c>
      <c r="J14" s="1382">
        <f>'12-18л. РАСКЛАДКА'!U304</f>
        <v>0</v>
      </c>
      <c r="K14" s="1382">
        <f>'12-18л. РАСКЛАДКА'!U360</f>
        <v>0</v>
      </c>
      <c r="L14" s="1382">
        <f>'12-18л. РАСКЛАДКА'!U413</f>
        <v>0</v>
      </c>
      <c r="M14" s="1382">
        <f>'12-18л. РАСКЛАДКА'!U467</f>
        <v>111.6</v>
      </c>
      <c r="N14" s="1602">
        <f>'12-18л. РАСКЛАДКА'!U520</f>
        <v>0</v>
      </c>
      <c r="O14" s="1385">
        <f t="shared" si="0"/>
        <v>187</v>
      </c>
      <c r="P14" s="3336">
        <v>0</v>
      </c>
      <c r="Q14" s="3728">
        <v>187</v>
      </c>
      <c r="R14" s="1429">
        <v>187</v>
      </c>
      <c r="T14" s="3707"/>
      <c r="U14" s="19"/>
      <c r="V14" s="356"/>
      <c r="W14" s="106"/>
      <c r="X14" s="106"/>
      <c r="Y14" s="106"/>
      <c r="Z14" s="106"/>
      <c r="AA14" s="598"/>
      <c r="AB14" s="126"/>
      <c r="AC14" s="106"/>
      <c r="AD14" s="599"/>
      <c r="AE14" s="106"/>
      <c r="AF14" s="1713"/>
      <c r="AG14" s="106"/>
      <c r="AI14" s="106"/>
      <c r="AJ14" s="106"/>
    </row>
    <row r="15" spans="2:36" ht="12" customHeight="1">
      <c r="B15" s="1374">
        <v>7</v>
      </c>
      <c r="C15" s="1180" t="s">
        <v>432</v>
      </c>
      <c r="D15" s="1563">
        <v>28.8</v>
      </c>
      <c r="E15" s="1604">
        <f>'12-18л. РАСКЛАДКА'!U19</f>
        <v>62.28</v>
      </c>
      <c r="F15" s="3329">
        <f>'12-18л. РАСКЛАДКА'!U77</f>
        <v>0</v>
      </c>
      <c r="G15" s="3330">
        <f>'12-18л. РАСКЛАДКА'!U136</f>
        <v>19</v>
      </c>
      <c r="H15" s="1565">
        <f>'12-18л. РАСКЛАДКА'!U192</f>
        <v>56.030099999999997</v>
      </c>
      <c r="I15" s="1566">
        <f>'12-18л. РАСКЛАДКА'!U249</f>
        <v>43.85</v>
      </c>
      <c r="J15" s="1565">
        <f>'12-18л. РАСКЛАДКА'!U305</f>
        <v>0</v>
      </c>
      <c r="K15" s="1566">
        <f>'12-18л. РАСКЛАДКА'!U361</f>
        <v>0</v>
      </c>
      <c r="L15" s="1565">
        <f>'12-18л. РАСКЛАДКА'!U414</f>
        <v>99.6</v>
      </c>
      <c r="M15" s="1566">
        <f>'12-18л. РАСКЛАДКА'!U468</f>
        <v>42</v>
      </c>
      <c r="N15" s="1605">
        <f>'12-18л. РАСКЛАДКА'!U521</f>
        <v>0</v>
      </c>
      <c r="O15" s="1527">
        <f t="shared" si="0"/>
        <v>322.76009999999997</v>
      </c>
      <c r="P15" s="3725">
        <v>12.069478999999999</v>
      </c>
      <c r="Q15" s="3719">
        <f>Q17-Q16</f>
        <v>288</v>
      </c>
      <c r="R15" s="1529">
        <f>R17-R16</f>
        <v>288</v>
      </c>
      <c r="T15" s="3707"/>
      <c r="U15" s="3216"/>
      <c r="V15" s="356"/>
      <c r="W15" s="1717"/>
      <c r="X15" s="106"/>
      <c r="Y15" s="106"/>
      <c r="Z15" s="106"/>
      <c r="AA15" s="598"/>
      <c r="AB15" s="126"/>
      <c r="AC15" s="106"/>
      <c r="AD15" s="599"/>
      <c r="AE15" s="106"/>
      <c r="AF15" s="1579"/>
      <c r="AG15" s="106"/>
      <c r="AI15" s="106"/>
      <c r="AJ15" s="106"/>
    </row>
    <row r="16" spans="2:36" ht="11.25" customHeight="1">
      <c r="B16" s="1490"/>
      <c r="C16" s="1147" t="s">
        <v>436</v>
      </c>
      <c r="D16" s="1567">
        <v>3.2</v>
      </c>
      <c r="E16" s="1606">
        <f>'12-18л. РАСКЛАДКА'!U20</f>
        <v>0</v>
      </c>
      <c r="F16" s="3331">
        <f>'12-18л. РАСКЛАДКА'!U78</f>
        <v>0</v>
      </c>
      <c r="G16" s="3332">
        <f>'12-18л. РАСКЛАДКА'!U137</f>
        <v>0</v>
      </c>
      <c r="H16" s="1569">
        <f>'12-18л. РАСКЛАДКА'!U193</f>
        <v>0</v>
      </c>
      <c r="I16" s="1570">
        <f>'12-18л. РАСКЛАДКА'!U250</f>
        <v>0</v>
      </c>
      <c r="J16" s="1569">
        <f>'12-18л. РАСКЛАДКА'!U306</f>
        <v>0</v>
      </c>
      <c r="K16" s="1570">
        <f>'12-18л. РАСКЛАДКА'!U362</f>
        <v>0</v>
      </c>
      <c r="L16" s="1569">
        <f>'12-18л. РАСКЛАДКА'!U415</f>
        <v>0</v>
      </c>
      <c r="M16" s="1570">
        <f>'12-18л. РАСКЛАДКА'!U469</f>
        <v>0</v>
      </c>
      <c r="N16" s="1607">
        <f>'12-18л. РАСКЛАДКА'!U522</f>
        <v>2</v>
      </c>
      <c r="O16" s="1535">
        <f t="shared" si="0"/>
        <v>2</v>
      </c>
      <c r="P16" s="3726">
        <v>-93.75</v>
      </c>
      <c r="Q16" s="3729">
        <f>(Q17/100)*10</f>
        <v>32</v>
      </c>
      <c r="R16" s="1537">
        <f>(R17/100)*10</f>
        <v>32</v>
      </c>
      <c r="T16" s="3707"/>
      <c r="U16" s="3712"/>
      <c r="V16" s="356"/>
      <c r="W16" s="1717"/>
      <c r="X16" s="106"/>
      <c r="Y16" s="106"/>
      <c r="Z16" s="106"/>
      <c r="AA16" s="598"/>
      <c r="AB16" s="126"/>
      <c r="AC16" s="106"/>
      <c r="AD16" s="599"/>
      <c r="AE16" s="106"/>
      <c r="AF16" s="1579"/>
      <c r="AG16" s="106"/>
      <c r="AI16" s="106"/>
      <c r="AJ16" s="106"/>
    </row>
    <row r="17" spans="2:36" ht="12" customHeight="1">
      <c r="B17" s="1375"/>
      <c r="C17" s="1554" t="s">
        <v>466</v>
      </c>
      <c r="D17" s="1555">
        <v>32</v>
      </c>
      <c r="E17" s="1507">
        <f>E15+E16</f>
        <v>62.28</v>
      </c>
      <c r="F17" s="3333">
        <f t="shared" ref="F17:N17" si="1">F15+F16</f>
        <v>0</v>
      </c>
      <c r="G17" s="3334">
        <f t="shared" si="1"/>
        <v>19</v>
      </c>
      <c r="H17" s="1394">
        <f t="shared" si="1"/>
        <v>56.030099999999997</v>
      </c>
      <c r="I17" s="1387">
        <f>I15+I16</f>
        <v>43.85</v>
      </c>
      <c r="J17" s="1394">
        <f t="shared" si="1"/>
        <v>0</v>
      </c>
      <c r="K17" s="1539">
        <f t="shared" si="1"/>
        <v>0</v>
      </c>
      <c r="L17" s="1394">
        <f t="shared" si="1"/>
        <v>99.6</v>
      </c>
      <c r="M17" s="1387">
        <f>M15+M16</f>
        <v>42</v>
      </c>
      <c r="N17" s="1512">
        <f t="shared" si="1"/>
        <v>2</v>
      </c>
      <c r="O17" s="1594">
        <f>E17+F17+G17+H17+I17+J17+K17+L17+M17+N17</f>
        <v>324.76009999999997</v>
      </c>
      <c r="P17" s="3338">
        <v>1.4875309999999999</v>
      </c>
      <c r="Q17" s="3722">
        <v>320</v>
      </c>
      <c r="R17" s="1430">
        <v>320</v>
      </c>
      <c r="T17" s="3707"/>
      <c r="U17" s="3713"/>
      <c r="V17" s="356"/>
      <c r="W17" s="106"/>
      <c r="X17" s="106"/>
      <c r="Y17" s="106"/>
      <c r="Z17" s="106"/>
      <c r="AA17" s="598"/>
      <c r="AB17" s="126"/>
      <c r="AC17" s="106"/>
      <c r="AD17" s="599"/>
      <c r="AE17" s="106"/>
      <c r="AF17" s="1579"/>
      <c r="AG17" s="106"/>
      <c r="AI17" s="106"/>
      <c r="AJ17" s="106"/>
    </row>
    <row r="18" spans="2:36">
      <c r="B18" s="1375">
        <v>8</v>
      </c>
      <c r="C18" s="1561" t="s">
        <v>180</v>
      </c>
      <c r="D18" s="1440">
        <v>18.5</v>
      </c>
      <c r="E18" s="1599">
        <f>'12-18л. РАСКЛАДКА'!U21</f>
        <v>0</v>
      </c>
      <c r="F18" s="3262">
        <f>'12-18л. РАСКЛАДКА'!U79</f>
        <v>0</v>
      </c>
      <c r="G18" s="3262">
        <f>'12-18л. РАСКЛАДКА'!U138</f>
        <v>11.25</v>
      </c>
      <c r="H18" s="622">
        <f>'12-18л. РАСКЛАДКА'!U194</f>
        <v>7.5</v>
      </c>
      <c r="I18" s="622">
        <f>'12-18л. РАСКЛАДКА'!U251</f>
        <v>55</v>
      </c>
      <c r="J18" s="622">
        <f>'12-18л. РАСКЛАДКА'!U307</f>
        <v>111.25</v>
      </c>
      <c r="K18" s="622">
        <f>'12-18л. РАСКЛАДКА'!U363</f>
        <v>0</v>
      </c>
      <c r="L18" s="622">
        <f>'12-18л. РАСКЛАДКА'!U416</f>
        <v>0</v>
      </c>
      <c r="M18" s="622">
        <f>'12-18л. РАСКЛАДКА'!U470</f>
        <v>0</v>
      </c>
      <c r="N18" s="1600">
        <f>'12-18л. РАСКЛАДКА'!U523</f>
        <v>0</v>
      </c>
      <c r="O18" s="1386">
        <f t="shared" si="0"/>
        <v>185</v>
      </c>
      <c r="P18" s="3338">
        <v>0</v>
      </c>
      <c r="Q18" s="3722">
        <v>185</v>
      </c>
      <c r="R18" s="1430">
        <v>185</v>
      </c>
      <c r="T18" s="3707"/>
      <c r="U18" s="19"/>
      <c r="V18" s="356"/>
      <c r="W18" s="106"/>
      <c r="X18" s="106"/>
      <c r="Y18" s="106"/>
      <c r="Z18" s="106"/>
      <c r="AA18" s="598"/>
      <c r="AB18" s="126"/>
      <c r="AC18" s="106"/>
      <c r="AD18" s="599"/>
      <c r="AE18" s="106"/>
      <c r="AF18" s="1579"/>
      <c r="AG18" s="106"/>
      <c r="AI18" s="106"/>
      <c r="AJ18" s="106"/>
    </row>
    <row r="19" spans="2:36">
      <c r="B19" s="441">
        <v>9</v>
      </c>
      <c r="C19" s="230" t="s">
        <v>92</v>
      </c>
      <c r="D19" s="1440">
        <v>2</v>
      </c>
      <c r="E19" s="1599">
        <f>'12-18л. РАСКЛАДКА'!U22</f>
        <v>0</v>
      </c>
      <c r="F19" s="3262">
        <f>'12-18л. РАСКЛАДКА'!U80</f>
        <v>0</v>
      </c>
      <c r="G19" s="3262">
        <f>'12-18л. РАСКЛАДКА'!U139</f>
        <v>0</v>
      </c>
      <c r="H19" s="622">
        <f>'12-18л. РАСКЛАДКА'!U195</f>
        <v>0</v>
      </c>
      <c r="I19" s="622">
        <f>'12-18л. РАСКЛАДКА'!U252</f>
        <v>0</v>
      </c>
      <c r="J19" s="622">
        <f>'12-18л. РАСКЛАДКА'!U308</f>
        <v>0</v>
      </c>
      <c r="K19" s="622">
        <f>'12-18л. РАСКЛАДКА'!U364</f>
        <v>20</v>
      </c>
      <c r="L19" s="622">
        <f>'12-18л. РАСКЛАДКА'!U417</f>
        <v>0</v>
      </c>
      <c r="M19" s="622">
        <f>'12-18л. РАСКЛАДКА'!U471</f>
        <v>0</v>
      </c>
      <c r="N19" s="1600">
        <f>'12-18л. РАСКЛАДКА'!U524</f>
        <v>0</v>
      </c>
      <c r="O19" s="1593">
        <f t="shared" si="0"/>
        <v>20</v>
      </c>
      <c r="P19" s="3338">
        <v>0</v>
      </c>
      <c r="Q19" s="3723">
        <v>20</v>
      </c>
      <c r="R19" s="1428">
        <v>20</v>
      </c>
      <c r="T19" s="3707"/>
      <c r="U19" s="19"/>
      <c r="V19" s="356"/>
      <c r="W19" s="106"/>
      <c r="X19" s="106"/>
      <c r="Y19" s="106"/>
      <c r="Z19" s="106"/>
      <c r="AA19" s="598"/>
      <c r="AB19" s="126"/>
      <c r="AC19" s="106"/>
      <c r="AD19" s="599"/>
      <c r="AE19" s="106"/>
      <c r="AF19" s="1579"/>
      <c r="AG19" s="106"/>
      <c r="AI19" s="106"/>
      <c r="AJ19" s="106"/>
    </row>
    <row r="20" spans="2:36">
      <c r="B20" s="441">
        <v>10</v>
      </c>
      <c r="C20" s="1141" t="s">
        <v>358</v>
      </c>
      <c r="D20" s="1440">
        <v>20</v>
      </c>
      <c r="E20" s="1599">
        <f>'12-18л. РАСКЛАДКА'!U23</f>
        <v>200</v>
      </c>
      <c r="F20" s="3262">
        <f>'12-18л. РАСКЛАДКА'!U81</f>
        <v>0</v>
      </c>
      <c r="G20" s="3262">
        <f>'12-18л. РАСКЛАДКА'!U140</f>
        <v>0</v>
      </c>
      <c r="H20" s="622">
        <f>'12-18л. РАСКЛАДКА'!U196</f>
        <v>0</v>
      </c>
      <c r="I20" s="622">
        <f>'12-18л. РАСКЛАДКА'!U253</f>
        <v>0</v>
      </c>
      <c r="J20" s="622">
        <f>'12-18л. РАСКЛАДКА'!U309</f>
        <v>0</v>
      </c>
      <c r="K20" s="622">
        <f>'12-18л. РАСКЛАДКА'!U365</f>
        <v>0</v>
      </c>
      <c r="L20" s="622">
        <f>'12-18л. РАСКЛАДКА'!U418</f>
        <v>0</v>
      </c>
      <c r="M20" s="622">
        <f>'12-18л. РАСКЛАДКА'!U472</f>
        <v>0</v>
      </c>
      <c r="N20" s="1600">
        <f>'12-18л. РАСКЛАДКА'!U525</f>
        <v>0</v>
      </c>
      <c r="O20" s="1593">
        <f t="shared" si="0"/>
        <v>200</v>
      </c>
      <c r="P20" s="3338">
        <v>0</v>
      </c>
      <c r="Q20" s="3723">
        <v>200</v>
      </c>
      <c r="R20" s="1428">
        <v>200</v>
      </c>
      <c r="T20" s="3707"/>
      <c r="U20" s="3713"/>
      <c r="V20" s="356"/>
      <c r="W20" s="106"/>
      <c r="X20" s="106"/>
      <c r="Y20" s="106"/>
      <c r="Z20" s="106"/>
      <c r="AA20" s="598"/>
      <c r="AB20" s="126"/>
      <c r="AC20" s="106"/>
      <c r="AD20" s="599"/>
      <c r="AE20" s="106"/>
      <c r="AF20" s="1579"/>
      <c r="AG20" s="106"/>
      <c r="AI20" s="106"/>
      <c r="AJ20" s="106"/>
    </row>
    <row r="21" spans="2:36">
      <c r="B21" s="441">
        <v>11</v>
      </c>
      <c r="C21" s="230" t="s">
        <v>99</v>
      </c>
      <c r="D21" s="1440">
        <v>7.8</v>
      </c>
      <c r="E21" s="1599">
        <f>'12-18л. РАСКЛАДКА'!U24</f>
        <v>34.44</v>
      </c>
      <c r="F21" s="3262">
        <f>'12-18л. РАСКЛАДКА'!U82</f>
        <v>0</v>
      </c>
      <c r="G21" s="3262">
        <f>'12-18л. РАСКЛАДКА'!U141</f>
        <v>0</v>
      </c>
      <c r="H21" s="622">
        <f>'12-18л. РАСКЛАДКА'!U197</f>
        <v>0</v>
      </c>
      <c r="I21" s="622">
        <f>'12-18л. РАСКЛАДКА'!U254</f>
        <v>0</v>
      </c>
      <c r="J21" s="622">
        <f>'12-18л. РАСКЛАДКА'!U310</f>
        <v>0</v>
      </c>
      <c r="K21" s="622">
        <f>'12-18л. РАСКЛАДКА'!U366</f>
        <v>0</v>
      </c>
      <c r="L21" s="622">
        <f>'12-18л. РАСКЛАДКА'!U419</f>
        <v>0</v>
      </c>
      <c r="M21" s="622">
        <f>'12-18л. РАСКЛАДКА'!U473</f>
        <v>0</v>
      </c>
      <c r="N21" s="1600">
        <f>'12-18л. РАСКЛАДКА'!U526</f>
        <v>43.56</v>
      </c>
      <c r="O21" s="1593">
        <f t="shared" si="0"/>
        <v>78</v>
      </c>
      <c r="P21" s="3338">
        <v>0</v>
      </c>
      <c r="Q21" s="3723">
        <v>78</v>
      </c>
      <c r="R21" s="1428">
        <v>78</v>
      </c>
      <c r="T21" s="3707"/>
      <c r="U21" s="19"/>
      <c r="V21" s="356"/>
      <c r="W21" s="106"/>
      <c r="X21" s="11"/>
      <c r="Y21" s="11"/>
      <c r="Z21" s="106"/>
      <c r="AA21" s="598"/>
      <c r="AB21" s="126"/>
      <c r="AC21" s="106"/>
      <c r="AD21" s="599"/>
      <c r="AE21" s="106"/>
      <c r="AF21" s="1716"/>
      <c r="AG21" s="106"/>
      <c r="AI21" s="106"/>
      <c r="AJ21" s="106"/>
    </row>
    <row r="22" spans="2:36">
      <c r="B22" s="441">
        <v>12</v>
      </c>
      <c r="C22" s="230" t="s">
        <v>100</v>
      </c>
      <c r="D22" s="1440">
        <v>5.3</v>
      </c>
      <c r="E22" s="1599">
        <f>'12-18л. РАСКЛАДКА'!U25</f>
        <v>0</v>
      </c>
      <c r="F22" s="3262">
        <f>'12-18л. РАСКЛАДКА'!U83</f>
        <v>0</v>
      </c>
      <c r="G22" s="3262">
        <f>'12-18л. РАСКЛАДКА'!U142</f>
        <v>0</v>
      </c>
      <c r="H22" s="622">
        <f>'12-18л. РАСКЛАДКА'!U198</f>
        <v>0</v>
      </c>
      <c r="I22" s="622">
        <f>'12-18л. РАСКЛАДКА'!U255</f>
        <v>0</v>
      </c>
      <c r="J22" s="622">
        <f>'12-18л. РАСКЛАДКА'!U311</f>
        <v>0</v>
      </c>
      <c r="K22" s="622">
        <f>'12-18л. РАСКЛАДКА'!U367</f>
        <v>53</v>
      </c>
      <c r="L22" s="622">
        <f>'12-18л. РАСКЛАДКА'!U420</f>
        <v>0</v>
      </c>
      <c r="M22" s="622">
        <f>'12-18л. РАСКЛАДКА'!U474</f>
        <v>0</v>
      </c>
      <c r="N22" s="1600">
        <f>'12-18л. РАСКЛАДКА'!U527</f>
        <v>0</v>
      </c>
      <c r="O22" s="1593">
        <f t="shared" si="0"/>
        <v>53</v>
      </c>
      <c r="P22" s="3338">
        <v>0</v>
      </c>
      <c r="Q22" s="3723">
        <v>53</v>
      </c>
      <c r="R22" s="1428">
        <v>53</v>
      </c>
      <c r="T22" s="3707"/>
      <c r="U22" s="19"/>
      <c r="V22" s="356"/>
      <c r="W22" s="106"/>
      <c r="X22" s="11"/>
      <c r="Y22" s="11"/>
      <c r="Z22" s="106"/>
      <c r="AA22" s="598"/>
      <c r="AB22" s="126"/>
      <c r="AC22" s="106"/>
      <c r="AD22" s="599"/>
      <c r="AE22" s="106"/>
      <c r="AF22" s="1716"/>
      <c r="AG22" s="106"/>
      <c r="AI22" s="106"/>
      <c r="AJ22" s="106"/>
    </row>
    <row r="23" spans="2:36" ht="12.75" customHeight="1">
      <c r="B23" s="441">
        <v>13</v>
      </c>
      <c r="C23" s="230" t="s">
        <v>45</v>
      </c>
      <c r="D23" s="1440">
        <v>7.7</v>
      </c>
      <c r="E23" s="1599">
        <f>'12-18л. РАСКЛАДКА'!U26</f>
        <v>0</v>
      </c>
      <c r="F23" s="622">
        <f>'12-18л. РАСКЛАДКА'!U84</f>
        <v>0</v>
      </c>
      <c r="G23" s="622">
        <f>'12-18л. РАСКЛАДКА'!U143</f>
        <v>0</v>
      </c>
      <c r="H23" s="622">
        <f>'12-18л. РАСКЛАДКА'!U199</f>
        <v>0</v>
      </c>
      <c r="I23" s="622">
        <f>'12-18л. РАСКЛАДКА'!U256</f>
        <v>77</v>
      </c>
      <c r="J23" s="622">
        <f>'12-18л. РАСКЛАДКА'!U312</f>
        <v>0</v>
      </c>
      <c r="K23" s="622">
        <f>'12-18л. РАСКЛАДКА'!U368</f>
        <v>0</v>
      </c>
      <c r="L23" s="622">
        <f>'12-18л. РАСКЛАДКА'!U421</f>
        <v>0</v>
      </c>
      <c r="M23" s="622">
        <f>'12-18л. РАСКЛАДКА'!U475</f>
        <v>0</v>
      </c>
      <c r="N23" s="1600">
        <f>'12-18л. РАСКЛАДКА'!U528</f>
        <v>0</v>
      </c>
      <c r="O23" s="1593">
        <f t="shared" si="0"/>
        <v>77</v>
      </c>
      <c r="P23" s="3338">
        <v>0</v>
      </c>
      <c r="Q23" s="3723">
        <v>77</v>
      </c>
      <c r="R23" s="1428">
        <v>77</v>
      </c>
      <c r="T23" s="3707"/>
      <c r="U23" s="19"/>
      <c r="V23" s="356"/>
      <c r="W23" s="106"/>
      <c r="X23" s="11"/>
      <c r="Y23" s="11"/>
      <c r="Z23" s="106"/>
      <c r="AA23" s="598"/>
      <c r="AB23" s="126"/>
      <c r="AC23" s="106"/>
      <c r="AD23" s="599"/>
      <c r="AE23" s="106"/>
      <c r="AF23" s="1716"/>
      <c r="AG23" s="106"/>
      <c r="AI23" s="106"/>
      <c r="AJ23" s="106"/>
    </row>
    <row r="24" spans="2:36" ht="13.5" customHeight="1">
      <c r="B24" s="441">
        <v>14</v>
      </c>
      <c r="C24" s="230" t="s">
        <v>101</v>
      </c>
      <c r="D24" s="1440">
        <v>4</v>
      </c>
      <c r="E24" s="1599">
        <f>'12-18л. РАСКЛАДКА'!U27</f>
        <v>0</v>
      </c>
      <c r="F24" s="622">
        <f>'12-18л. РАСКЛАДКА'!U85</f>
        <v>0</v>
      </c>
      <c r="G24" s="622">
        <f>'12-18л. РАСКЛАДКА'!U144</f>
        <v>0</v>
      </c>
      <c r="H24" s="622">
        <f>'12-18л. РАСКЛАДКА'!U200</f>
        <v>40</v>
      </c>
      <c r="I24" s="622">
        <f>'12-18л. РАСКЛАДКА'!U257</f>
        <v>0</v>
      </c>
      <c r="J24" s="622">
        <f>'12-18л. РАСКЛАДКА'!U313</f>
        <v>0</v>
      </c>
      <c r="K24" s="622">
        <f>'12-18л. РАСКЛАДКА'!U369</f>
        <v>0</v>
      </c>
      <c r="L24" s="622">
        <f>'12-18л. РАСКЛАДКА'!U422</f>
        <v>0</v>
      </c>
      <c r="M24" s="622">
        <f>'12-18л. РАСКЛАДКА'!U476</f>
        <v>0</v>
      </c>
      <c r="N24" s="1600">
        <f>'12-18л. РАСКЛАДКА'!U529</f>
        <v>0</v>
      </c>
      <c r="O24" s="1593">
        <f t="shared" si="0"/>
        <v>40</v>
      </c>
      <c r="P24" s="3338">
        <v>0</v>
      </c>
      <c r="Q24" s="3723">
        <v>40</v>
      </c>
      <c r="R24" s="1428">
        <v>40</v>
      </c>
      <c r="T24" s="3707"/>
      <c r="U24" s="19"/>
      <c r="V24" s="356"/>
      <c r="W24" s="106"/>
      <c r="X24" s="11"/>
      <c r="Y24" s="11"/>
      <c r="Z24" s="106"/>
      <c r="AA24" s="598"/>
      <c r="AB24" s="126"/>
      <c r="AC24" s="106"/>
      <c r="AD24" s="599"/>
      <c r="AE24" s="106"/>
      <c r="AF24" s="1716"/>
      <c r="AG24" s="106"/>
      <c r="AI24" s="106"/>
      <c r="AJ24" s="106"/>
    </row>
    <row r="25" spans="2:36" ht="12" customHeight="1">
      <c r="B25" s="441">
        <v>15</v>
      </c>
      <c r="C25" s="230" t="s">
        <v>181</v>
      </c>
      <c r="D25" s="1440">
        <v>35</v>
      </c>
      <c r="E25" s="1599">
        <f>'12-18л. РАСКЛАДКА'!U28</f>
        <v>20.399999999999999</v>
      </c>
      <c r="F25" s="622">
        <f>'12-18л. РАСКЛАДКА'!U86</f>
        <v>20</v>
      </c>
      <c r="G25" s="622">
        <f>'12-18л. РАСКЛАДКА'!U145</f>
        <v>25.5</v>
      </c>
      <c r="H25" s="622">
        <f>'12-18л. РАСКЛАДКА'!U201</f>
        <v>12.1</v>
      </c>
      <c r="I25" s="622">
        <f>'12-18л. РАСКЛАДКА'!U258</f>
        <v>0</v>
      </c>
      <c r="J25" s="622">
        <f>'12-18л. РАСКЛАДКА'!U314</f>
        <v>0</v>
      </c>
      <c r="K25" s="622">
        <f>'12-18л. РАСКЛАДКА'!U370</f>
        <v>70</v>
      </c>
      <c r="L25" s="622">
        <f>'12-18л. РАСКЛАДКА'!U423</f>
        <v>12</v>
      </c>
      <c r="M25" s="622">
        <f>'12-18л. РАСКЛАДКА'!U477</f>
        <v>0</v>
      </c>
      <c r="N25" s="1600">
        <f>'12-18л. РАСКЛАДКА'!U530</f>
        <v>190</v>
      </c>
      <c r="O25" s="1593">
        <f t="shared" si="0"/>
        <v>350</v>
      </c>
      <c r="P25" s="3338">
        <v>0</v>
      </c>
      <c r="Q25" s="3723">
        <v>350</v>
      </c>
      <c r="R25" s="1428">
        <v>350</v>
      </c>
      <c r="T25" s="3707"/>
      <c r="U25" s="19"/>
      <c r="V25" s="356"/>
      <c r="W25" s="106"/>
      <c r="X25" s="106"/>
      <c r="Y25" s="106"/>
      <c r="Z25" s="106"/>
      <c r="AA25" s="598"/>
      <c r="AB25" s="126"/>
      <c r="AC25" s="106"/>
      <c r="AD25" s="599"/>
      <c r="AE25" s="106"/>
      <c r="AF25" s="1723"/>
      <c r="AG25" s="106"/>
      <c r="AI25" s="106"/>
      <c r="AJ25" s="106"/>
    </row>
    <row r="26" spans="2:36" ht="14.25" customHeight="1">
      <c r="B26" s="441">
        <v>16</v>
      </c>
      <c r="C26" s="230" t="s">
        <v>182</v>
      </c>
      <c r="D26" s="1440">
        <v>18</v>
      </c>
      <c r="E26" s="1599">
        <f>'12-18л. РАСКЛАДКА'!U29</f>
        <v>0</v>
      </c>
      <c r="F26" s="622">
        <f>'12-18л. РАСКЛАДКА'!U87</f>
        <v>200</v>
      </c>
      <c r="G26" s="622">
        <f>'12-18л. РАСКЛАДКА'!U146</f>
        <v>0</v>
      </c>
      <c r="H26" s="622">
        <f>'12-18л. РАСКЛАДКА'!U202</f>
        <v>0</v>
      </c>
      <c r="I26" s="622">
        <f>'12-18л. РАСКЛАДКА'!U259</f>
        <v>0</v>
      </c>
      <c r="J26" s="622">
        <f>'12-18л. РАСКЛАДКА'!U315</f>
        <v>0</v>
      </c>
      <c r="K26" s="622">
        <f>'12-18л. РАСКЛАДКА'!U371</f>
        <v>0</v>
      </c>
      <c r="L26" s="622">
        <f>'12-18л. РАСКЛАДКА'!U424</f>
        <v>200</v>
      </c>
      <c r="M26" s="622">
        <f>'12-18л. РАСКЛАДКА'!U478</f>
        <v>200</v>
      </c>
      <c r="N26" s="1600">
        <f>'12-18л. РАСКЛАДКА'!U531</f>
        <v>0</v>
      </c>
      <c r="O26" s="1593">
        <f t="shared" si="0"/>
        <v>600</v>
      </c>
      <c r="P26" s="3339">
        <v>233.33332999999999</v>
      </c>
      <c r="Q26" s="3723">
        <v>180</v>
      </c>
      <c r="R26" s="1428">
        <v>180</v>
      </c>
      <c r="T26" s="3707"/>
      <c r="U26" s="19"/>
      <c r="V26" s="356"/>
      <c r="W26" s="106"/>
      <c r="X26" s="106"/>
      <c r="Y26" s="106"/>
      <c r="Z26" s="106"/>
      <c r="AA26" s="598"/>
      <c r="AB26" s="126"/>
      <c r="AC26" s="106"/>
      <c r="AD26" s="599"/>
      <c r="AE26" s="106"/>
      <c r="AF26" s="1716"/>
      <c r="AG26" s="106"/>
      <c r="AI26" s="211"/>
      <c r="AJ26" s="106"/>
    </row>
    <row r="27" spans="2:36">
      <c r="B27" s="441">
        <v>17</v>
      </c>
      <c r="C27" s="230" t="s">
        <v>183</v>
      </c>
      <c r="D27" s="1440">
        <v>6</v>
      </c>
      <c r="E27" s="1599">
        <f>'12-18л. РАСКЛАДКА'!U30</f>
        <v>0</v>
      </c>
      <c r="F27" s="622">
        <f>'12-18л. РАСКЛАДКА'!U88</f>
        <v>36</v>
      </c>
      <c r="G27" s="622">
        <f>'12-18л. РАСКЛАДКА'!U147</f>
        <v>0</v>
      </c>
      <c r="H27" s="622">
        <f>'12-18л. РАСКЛАДКА'!U203</f>
        <v>0</v>
      </c>
      <c r="I27" s="622">
        <f>'12-18л. РАСКЛАДКА'!U260</f>
        <v>0</v>
      </c>
      <c r="J27" s="622">
        <f>'12-18л. РАСКЛАДКА'!U316</f>
        <v>0</v>
      </c>
      <c r="K27" s="622">
        <f>'12-18л. РАСКЛАДКА'!U372</f>
        <v>0</v>
      </c>
      <c r="L27" s="622">
        <f>'12-18л. РАСКЛАДКА'!U425</f>
        <v>24</v>
      </c>
      <c r="M27" s="622">
        <f>'12-18л. РАСКЛАДКА'!U479</f>
        <v>0</v>
      </c>
      <c r="N27" s="1600">
        <f>'12-18л. РАСКЛАДКА'!U532</f>
        <v>0</v>
      </c>
      <c r="O27" s="1593">
        <f t="shared" si="0"/>
        <v>60</v>
      </c>
      <c r="P27" s="3336">
        <v>0</v>
      </c>
      <c r="Q27" s="3723">
        <v>60</v>
      </c>
      <c r="R27" s="1428">
        <v>60</v>
      </c>
      <c r="T27" s="3707"/>
      <c r="U27" s="19"/>
      <c r="V27" s="356"/>
      <c r="W27" s="106"/>
      <c r="X27" s="106"/>
      <c r="Y27" s="106"/>
      <c r="Z27" s="106"/>
      <c r="AA27" s="598"/>
      <c r="AB27" s="126"/>
      <c r="AC27" s="106"/>
      <c r="AD27" s="599"/>
      <c r="AE27" s="106"/>
      <c r="AF27" s="1716"/>
      <c r="AG27" s="106"/>
      <c r="AI27" s="106"/>
      <c r="AJ27" s="106"/>
    </row>
    <row r="28" spans="2:36">
      <c r="B28" s="441">
        <v>18</v>
      </c>
      <c r="C28" s="230" t="s">
        <v>46</v>
      </c>
      <c r="D28" s="1440">
        <v>1.5</v>
      </c>
      <c r="E28" s="1599">
        <f>'12-18л. РАСКЛАДКА'!U31</f>
        <v>0</v>
      </c>
      <c r="F28" s="622">
        <f>'12-18л. РАСКЛАДКА'!U89</f>
        <v>0</v>
      </c>
      <c r="G28" s="622">
        <f>'12-18л. РАСКЛАДКА'!U148</f>
        <v>0</v>
      </c>
      <c r="H28" s="622">
        <f>'12-18л. РАСКЛАДКА'!U204</f>
        <v>0</v>
      </c>
      <c r="I28" s="622">
        <f>'12-18л. РАСКЛАДКА'!U261</f>
        <v>0</v>
      </c>
      <c r="J28" s="622">
        <f>'12-18л. РАСКЛАДКА'!U317</f>
        <v>15</v>
      </c>
      <c r="K28" s="622">
        <f>'12-18л. РАСКЛАДКА'!U373</f>
        <v>0</v>
      </c>
      <c r="L28" s="622">
        <f>'12-18л. РАСКЛАДКА'!U426</f>
        <v>0</v>
      </c>
      <c r="M28" s="622">
        <f>'12-18л. РАСКЛАДКА'!U480</f>
        <v>0</v>
      </c>
      <c r="N28" s="1600">
        <f>'12-18л. РАСКЛАДКА'!U533</f>
        <v>0</v>
      </c>
      <c r="O28" s="1593">
        <f t="shared" si="0"/>
        <v>15</v>
      </c>
      <c r="P28" s="3336">
        <v>0</v>
      </c>
      <c r="Q28" s="3723">
        <v>15</v>
      </c>
      <c r="R28" s="1428">
        <v>15</v>
      </c>
      <c r="T28" s="3707"/>
      <c r="U28" s="19"/>
      <c r="V28" s="356"/>
      <c r="W28" s="106"/>
      <c r="X28" s="106"/>
      <c r="Y28" s="106"/>
      <c r="Z28" s="106"/>
      <c r="AA28" s="598"/>
      <c r="AB28" s="126"/>
      <c r="AC28" s="106"/>
      <c r="AD28" s="599"/>
      <c r="AE28" s="106"/>
      <c r="AF28" s="1716"/>
      <c r="AG28" s="106"/>
      <c r="AI28" s="106"/>
      <c r="AJ28" s="106"/>
    </row>
    <row r="29" spans="2:36" ht="14.25" customHeight="1">
      <c r="B29" s="441">
        <v>19</v>
      </c>
      <c r="C29" s="230" t="s">
        <v>184</v>
      </c>
      <c r="D29" s="1440">
        <v>1</v>
      </c>
      <c r="E29" s="1599">
        <f>'12-18л. РАСКЛАДКА'!U32</f>
        <v>5</v>
      </c>
      <c r="F29" s="622">
        <f>'12-18л. РАСКЛАДКА'!U90</f>
        <v>0</v>
      </c>
      <c r="G29" s="622">
        <f>'12-18л. РАСКЛАДКА'!U149</f>
        <v>0</v>
      </c>
      <c r="H29" s="622">
        <f>'12-18л. РАСКЛАДКА'!U205</f>
        <v>0</v>
      </c>
      <c r="I29" s="622">
        <f>'12-18л. РАСКЛАДКА'!U262</f>
        <v>0</v>
      </c>
      <c r="J29" s="622">
        <f>'12-18л. РАСКЛАДКА'!U318</f>
        <v>0</v>
      </c>
      <c r="K29" s="622">
        <f>'12-18л. РАСКЛАДКА'!U374</f>
        <v>0</v>
      </c>
      <c r="L29" s="622">
        <f>'12-18л. РАСКЛАДКА'!U427</f>
        <v>0</v>
      </c>
      <c r="M29" s="622">
        <f>'12-18л. РАСКЛАДКА'!U481</f>
        <v>0</v>
      </c>
      <c r="N29" s="1600">
        <f>'12-18л. РАСКЛАДКА'!U534</f>
        <v>5</v>
      </c>
      <c r="O29" s="1593">
        <f t="shared" si="0"/>
        <v>10</v>
      </c>
      <c r="P29" s="3336">
        <v>0</v>
      </c>
      <c r="Q29" s="3723">
        <v>10</v>
      </c>
      <c r="R29" s="1428">
        <v>10</v>
      </c>
      <c r="T29" s="3707"/>
      <c r="U29" s="19"/>
      <c r="V29" s="356"/>
      <c r="W29" s="106"/>
      <c r="X29" s="106"/>
      <c r="Y29" s="106"/>
      <c r="Z29" s="106"/>
      <c r="AA29" s="598"/>
      <c r="AB29" s="126"/>
      <c r="AC29" s="106"/>
      <c r="AD29" s="599"/>
      <c r="AE29" s="106"/>
      <c r="AF29" s="1724"/>
      <c r="AG29" s="106"/>
      <c r="AI29" s="106"/>
      <c r="AJ29" s="106"/>
    </row>
    <row r="30" spans="2:36" ht="12" customHeight="1">
      <c r="B30" s="441">
        <v>20</v>
      </c>
      <c r="C30" s="230" t="s">
        <v>47</v>
      </c>
      <c r="D30" s="1440">
        <v>3.5</v>
      </c>
      <c r="E30" s="1599">
        <f>'12-18л. РАСКЛАДКА'!U33</f>
        <v>2.64</v>
      </c>
      <c r="F30" s="622">
        <f>'12-18л. РАСКЛАДКА'!U91</f>
        <v>3.1</v>
      </c>
      <c r="G30" s="622">
        <f>'12-18л. РАСКЛАДКА'!U150</f>
        <v>6</v>
      </c>
      <c r="H30" s="622">
        <f>'12-18л. РАСКЛАДКА'!U206</f>
        <v>6.9</v>
      </c>
      <c r="I30" s="622">
        <f>'12-18л. РАСКЛАДКА'!U263</f>
        <v>0</v>
      </c>
      <c r="J30" s="622">
        <f>'12-18л. РАСКЛАДКА'!U319</f>
        <v>0</v>
      </c>
      <c r="K30" s="622">
        <f>'12-18л. РАСКЛАДКА'!U375</f>
        <v>1.9</v>
      </c>
      <c r="L30" s="622">
        <f>'12-18л. РАСКЛАДКА'!U428</f>
        <v>5.6</v>
      </c>
      <c r="M30" s="622">
        <f>'12-18л. РАСКЛАДКА'!U482</f>
        <v>7.3599999999999994</v>
      </c>
      <c r="N30" s="1600">
        <f>'12-18л. РАСКЛАДКА'!U535</f>
        <v>1.5</v>
      </c>
      <c r="O30" s="1593">
        <f t="shared" si="0"/>
        <v>35</v>
      </c>
      <c r="P30" s="3336">
        <v>0</v>
      </c>
      <c r="Q30" s="3723">
        <v>35</v>
      </c>
      <c r="R30" s="1428">
        <v>35</v>
      </c>
      <c r="T30" s="3707"/>
      <c r="U30" s="19"/>
      <c r="V30" s="356"/>
      <c r="W30" s="106"/>
      <c r="X30" s="106"/>
      <c r="Y30" s="106"/>
      <c r="Z30" s="106"/>
      <c r="AA30" s="598"/>
      <c r="AB30" s="126"/>
      <c r="AC30" s="106"/>
      <c r="AD30" s="599"/>
      <c r="AE30" s="106"/>
      <c r="AF30" s="1716"/>
      <c r="AG30" s="106"/>
      <c r="AI30" s="106"/>
      <c r="AJ30" s="106"/>
    </row>
    <row r="31" spans="2:36" ht="12.75" customHeight="1">
      <c r="B31" s="441">
        <v>21</v>
      </c>
      <c r="C31" s="230" t="s">
        <v>48</v>
      </c>
      <c r="D31" s="1440">
        <v>1.8</v>
      </c>
      <c r="E31" s="1599">
        <f>'12-18л. РАСКЛАДКА'!U34</f>
        <v>5.74</v>
      </c>
      <c r="F31" s="622">
        <f>'12-18л. РАСКЛАДКА'!U92</f>
        <v>5</v>
      </c>
      <c r="G31" s="622">
        <f>'12-18л. РАСКЛАДКА'!U151</f>
        <v>0</v>
      </c>
      <c r="H31" s="622">
        <f>'12-18л. РАСКЛАДКА'!U207</f>
        <v>1.2</v>
      </c>
      <c r="I31" s="622">
        <f>'12-18л. РАСКЛАДКА'!U264</f>
        <v>4.6399999999999997</v>
      </c>
      <c r="J31" s="622">
        <f>'12-18л. РАСКЛАДКА'!U320</f>
        <v>0</v>
      </c>
      <c r="K31" s="622">
        <f>'12-18л. РАСКЛАДКА'!U376</f>
        <v>0</v>
      </c>
      <c r="L31" s="622">
        <f>'12-18л. РАСКЛАДКА'!U429</f>
        <v>0.16</v>
      </c>
      <c r="M31" s="622">
        <f>'12-18л. РАСКЛАДКА'!U483</f>
        <v>0</v>
      </c>
      <c r="N31" s="1600">
        <f>'12-18л. РАСКЛАДКА'!U536</f>
        <v>1.26</v>
      </c>
      <c r="O31" s="1593">
        <f t="shared" si="0"/>
        <v>18</v>
      </c>
      <c r="P31" s="3336">
        <v>0</v>
      </c>
      <c r="Q31" s="3723">
        <v>18</v>
      </c>
      <c r="R31" s="1428">
        <v>18</v>
      </c>
      <c r="T31" s="3707"/>
      <c r="U31" s="19"/>
      <c r="V31" s="356"/>
      <c r="W31" s="106"/>
      <c r="X31" s="106"/>
      <c r="Y31" s="106"/>
      <c r="Z31" s="106"/>
      <c r="AA31" s="598"/>
      <c r="AB31" s="126"/>
      <c r="AC31" s="106"/>
      <c r="AD31" s="599"/>
      <c r="AE31" s="106"/>
      <c r="AF31" s="1716"/>
      <c r="AG31" s="106"/>
      <c r="AI31" s="106"/>
      <c r="AJ31" s="106"/>
    </row>
    <row r="32" spans="2:36" ht="12" customHeight="1">
      <c r="B32" s="441">
        <v>22</v>
      </c>
      <c r="C32" s="230" t="s">
        <v>185</v>
      </c>
      <c r="D32" s="1440">
        <v>4</v>
      </c>
      <c r="E32" s="1599">
        <f>'12-18л. РАСКЛАДКА'!U35</f>
        <v>0</v>
      </c>
      <c r="F32" s="622">
        <f>'12-18л. РАСКЛАДКА'!U93</f>
        <v>4.4000000000000004</v>
      </c>
      <c r="G32" s="622">
        <f>'12-18л. РАСКЛАДКА'!U152</f>
        <v>2</v>
      </c>
      <c r="H32" s="622">
        <f>'12-18л. РАСКЛАДКА'!U208</f>
        <v>8.2799999999999994</v>
      </c>
      <c r="I32" s="622">
        <f>'12-18л. РАСКЛАДКА'!U265</f>
        <v>13</v>
      </c>
      <c r="J32" s="622">
        <f>'12-18л. РАСКЛАДКА'!U321</f>
        <v>0</v>
      </c>
      <c r="K32" s="622">
        <f>'12-18л. РАСКЛАДКА'!U377</f>
        <v>0</v>
      </c>
      <c r="L32" s="622">
        <f>'12-18л. РАСКЛАДКА'!U430</f>
        <v>4.8</v>
      </c>
      <c r="M32" s="622">
        <f>'12-18л. РАСКЛАДКА'!U484</f>
        <v>2</v>
      </c>
      <c r="N32" s="1600">
        <f>'12-18л. РАСКЛАДКА'!U537</f>
        <v>5.52</v>
      </c>
      <c r="O32" s="1593">
        <f t="shared" si="0"/>
        <v>40</v>
      </c>
      <c r="P32" s="3336">
        <v>0</v>
      </c>
      <c r="Q32" s="3723">
        <v>40</v>
      </c>
      <c r="R32" s="1428">
        <v>40</v>
      </c>
      <c r="T32" s="3707"/>
      <c r="U32" s="19"/>
      <c r="V32" s="356"/>
      <c r="W32" s="106"/>
      <c r="X32" s="106"/>
      <c r="Y32" s="106"/>
      <c r="Z32" s="106"/>
      <c r="AA32" s="598"/>
      <c r="AB32" s="126"/>
      <c r="AC32" s="106"/>
      <c r="AD32" s="599"/>
      <c r="AE32" s="106"/>
      <c r="AF32" s="1716"/>
      <c r="AG32" s="106"/>
      <c r="AI32" s="106"/>
      <c r="AJ32" s="106"/>
    </row>
    <row r="33" spans="2:36" ht="13.5" customHeight="1">
      <c r="B33" s="441">
        <v>23</v>
      </c>
      <c r="C33" s="230" t="s">
        <v>49</v>
      </c>
      <c r="D33" s="1440">
        <v>3.5</v>
      </c>
      <c r="E33" s="1599">
        <f>'12-18л. РАСКЛАДКА'!U36</f>
        <v>0</v>
      </c>
      <c r="F33" s="622">
        <f>'12-18л. РАСКЛАДКА'!U94</f>
        <v>1.6</v>
      </c>
      <c r="G33" s="622">
        <f>'12-18л. РАСКЛАДКА'!U153</f>
        <v>8.1999999999999993</v>
      </c>
      <c r="H33" s="622">
        <f>'12-18л. РАСКЛАДКА'!U209</f>
        <v>2.2000000000000002</v>
      </c>
      <c r="I33" s="622">
        <f>'12-18л. РАСКЛАДКА'!U266</f>
        <v>5</v>
      </c>
      <c r="J33" s="622">
        <f>'12-18л. РАСКЛАДКА'!U322</f>
        <v>7</v>
      </c>
      <c r="K33" s="622">
        <f>'12-18л. РАСКЛАДКА'!U378</f>
        <v>7</v>
      </c>
      <c r="L33" s="622">
        <f>'12-18л. РАСКЛАДКА'!U431</f>
        <v>0</v>
      </c>
      <c r="M33" s="622">
        <f>'12-18л. РАСКЛАДКА'!U485</f>
        <v>0</v>
      </c>
      <c r="N33" s="1600">
        <f>'12-18л. РАСКЛАДКА'!U538</f>
        <v>4</v>
      </c>
      <c r="O33" s="1593">
        <f t="shared" si="0"/>
        <v>35</v>
      </c>
      <c r="P33" s="3336">
        <v>0</v>
      </c>
      <c r="Q33" s="3723">
        <v>35</v>
      </c>
      <c r="R33" s="1428">
        <v>35</v>
      </c>
      <c r="T33" s="3707"/>
      <c r="U33" s="19"/>
      <c r="V33" s="356"/>
      <c r="W33" s="106"/>
      <c r="X33" s="106"/>
      <c r="Y33" s="106"/>
      <c r="Z33" s="106"/>
      <c r="AA33" s="598"/>
      <c r="AB33" s="126"/>
      <c r="AC33" s="106"/>
      <c r="AD33" s="599"/>
      <c r="AE33" s="106"/>
      <c r="AF33" s="1716"/>
      <c r="AG33" s="106"/>
      <c r="AI33" s="106"/>
      <c r="AJ33" s="106"/>
    </row>
    <row r="34" spans="2:36" ht="12.75" customHeight="1">
      <c r="B34" s="441">
        <v>24</v>
      </c>
      <c r="C34" s="230" t="s">
        <v>50</v>
      </c>
      <c r="D34" s="1440">
        <v>1.5</v>
      </c>
      <c r="E34" s="1599">
        <f>'12-18л. РАСКЛАДКА'!U37</f>
        <v>0</v>
      </c>
      <c r="F34" s="622">
        <f>'12-18л. РАСКЛАДКА'!U95</f>
        <v>0</v>
      </c>
      <c r="G34" s="622">
        <f>'12-18л. РАСКЛАДКА'!U154</f>
        <v>0</v>
      </c>
      <c r="H34" s="622">
        <f>'12-18л. РАСКЛАДКА'!U210</f>
        <v>0</v>
      </c>
      <c r="I34" s="622">
        <f>'12-18л. РАСКЛАДКА'!U267</f>
        <v>0</v>
      </c>
      <c r="J34" s="622">
        <f>'12-18л. РАСКЛАДКА'!U323</f>
        <v>15</v>
      </c>
      <c r="K34" s="622">
        <f>'12-18л. РАСКЛАДКА'!U379</f>
        <v>0</v>
      </c>
      <c r="L34" s="622">
        <f>'12-18л. РАСКЛАДКА'!U432</f>
        <v>0</v>
      </c>
      <c r="M34" s="622">
        <f>'12-18л. РАСКЛАДКА'!U486</f>
        <v>0</v>
      </c>
      <c r="N34" s="1600">
        <f>'12-18л. РАСКЛАДКА'!U539</f>
        <v>0</v>
      </c>
      <c r="O34" s="1593">
        <f t="shared" si="0"/>
        <v>15</v>
      </c>
      <c r="P34" s="3336">
        <v>0</v>
      </c>
      <c r="Q34" s="3723">
        <v>15</v>
      </c>
      <c r="R34" s="1428">
        <v>15</v>
      </c>
      <c r="T34" s="3707"/>
      <c r="U34" s="19"/>
      <c r="V34" s="356"/>
      <c r="W34" s="106"/>
      <c r="X34" s="106"/>
      <c r="Y34" s="106"/>
      <c r="Z34" s="106"/>
      <c r="AA34" s="598"/>
      <c r="AB34" s="126"/>
      <c r="AC34" s="106"/>
      <c r="AD34" s="599"/>
      <c r="AE34" s="106"/>
      <c r="AF34" s="1716"/>
      <c r="AG34" s="106"/>
      <c r="AI34" s="106"/>
      <c r="AJ34" s="106"/>
    </row>
    <row r="35" spans="2:36" ht="12" customHeight="1">
      <c r="B35" s="441">
        <v>25</v>
      </c>
      <c r="C35" s="230" t="s">
        <v>51</v>
      </c>
      <c r="D35" s="1440">
        <v>0.2</v>
      </c>
      <c r="E35" s="1599">
        <f>'12-18л. РАСКЛАДКА'!U38</f>
        <v>0</v>
      </c>
      <c r="F35" s="622">
        <f>'12-18л. РАСКЛАДКА'!U96</f>
        <v>0</v>
      </c>
      <c r="G35" s="622">
        <f>'12-18л. РАСКЛАДКА'!U155</f>
        <v>2</v>
      </c>
      <c r="H35" s="622">
        <f>'12-18л. РАСКЛАДКА'!U211</f>
        <v>0</v>
      </c>
      <c r="I35" s="622">
        <f>'12-18л. РАСКЛАДКА'!U268</f>
        <v>2</v>
      </c>
      <c r="J35" s="622">
        <f>'12-18л. РАСКЛАДКА'!U324</f>
        <v>2</v>
      </c>
      <c r="K35" s="622">
        <f>'12-18л. РАСКЛАДКА'!U380</f>
        <v>2</v>
      </c>
      <c r="L35" s="622">
        <f>'12-18л. РАСКЛАДКА'!U433</f>
        <v>0</v>
      </c>
      <c r="M35" s="622">
        <f>'12-18л. РАСКЛАДКА'!U487</f>
        <v>0</v>
      </c>
      <c r="N35" s="1600">
        <f>'12-18л. РАСКЛАДКА'!U540</f>
        <v>0</v>
      </c>
      <c r="O35" s="1593">
        <f t="shared" si="0"/>
        <v>8</v>
      </c>
      <c r="P35" s="3718">
        <v>300</v>
      </c>
      <c r="Q35" s="3723">
        <v>2</v>
      </c>
      <c r="R35" s="1428">
        <v>2</v>
      </c>
      <c r="T35" s="3707"/>
      <c r="U35" s="19"/>
      <c r="V35" s="356"/>
      <c r="W35" s="106"/>
      <c r="X35" s="106"/>
      <c r="Y35" s="106"/>
      <c r="Z35" s="106"/>
      <c r="AA35" s="598"/>
      <c r="AB35" s="126"/>
      <c r="AC35" s="106"/>
      <c r="AD35" s="599"/>
      <c r="AE35" s="106"/>
      <c r="AF35" s="1724"/>
      <c r="AG35" s="106"/>
      <c r="AI35" s="106"/>
      <c r="AJ35" s="106"/>
    </row>
    <row r="36" spans="2:36" ht="13.5" customHeight="1">
      <c r="B36" s="441">
        <v>26</v>
      </c>
      <c r="C36" s="230" t="s">
        <v>186</v>
      </c>
      <c r="D36" s="1440">
        <v>0.12</v>
      </c>
      <c r="E36" s="1599">
        <f>'12-18л. РАСКЛАДКА'!U39</f>
        <v>0</v>
      </c>
      <c r="F36" s="622">
        <f>'12-18л. РАСКЛАДКА'!U97</f>
        <v>0</v>
      </c>
      <c r="G36" s="622">
        <f>'12-18л. РАСКЛАДКА'!U156</f>
        <v>1.2</v>
      </c>
      <c r="H36" s="622">
        <f>'12-18л. РАСКЛАДКА'!U212</f>
        <v>0</v>
      </c>
      <c r="I36" s="622">
        <f>'12-18л. РАСКЛАДКА'!U269</f>
        <v>0</v>
      </c>
      <c r="J36" s="622">
        <f>'12-18л. РАСКЛАДКА'!U325</f>
        <v>0</v>
      </c>
      <c r="K36" s="622">
        <f>'12-18л. РАСКЛАДКА'!U381</f>
        <v>0</v>
      </c>
      <c r="L36" s="622">
        <f>'12-18л. РАСКЛАДКА'!U434</f>
        <v>0</v>
      </c>
      <c r="M36" s="622">
        <f>'12-18л. РАСКЛАДКА'!U488</f>
        <v>0</v>
      </c>
      <c r="N36" s="1600">
        <f>'12-18л. РАСКЛАДКА'!U541</f>
        <v>0</v>
      </c>
      <c r="O36" s="1593">
        <f t="shared" si="0"/>
        <v>1.2</v>
      </c>
      <c r="P36" s="3339">
        <v>0</v>
      </c>
      <c r="Q36" s="3723">
        <v>1.2</v>
      </c>
      <c r="R36" s="1428">
        <v>1.2</v>
      </c>
      <c r="T36" s="3707"/>
      <c r="U36" s="19"/>
      <c r="V36" s="356"/>
      <c r="W36" s="106"/>
      <c r="X36" s="106"/>
      <c r="Y36" s="106"/>
      <c r="Z36" s="106"/>
      <c r="AA36" s="598"/>
      <c r="AB36" s="126"/>
      <c r="AC36" s="106"/>
      <c r="AD36" s="599"/>
      <c r="AE36" s="106"/>
      <c r="AF36" s="1716"/>
      <c r="AG36" s="106"/>
      <c r="AI36" s="106"/>
      <c r="AJ36" s="106"/>
    </row>
    <row r="37" spans="2:36" ht="12" customHeight="1">
      <c r="B37" s="441">
        <v>27</v>
      </c>
      <c r="C37" s="230" t="s">
        <v>102</v>
      </c>
      <c r="D37" s="1440">
        <v>0.2</v>
      </c>
      <c r="E37" s="1599">
        <f>'12-18л. РАСКЛАДКА'!U40</f>
        <v>0</v>
      </c>
      <c r="F37" s="622">
        <f>'12-18л. РАСКЛАДКА'!U98</f>
        <v>0</v>
      </c>
      <c r="G37" s="622">
        <f>'12-18л. РАСКЛАДКА'!U157</f>
        <v>0</v>
      </c>
      <c r="H37" s="622">
        <f>'12-18л. РАСКЛАДКА'!U213</f>
        <v>0</v>
      </c>
      <c r="I37" s="622">
        <f>'12-18л. РАСКЛАДКА'!U270</f>
        <v>0</v>
      </c>
      <c r="J37" s="622">
        <f>'12-18л. РАСКЛАДКА'!U326</f>
        <v>0</v>
      </c>
      <c r="K37" s="622">
        <f>'12-18л. РАСКЛАДКА'!U382</f>
        <v>0</v>
      </c>
      <c r="L37" s="622">
        <f>'12-18л. РАСКЛАДКА'!U435</f>
        <v>0</v>
      </c>
      <c r="M37" s="622">
        <f>'12-18л. РАСКЛАДКА'!U489</f>
        <v>0</v>
      </c>
      <c r="N37" s="1600">
        <f>'12-18л. РАСКЛАДКА'!U542</f>
        <v>2</v>
      </c>
      <c r="O37" s="1593">
        <f t="shared" si="0"/>
        <v>2</v>
      </c>
      <c r="P37" s="3339">
        <v>0</v>
      </c>
      <c r="Q37" s="3723">
        <v>2</v>
      </c>
      <c r="R37" s="1428">
        <v>2</v>
      </c>
      <c r="T37" s="3707"/>
      <c r="U37" s="19"/>
      <c r="V37" s="356"/>
      <c r="W37" s="106"/>
      <c r="X37" s="106"/>
      <c r="Y37" s="106"/>
      <c r="Z37" s="106"/>
      <c r="AA37" s="598"/>
      <c r="AB37" s="126"/>
      <c r="AC37" s="106"/>
      <c r="AD37" s="599"/>
      <c r="AE37" s="106"/>
      <c r="AF37" s="1716"/>
      <c r="AG37" s="106"/>
      <c r="AI37" s="106"/>
      <c r="AJ37" s="106"/>
    </row>
    <row r="38" spans="2:36" ht="12" hidden="1" customHeight="1">
      <c r="B38" s="441">
        <v>28</v>
      </c>
      <c r="C38" s="230" t="s">
        <v>52</v>
      </c>
      <c r="D38" s="1440">
        <v>0.03</v>
      </c>
      <c r="E38" s="1599">
        <f>'12-18л. РАСКЛАДКА'!U41</f>
        <v>0</v>
      </c>
      <c r="F38" s="622">
        <f>'12-18л. РАСКЛАДКА'!U99</f>
        <v>0</v>
      </c>
      <c r="G38" s="622">
        <f>'12-18л. РАСКЛАДКА'!U158</f>
        <v>0</v>
      </c>
      <c r="H38" s="622">
        <f>'12-18л. РАСКЛАДКА'!U214</f>
        <v>0</v>
      </c>
      <c r="I38" s="622">
        <f>'12-18л. РАСКЛАДКА'!U271</f>
        <v>0</v>
      </c>
      <c r="J38" s="622">
        <f>'12-18л. РАСКЛАДКА'!U327</f>
        <v>0</v>
      </c>
      <c r="K38" s="622">
        <f>'12-18л. РАСКЛАДКА'!U383</f>
        <v>0</v>
      </c>
      <c r="L38" s="622">
        <f>'12-18л. РАСКЛАДКА'!U436</f>
        <v>0</v>
      </c>
      <c r="M38" s="622">
        <f>'12-18л. РАСКЛАДКА'!U490</f>
        <v>0</v>
      </c>
      <c r="N38" s="1600">
        <f>'12-18л. РАСКЛАДКА'!U543</f>
        <v>0</v>
      </c>
      <c r="O38" s="1593">
        <f t="shared" si="0"/>
        <v>0</v>
      </c>
      <c r="P38" s="3339">
        <v>0</v>
      </c>
      <c r="Q38" s="3723">
        <v>0.3</v>
      </c>
      <c r="R38" s="1428">
        <v>0.3</v>
      </c>
      <c r="T38" s="3707"/>
      <c r="U38" s="19"/>
      <c r="V38" s="356"/>
      <c r="W38" s="106"/>
      <c r="X38" s="106"/>
      <c r="Y38" s="106"/>
      <c r="Z38" s="106"/>
      <c r="AA38" s="598"/>
      <c r="AB38" s="126"/>
      <c r="AC38" s="106"/>
      <c r="AD38" s="599"/>
      <c r="AE38" s="106"/>
      <c r="AF38" s="1724"/>
      <c r="AG38" s="106"/>
      <c r="AI38" s="106"/>
      <c r="AJ38" s="106"/>
    </row>
    <row r="39" spans="2:36" ht="12.75" customHeight="1">
      <c r="B39" s="441">
        <v>29</v>
      </c>
      <c r="C39" s="465" t="s">
        <v>187</v>
      </c>
      <c r="D39" s="1440">
        <v>0.5</v>
      </c>
      <c r="E39" s="1599">
        <f>'12-18л. РАСКЛАДКА'!U42</f>
        <v>0.6</v>
      </c>
      <c r="F39" s="622">
        <f>'12-18л. РАСКЛАДКА'!U100</f>
        <v>0.4</v>
      </c>
      <c r="G39" s="622">
        <f>'12-18л. РАСКЛАДКА'!U159</f>
        <v>0.26</v>
      </c>
      <c r="H39" s="622">
        <f>'12-18л. РАСКЛАДКА'!U215</f>
        <v>0.8600000000000001</v>
      </c>
      <c r="I39" s="622">
        <f>'12-18л. РАСКЛАДКА'!U272</f>
        <v>1.2</v>
      </c>
      <c r="J39" s="622">
        <f>'12-18л. РАСКЛАДКА'!U328</f>
        <v>0</v>
      </c>
      <c r="K39" s="622">
        <f>'12-18л. РАСКЛАДКА'!U384</f>
        <v>0.48</v>
      </c>
      <c r="L39" s="622">
        <f>'12-18л. РАСКЛАДКА'!U437</f>
        <v>0.2</v>
      </c>
      <c r="M39" s="622">
        <f>'12-18л. РАСКЛАДКА'!U491</f>
        <v>0.2</v>
      </c>
      <c r="N39" s="1600">
        <f>'12-18л. РАСКЛАДКА'!U544</f>
        <v>0.8</v>
      </c>
      <c r="O39" s="1593">
        <f t="shared" si="0"/>
        <v>5</v>
      </c>
      <c r="P39" s="3339">
        <v>0</v>
      </c>
      <c r="Q39" s="3723">
        <v>5</v>
      </c>
      <c r="R39" s="1428">
        <v>5</v>
      </c>
      <c r="T39" s="3707"/>
      <c r="U39" s="7"/>
      <c r="V39" s="356"/>
      <c r="W39" s="106"/>
      <c r="X39" s="106"/>
      <c r="Y39" s="106"/>
      <c r="Z39" s="106"/>
      <c r="AA39" s="598"/>
      <c r="AB39" s="126"/>
      <c r="AC39" s="106"/>
      <c r="AD39" s="599"/>
      <c r="AE39" s="106"/>
      <c r="AF39" s="1716"/>
      <c r="AG39" s="106"/>
      <c r="AI39" s="106"/>
      <c r="AJ39" s="106"/>
    </row>
    <row r="40" spans="2:36" ht="12" customHeight="1">
      <c r="B40" s="441">
        <v>30</v>
      </c>
      <c r="C40" s="230" t="s">
        <v>103</v>
      </c>
      <c r="D40" s="1440">
        <v>0.4</v>
      </c>
      <c r="E40" s="1599">
        <f>'12-18л. РАСКЛАДКА'!U43</f>
        <v>0</v>
      </c>
      <c r="F40" s="622">
        <f>'12-18л. РАСКЛАДКА'!U101</f>
        <v>0</v>
      </c>
      <c r="G40" s="622">
        <f>'12-18л. РАСКЛАДКА'!U160</f>
        <v>0</v>
      </c>
      <c r="H40" s="622">
        <f>'12-18л. РАСКЛАДКА'!U216</f>
        <v>4</v>
      </c>
      <c r="I40" s="622">
        <f>'12-18л. РАСКЛАДКА'!U273</f>
        <v>0</v>
      </c>
      <c r="J40" s="622">
        <f>'12-18л. РАСКЛАДКА'!U329</f>
        <v>0</v>
      </c>
      <c r="K40" s="622">
        <f>'12-18л. РАСКЛАДКА'!U385</f>
        <v>0</v>
      </c>
      <c r="L40" s="622">
        <f>'12-18л. РАСКЛАДКА'!U438</f>
        <v>0</v>
      </c>
      <c r="M40" s="622">
        <f>'12-18л. РАСКЛАДКА'!U492</f>
        <v>0</v>
      </c>
      <c r="N40" s="1600">
        <f>'12-18л. РАСКЛАДКА'!U545</f>
        <v>0</v>
      </c>
      <c r="O40" s="1593">
        <f t="shared" si="0"/>
        <v>4</v>
      </c>
      <c r="P40" s="3339">
        <v>0</v>
      </c>
      <c r="Q40" s="3723">
        <v>4</v>
      </c>
      <c r="R40" s="1428">
        <v>4</v>
      </c>
      <c r="T40" s="3707"/>
      <c r="U40" s="19"/>
      <c r="V40" s="356"/>
      <c r="W40" s="106"/>
      <c r="X40" s="106"/>
      <c r="Y40" s="106"/>
      <c r="Z40" s="106"/>
      <c r="AA40" s="598"/>
      <c r="AB40" s="126"/>
      <c r="AC40" s="106"/>
      <c r="AD40" s="599"/>
      <c r="AE40" s="106"/>
      <c r="AF40" s="1716"/>
      <c r="AG40" s="106"/>
      <c r="AI40" s="106"/>
      <c r="AJ40" s="106"/>
    </row>
    <row r="41" spans="2:36" ht="12" customHeight="1">
      <c r="B41" s="441">
        <v>31</v>
      </c>
      <c r="C41" s="230" t="s">
        <v>104</v>
      </c>
      <c r="D41" s="1440">
        <v>0.2</v>
      </c>
      <c r="E41" s="1599">
        <f>'12-18л. РАСКЛАДКА'!U44</f>
        <v>1.5940000000000001</v>
      </c>
      <c r="F41" s="622">
        <f>'12-18л. РАСКЛАДКА'!U102</f>
        <v>1E-3</v>
      </c>
      <c r="G41" s="622">
        <f>'12-18л. РАСКЛАДКА'!U161</f>
        <v>0</v>
      </c>
      <c r="H41" s="622">
        <f>'12-18л. РАСКЛАДКА'!U217</f>
        <v>0.39900000000000002</v>
      </c>
      <c r="I41" s="622">
        <f>'12-18л. РАСКЛАДКА'!U274</f>
        <v>0</v>
      </c>
      <c r="J41" s="622">
        <f>'12-18л. РАСКЛАДКА'!U330</f>
        <v>0</v>
      </c>
      <c r="K41" s="622">
        <f>'12-18л. РАСКЛАДКА'!U386</f>
        <v>0</v>
      </c>
      <c r="L41" s="622">
        <f>'12-18л. РАСКЛАДКА'!U439</f>
        <v>0</v>
      </c>
      <c r="M41" s="622">
        <f>'12-18л. РАСКЛАДКА'!U493</f>
        <v>0</v>
      </c>
      <c r="N41" s="1600">
        <f>'12-18л. РАСКЛАДКА'!U546</f>
        <v>6.0099999999999997E-3</v>
      </c>
      <c r="O41" s="2698">
        <f t="shared" si="0"/>
        <v>2.0000100000000001</v>
      </c>
      <c r="P41" s="3339">
        <v>5.0000000000000001E-4</v>
      </c>
      <c r="Q41" s="3723">
        <v>2</v>
      </c>
      <c r="R41" s="1428">
        <v>2</v>
      </c>
      <c r="T41" s="3707"/>
      <c r="U41" s="19"/>
      <c r="V41" s="356"/>
      <c r="W41" s="106"/>
      <c r="X41" s="106"/>
      <c r="Y41" s="106"/>
      <c r="Z41" s="106"/>
      <c r="AA41" s="598"/>
      <c r="AB41" s="126"/>
      <c r="AC41" s="106"/>
      <c r="AD41" s="599"/>
      <c r="AE41" s="106"/>
      <c r="AF41" s="1725"/>
      <c r="AG41" s="106"/>
      <c r="AI41" s="106"/>
      <c r="AJ41" s="106"/>
    </row>
    <row r="42" spans="2:36" ht="11.25" customHeight="1">
      <c r="B42" s="441">
        <v>32</v>
      </c>
      <c r="C42" s="230" t="s">
        <v>54</v>
      </c>
      <c r="D42" s="1440">
        <v>9</v>
      </c>
      <c r="E42" s="1513">
        <f>'12-18л. МЕНЮ '!E89</f>
        <v>7.5287999999999995</v>
      </c>
      <c r="F42" s="624">
        <f>'12-18л. МЕНЮ '!E143</f>
        <v>10.718999999999999</v>
      </c>
      <c r="G42" s="624">
        <f>'12-18л. МЕНЮ '!E197</f>
        <v>6.0797999999999988</v>
      </c>
      <c r="H42" s="624">
        <f>'12-18л. МЕНЮ '!E254</f>
        <v>9.4794999999999998</v>
      </c>
      <c r="I42" s="624">
        <f>'12-18л. МЕНЮ '!E305</f>
        <v>2.0029000000000003</v>
      </c>
      <c r="J42" s="624">
        <f>'12-18л. МЕНЮ '!E362</f>
        <v>7.2783999999999995</v>
      </c>
      <c r="K42" s="624">
        <f>'12-18л. МЕНЮ '!E420</f>
        <v>17.599299999999999</v>
      </c>
      <c r="L42" s="1603">
        <f>'12-18л. МЕНЮ '!E475</f>
        <v>12.075999999999999</v>
      </c>
      <c r="M42" s="624">
        <f>'12-18л. МЕНЮ '!E528</f>
        <v>8.1362000000000005</v>
      </c>
      <c r="N42" s="1514">
        <f>'12-18л. МЕНЮ '!E584</f>
        <v>9.103390000000001</v>
      </c>
      <c r="O42" s="2876">
        <f t="shared" si="0"/>
        <v>90.003290000000007</v>
      </c>
      <c r="P42" s="3313">
        <v>3.656E-3</v>
      </c>
      <c r="Q42" s="3723">
        <v>90</v>
      </c>
      <c r="R42" s="1428">
        <v>90</v>
      </c>
      <c r="T42" s="3707"/>
      <c r="U42" s="19"/>
      <c r="V42" s="356"/>
      <c r="W42" s="106"/>
      <c r="X42" s="106"/>
      <c r="Y42" s="106"/>
      <c r="Z42" s="106"/>
      <c r="AA42" s="598"/>
      <c r="AB42" s="126"/>
      <c r="AC42" s="106"/>
      <c r="AD42" s="599"/>
      <c r="AE42" s="106"/>
      <c r="AF42" s="1716"/>
      <c r="AG42" s="106"/>
      <c r="AI42" s="106"/>
      <c r="AJ42" s="106"/>
    </row>
    <row r="43" spans="2:36" ht="12.75" customHeight="1">
      <c r="B43" s="441">
        <v>33</v>
      </c>
      <c r="C43" s="230" t="s">
        <v>55</v>
      </c>
      <c r="D43" s="1440">
        <v>9.1999999999999993</v>
      </c>
      <c r="E43" s="1513">
        <f>'12-18л. МЕНЮ '!F89</f>
        <v>10.094000000000001</v>
      </c>
      <c r="F43" s="624">
        <f>'12-18л. МЕНЮ '!F143</f>
        <v>15.454700000000001</v>
      </c>
      <c r="G43" s="624">
        <f>'12-18л. МЕНЮ '!F197</f>
        <v>9.0505999999999993</v>
      </c>
      <c r="H43" s="624">
        <f>'12-18л. МЕНЮ '!F254</f>
        <v>9.251199999999999</v>
      </c>
      <c r="I43" s="624">
        <f>'12-18л. МЕНЮ '!F305</f>
        <v>3.819</v>
      </c>
      <c r="J43" s="624">
        <f>'12-18л. МЕНЮ '!F362</f>
        <v>8.525599999999999</v>
      </c>
      <c r="K43" s="624">
        <f>'12-18л. МЕНЮ '!F420</f>
        <v>4.8780000000000001</v>
      </c>
      <c r="L43" s="624">
        <f>'12-18л. МЕНЮ '!F475</f>
        <v>9.89</v>
      </c>
      <c r="M43" s="624">
        <f>'12-18л. МЕНЮ '!F528</f>
        <v>9.3718000000000004</v>
      </c>
      <c r="N43" s="1514">
        <f>'12-18л. МЕНЮ '!F584</f>
        <v>11.66522</v>
      </c>
      <c r="O43" s="1593">
        <f t="shared" si="0"/>
        <v>92.00012000000001</v>
      </c>
      <c r="P43" s="3313">
        <v>1.2999999999999999E-4</v>
      </c>
      <c r="Q43" s="3723">
        <v>92</v>
      </c>
      <c r="R43" s="1428">
        <v>92</v>
      </c>
      <c r="T43" s="3707"/>
      <c r="U43" s="19"/>
      <c r="V43" s="356"/>
      <c r="W43" s="106"/>
      <c r="X43" s="106"/>
      <c r="Y43" s="106"/>
      <c r="Z43" s="106"/>
      <c r="AA43" s="598"/>
      <c r="AB43" s="126"/>
      <c r="AC43" s="106"/>
      <c r="AD43" s="599"/>
      <c r="AE43" s="106"/>
      <c r="AF43" s="1712"/>
      <c r="AG43" s="106"/>
      <c r="AI43" s="106"/>
      <c r="AJ43" s="106"/>
    </row>
    <row r="44" spans="2:36" ht="11.25" customHeight="1">
      <c r="B44" s="1374">
        <v>34</v>
      </c>
      <c r="C44" s="1552" t="s">
        <v>56</v>
      </c>
      <c r="D44" s="1476">
        <v>38.299999999999997</v>
      </c>
      <c r="E44" s="1515">
        <f>'12-18л. МЕНЮ '!G89</f>
        <v>47.661000000000001</v>
      </c>
      <c r="F44" s="624">
        <f>'12-18л. МЕНЮ '!G143</f>
        <v>32.782000000000004</v>
      </c>
      <c r="G44" s="624">
        <f>'12-18л. МЕНЮ '!G197</f>
        <v>44.6648</v>
      </c>
      <c r="H44" s="624">
        <f>'12-18л. МЕНЮ '!G254</f>
        <v>38.207999999999998</v>
      </c>
      <c r="I44" s="624">
        <f>'12-18л. МЕНЮ '!G305</f>
        <v>34.409999999999997</v>
      </c>
      <c r="J44" s="624">
        <f>'12-18л. МЕНЮ '!G362</f>
        <v>43.021299999999997</v>
      </c>
      <c r="K44" s="624">
        <f>'12-18л. МЕНЮ '!G420</f>
        <v>40.645600000000002</v>
      </c>
      <c r="L44" s="624">
        <f>'12-18л. МЕНЮ '!G475</f>
        <v>29.756999999999998</v>
      </c>
      <c r="M44" s="624">
        <f>'12-18л. МЕНЮ '!G528</f>
        <v>38.227400000000003</v>
      </c>
      <c r="N44" s="1514">
        <f>'12-18л. МЕНЮ '!G584</f>
        <v>33.622800000000005</v>
      </c>
      <c r="O44" s="1593">
        <f t="shared" si="0"/>
        <v>382.99989999999997</v>
      </c>
      <c r="P44" s="3313">
        <v>-2.5999999999999998E-5</v>
      </c>
      <c r="Q44" s="3723">
        <v>383</v>
      </c>
      <c r="R44" s="1428">
        <v>383</v>
      </c>
      <c r="T44" s="3707"/>
      <c r="U44" s="19"/>
      <c r="V44" s="356"/>
      <c r="W44" s="106"/>
      <c r="X44" s="106"/>
      <c r="Y44" s="106"/>
      <c r="Z44" s="106"/>
      <c r="AA44" s="598"/>
      <c r="AB44" s="126"/>
      <c r="AC44" s="106"/>
      <c r="AD44" s="599"/>
      <c r="AE44" s="106"/>
      <c r="AF44" s="1712"/>
      <c r="AG44" s="106"/>
      <c r="AI44" s="106"/>
      <c r="AJ44" s="106"/>
    </row>
    <row r="45" spans="2:36" ht="12.75" customHeight="1" thickBot="1">
      <c r="B45" s="466">
        <v>35</v>
      </c>
      <c r="C45" s="467" t="s">
        <v>57</v>
      </c>
      <c r="D45" s="1435">
        <v>272</v>
      </c>
      <c r="E45" s="1516">
        <f>'12-18л. МЕНЮ '!H89</f>
        <v>281.74919999999997</v>
      </c>
      <c r="F45" s="627">
        <f>'12-18л. МЕНЮ '!H143</f>
        <v>310.46079999999995</v>
      </c>
      <c r="G45" s="627">
        <f>'12-18л. МЕНЮ '!H197</f>
        <v>275.185</v>
      </c>
      <c r="H45" s="627">
        <f>'12-18л. МЕНЮ '!H254</f>
        <v>272.27700000000004</v>
      </c>
      <c r="I45" s="627">
        <f>'12-18л. МЕНЮ '!H305</f>
        <v>233.94139999999999</v>
      </c>
      <c r="J45" s="627">
        <f>'12-18л. МЕНЮ '!H362</f>
        <v>279.13150000000002</v>
      </c>
      <c r="K45" s="628">
        <f>'12-18л. МЕНЮ '!H420</f>
        <v>261.2953</v>
      </c>
      <c r="L45" s="627">
        <f>'12-18л. МЕНЮ '!H475</f>
        <v>259.29500000000002</v>
      </c>
      <c r="M45" s="627">
        <f>'12-18л. МЕНЮ '!H528</f>
        <v>270.59719999999999</v>
      </c>
      <c r="N45" s="1517">
        <f>'12-18л. МЕНЮ '!H584</f>
        <v>276.0675</v>
      </c>
      <c r="O45" s="1595">
        <f t="shared" si="0"/>
        <v>2719.9999000000003</v>
      </c>
      <c r="P45" s="3319">
        <v>-3.9999999999999998E-6</v>
      </c>
      <c r="Q45" s="3730">
        <v>2720</v>
      </c>
      <c r="R45" s="1431">
        <v>2720</v>
      </c>
      <c r="T45" s="3707"/>
      <c r="U45" s="19"/>
      <c r="V45" s="356"/>
      <c r="W45" s="106"/>
      <c r="X45" s="106"/>
      <c r="Y45" s="106"/>
      <c r="Z45" s="106"/>
      <c r="AA45" s="617"/>
      <c r="AB45" s="126"/>
      <c r="AC45" s="106"/>
      <c r="AD45" s="599"/>
      <c r="AE45" s="106"/>
      <c r="AF45" s="1712"/>
      <c r="AG45" s="106"/>
      <c r="AI45" s="106"/>
      <c r="AJ45" s="106"/>
    </row>
    <row r="48" spans="2:36" ht="13.5" customHeight="1"/>
    <row r="49" spans="2:18" ht="12.75" customHeight="1"/>
    <row r="50" spans="2:18" ht="12.75" customHeight="1"/>
    <row r="51" spans="2:18" ht="11.25" customHeight="1"/>
    <row r="52" spans="2:18" ht="11.25" customHeight="1"/>
    <row r="54" spans="2:18">
      <c r="B54" t="s">
        <v>191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</row>
    <row r="55" spans="2:18">
      <c r="B55" t="s">
        <v>192</v>
      </c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</row>
    <row r="56" spans="2:18">
      <c r="B56" t="s">
        <v>193</v>
      </c>
      <c r="O56" s="261"/>
      <c r="P56" s="261"/>
    </row>
    <row r="57" spans="2:18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61"/>
      <c r="R57" s="261"/>
    </row>
    <row r="58" spans="2:18">
      <c r="B58" s="1" t="s">
        <v>194</v>
      </c>
    </row>
    <row r="59" spans="2:18">
      <c r="B59" t="s">
        <v>195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</row>
    <row r="60" spans="2:18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61"/>
      <c r="R60" s="261"/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2:39"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</row>
    <row r="88" spans="2:39">
      <c r="B88" s="200"/>
      <c r="C88" s="106"/>
      <c r="D88" s="200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98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  <c r="AL88" s="106"/>
      <c r="AM88" s="106"/>
    </row>
    <row r="89" spans="2:39">
      <c r="B89" s="106"/>
      <c r="C89" s="126"/>
      <c r="D89" s="356"/>
      <c r="E89" s="203"/>
      <c r="F89" s="203"/>
      <c r="G89" s="203"/>
      <c r="H89" s="203"/>
      <c r="I89" s="203"/>
      <c r="J89" s="203"/>
      <c r="K89" s="203"/>
      <c r="L89" s="203"/>
      <c r="M89" s="126"/>
      <c r="N89" s="126"/>
      <c r="O89" s="98"/>
      <c r="P89" s="98"/>
      <c r="Q89" s="126"/>
      <c r="R89" s="356"/>
      <c r="S89" s="106"/>
      <c r="T89" s="356"/>
      <c r="U89" s="12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/>
      <c r="AL89" s="106"/>
      <c r="AM89" s="106"/>
    </row>
    <row r="90" spans="2:39">
      <c r="B90" s="106"/>
      <c r="C90" s="126"/>
      <c r="D90" s="98"/>
      <c r="E90" s="203"/>
      <c r="F90" s="203"/>
      <c r="G90" s="203"/>
      <c r="H90" s="203"/>
      <c r="I90" s="203"/>
      <c r="J90" s="203"/>
      <c r="K90" s="203"/>
      <c r="L90" s="203"/>
      <c r="M90" s="126"/>
      <c r="N90" s="126"/>
      <c r="O90" s="98"/>
      <c r="P90" s="98"/>
      <c r="Q90" s="126"/>
      <c r="R90" s="356"/>
      <c r="S90" s="106"/>
      <c r="T90" s="356"/>
      <c r="U90" s="12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106"/>
      <c r="AL90" s="106"/>
      <c r="AM90" s="106"/>
    </row>
    <row r="91" spans="2:39">
      <c r="B91" s="106"/>
      <c r="C91" s="356"/>
      <c r="D91" s="356"/>
      <c r="E91" s="203"/>
      <c r="F91" s="203"/>
      <c r="G91" s="203"/>
      <c r="H91" s="203"/>
      <c r="I91" s="106"/>
      <c r="J91" s="106"/>
      <c r="K91" s="203"/>
      <c r="L91" s="104"/>
      <c r="M91" s="126"/>
      <c r="N91" s="126"/>
      <c r="O91" s="98"/>
      <c r="P91" s="98"/>
      <c r="Q91" s="356"/>
      <c r="R91" s="356"/>
      <c r="S91" s="106"/>
      <c r="T91" s="356"/>
      <c r="U91" s="126"/>
      <c r="V91" s="106"/>
      <c r="W91" s="106"/>
      <c r="X91" s="106"/>
      <c r="Y91" s="106"/>
      <c r="Z91" s="106"/>
      <c r="AA91" s="106"/>
      <c r="AB91" s="593"/>
      <c r="AC91" s="106"/>
      <c r="AD91" s="106"/>
      <c r="AE91" s="106"/>
      <c r="AF91" s="106"/>
      <c r="AG91" s="106"/>
      <c r="AH91" s="106"/>
      <c r="AI91" s="106"/>
      <c r="AJ91" s="106"/>
      <c r="AK91" s="106"/>
      <c r="AL91" s="106"/>
      <c r="AM91" s="106"/>
    </row>
    <row r="92" spans="2:39">
      <c r="B92" s="106"/>
      <c r="C92" s="126"/>
      <c r="D92" s="126"/>
      <c r="E92" s="356"/>
      <c r="F92" s="356"/>
      <c r="G92" s="356"/>
      <c r="H92" s="356"/>
      <c r="I92" s="356"/>
      <c r="J92" s="356"/>
      <c r="K92" s="356"/>
      <c r="L92" s="356"/>
      <c r="M92" s="356"/>
      <c r="N92" s="356"/>
      <c r="O92" s="98"/>
      <c r="P92" s="98"/>
      <c r="Q92" s="356"/>
      <c r="R92" s="356"/>
      <c r="S92" s="106"/>
      <c r="T92" s="356"/>
      <c r="U92" s="126"/>
      <c r="V92" s="106"/>
      <c r="W92" s="106"/>
      <c r="X92" s="106"/>
      <c r="Y92" s="106"/>
      <c r="Z92" s="328"/>
      <c r="AA92" s="106"/>
      <c r="AB92" s="593"/>
      <c r="AC92" s="106"/>
      <c r="AD92" s="106"/>
      <c r="AE92" s="106"/>
      <c r="AF92" s="106"/>
      <c r="AG92" s="106"/>
      <c r="AH92" s="106"/>
      <c r="AI92" s="106"/>
      <c r="AJ92" s="106"/>
      <c r="AK92" s="106"/>
      <c r="AL92" s="106"/>
      <c r="AM92" s="106"/>
    </row>
    <row r="93" spans="2:39">
      <c r="B93" s="106"/>
      <c r="C93" s="356"/>
      <c r="D93" s="106"/>
      <c r="E93" s="356"/>
      <c r="F93" s="356"/>
      <c r="G93" s="356"/>
      <c r="H93" s="356"/>
      <c r="I93" s="356"/>
      <c r="J93" s="356"/>
      <c r="K93" s="356"/>
      <c r="L93" s="356"/>
      <c r="M93" s="356"/>
      <c r="N93" s="356"/>
      <c r="O93" s="98"/>
      <c r="P93" s="98"/>
      <c r="Q93" s="126"/>
      <c r="R93" s="356"/>
      <c r="S93" s="106"/>
      <c r="T93" s="356"/>
      <c r="U93" s="126"/>
      <c r="V93" s="106"/>
      <c r="W93" s="106"/>
      <c r="X93" s="106"/>
      <c r="Y93" s="106"/>
      <c r="Z93" s="328"/>
      <c r="AA93" s="106"/>
      <c r="AB93" s="594"/>
      <c r="AC93" s="106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/>
    </row>
    <row r="94" spans="2:39">
      <c r="B94" s="106"/>
      <c r="C94" s="126"/>
      <c r="D94" s="203"/>
      <c r="E94" s="126"/>
      <c r="F94" s="126"/>
      <c r="G94" s="126"/>
      <c r="H94" s="126"/>
      <c r="I94" s="101"/>
      <c r="J94" s="126"/>
      <c r="K94" s="126"/>
      <c r="L94" s="126"/>
      <c r="M94" s="126"/>
      <c r="N94" s="101"/>
      <c r="O94" s="98"/>
      <c r="P94" s="98"/>
      <c r="Q94" s="203"/>
      <c r="R94" s="356"/>
      <c r="S94" s="126"/>
      <c r="T94" s="356"/>
      <c r="U94" s="126"/>
      <c r="V94" s="106"/>
      <c r="W94" s="268"/>
      <c r="X94" s="356"/>
      <c r="Y94" s="159"/>
      <c r="Z94" s="595"/>
      <c r="AA94" s="106"/>
      <c r="AB94" s="594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</row>
    <row r="95" spans="2:39">
      <c r="B95" s="159"/>
      <c r="C95" s="126"/>
      <c r="D95" s="596"/>
      <c r="E95" s="612"/>
      <c r="F95" s="597"/>
      <c r="G95" s="597"/>
      <c r="H95" s="597"/>
      <c r="I95" s="597"/>
      <c r="J95" s="597"/>
      <c r="K95" s="597"/>
      <c r="L95" s="597"/>
      <c r="M95" s="597"/>
      <c r="N95" s="597"/>
      <c r="O95" s="596"/>
      <c r="P95" s="356"/>
      <c r="Q95" s="356"/>
      <c r="R95" s="106"/>
      <c r="S95" s="487"/>
      <c r="T95" s="106"/>
      <c r="U95" s="106"/>
      <c r="V95" s="106"/>
      <c r="W95" s="598"/>
      <c r="X95" s="126"/>
      <c r="Y95" s="121"/>
      <c r="Z95" s="599"/>
      <c r="AA95" s="106"/>
      <c r="AB95" s="600"/>
      <c r="AC95" s="106"/>
      <c r="AD95" s="106"/>
      <c r="AE95" s="106"/>
      <c r="AF95" s="106"/>
      <c r="AG95" s="106"/>
      <c r="AH95" s="106"/>
      <c r="AI95" s="106"/>
      <c r="AJ95" s="106"/>
      <c r="AK95" s="106"/>
      <c r="AL95" s="106"/>
      <c r="AM95" s="106"/>
    </row>
    <row r="96" spans="2:39">
      <c r="B96" s="159"/>
      <c r="C96" s="126"/>
      <c r="D96" s="596"/>
      <c r="E96" s="612"/>
      <c r="F96" s="597"/>
      <c r="G96" s="597"/>
      <c r="H96" s="597"/>
      <c r="I96" s="597"/>
      <c r="J96" s="597"/>
      <c r="K96" s="597"/>
      <c r="L96" s="597"/>
      <c r="M96" s="597"/>
      <c r="N96" s="597"/>
      <c r="O96" s="601"/>
      <c r="P96" s="602"/>
      <c r="Q96" s="356"/>
      <c r="R96" s="106"/>
      <c r="S96" s="106"/>
      <c r="T96" s="106"/>
      <c r="U96" s="106"/>
      <c r="V96" s="106"/>
      <c r="W96" s="598"/>
      <c r="X96" s="126"/>
      <c r="Y96" s="121"/>
      <c r="Z96" s="599"/>
      <c r="AA96" s="106"/>
      <c r="AB96" s="600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</row>
    <row r="97" spans="2:39">
      <c r="B97" s="159"/>
      <c r="C97" s="126"/>
      <c r="D97" s="596"/>
      <c r="E97" s="612"/>
      <c r="F97" s="597"/>
      <c r="G97" s="597"/>
      <c r="H97" s="612"/>
      <c r="I97" s="597"/>
      <c r="J97" s="597"/>
      <c r="K97" s="612"/>
      <c r="L97" s="597"/>
      <c r="M97" s="597"/>
      <c r="N97" s="597"/>
      <c r="O97" s="596"/>
      <c r="P97" s="602"/>
      <c r="Q97" s="356"/>
      <c r="R97" s="106"/>
      <c r="S97" s="106"/>
      <c r="T97" s="106"/>
      <c r="U97" s="106"/>
      <c r="V97" s="106"/>
      <c r="W97" s="598"/>
      <c r="X97" s="126"/>
      <c r="Y97" s="121"/>
      <c r="Z97" s="599"/>
      <c r="AA97" s="106"/>
      <c r="AB97" s="603"/>
      <c r="AC97" s="106"/>
      <c r="AD97" s="106"/>
      <c r="AE97" s="106"/>
      <c r="AF97" s="106"/>
      <c r="AG97" s="106"/>
      <c r="AH97" s="106"/>
      <c r="AI97" s="106"/>
      <c r="AJ97" s="106"/>
      <c r="AK97" s="106"/>
      <c r="AL97" s="106"/>
      <c r="AM97" s="106"/>
    </row>
    <row r="98" spans="2:39">
      <c r="B98" s="159"/>
      <c r="C98" s="126"/>
      <c r="D98" s="596"/>
      <c r="E98" s="612"/>
      <c r="F98" s="597"/>
      <c r="G98" s="597"/>
      <c r="H98" s="597"/>
      <c r="I98" s="597"/>
      <c r="J98" s="597"/>
      <c r="K98" s="597"/>
      <c r="L98" s="597"/>
      <c r="M98" s="597"/>
      <c r="N98" s="612"/>
      <c r="O98" s="604"/>
      <c r="P98" s="602"/>
      <c r="Q98" s="356"/>
      <c r="R98" s="106"/>
      <c r="S98" s="106"/>
      <c r="T98" s="106"/>
      <c r="U98" s="106"/>
      <c r="V98" s="106"/>
      <c r="W98" s="598"/>
      <c r="X98" s="126"/>
      <c r="Y98" s="121"/>
      <c r="Z98" s="599"/>
      <c r="AA98" s="106"/>
      <c r="AB98" s="600"/>
      <c r="AC98" s="106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</row>
    <row r="99" spans="2:39">
      <c r="B99" s="159"/>
      <c r="C99" s="126"/>
      <c r="D99" s="596"/>
      <c r="E99" s="612"/>
      <c r="F99" s="597"/>
      <c r="G99" s="597"/>
      <c r="H99" s="597"/>
      <c r="I99" s="597"/>
      <c r="J99" s="597"/>
      <c r="K99" s="597"/>
      <c r="L99" s="597"/>
      <c r="M99" s="597"/>
      <c r="N99" s="597"/>
      <c r="O99" s="596"/>
      <c r="P99" s="602"/>
      <c r="Q99" s="356"/>
      <c r="R99" s="106"/>
      <c r="S99" s="106"/>
      <c r="T99" s="106"/>
      <c r="U99" s="106"/>
      <c r="V99" s="106"/>
      <c r="W99" s="598"/>
      <c r="X99" s="126"/>
      <c r="Y99" s="121"/>
      <c r="Z99" s="599"/>
      <c r="AA99" s="106"/>
      <c r="AB99" s="605"/>
      <c r="AC99" s="106"/>
      <c r="AD99" s="106"/>
      <c r="AE99" s="106"/>
      <c r="AF99" s="106"/>
      <c r="AG99" s="106"/>
      <c r="AH99" s="106"/>
      <c r="AI99" s="106"/>
      <c r="AJ99" s="106"/>
      <c r="AK99" s="106"/>
      <c r="AL99" s="106"/>
      <c r="AM99" s="106"/>
    </row>
    <row r="100" spans="2:39">
      <c r="B100" s="159"/>
      <c r="C100" s="126"/>
      <c r="D100" s="596"/>
      <c r="E100" s="612"/>
      <c r="F100" s="597"/>
      <c r="G100" s="597"/>
      <c r="H100" s="597"/>
      <c r="I100" s="597"/>
      <c r="J100" s="597"/>
      <c r="K100" s="597"/>
      <c r="L100" s="597"/>
      <c r="M100" s="597"/>
      <c r="N100" s="597"/>
      <c r="O100" s="596"/>
      <c r="P100" s="602"/>
      <c r="Q100" s="356"/>
      <c r="R100" s="106"/>
      <c r="S100" s="106"/>
      <c r="T100" s="106"/>
      <c r="U100" s="106"/>
      <c r="V100" s="106"/>
      <c r="W100" s="598"/>
      <c r="X100" s="126"/>
      <c r="Y100" s="121"/>
      <c r="Z100" s="599"/>
      <c r="AA100" s="106"/>
      <c r="AB100" s="603"/>
      <c r="AC100" s="106"/>
      <c r="AD100" s="106"/>
      <c r="AE100" s="106"/>
      <c r="AF100" s="106"/>
      <c r="AG100" s="106"/>
      <c r="AH100" s="106"/>
      <c r="AI100" s="106"/>
      <c r="AJ100" s="106"/>
      <c r="AK100" s="106"/>
      <c r="AL100" s="106"/>
      <c r="AM100" s="106"/>
    </row>
    <row r="101" spans="2:39">
      <c r="B101" s="159"/>
      <c r="C101" s="126"/>
      <c r="D101" s="596"/>
      <c r="E101" s="612"/>
      <c r="F101" s="597"/>
      <c r="G101" s="98"/>
      <c r="H101" s="607"/>
      <c r="I101" s="612"/>
      <c r="J101" s="597"/>
      <c r="K101" s="597"/>
      <c r="L101" s="597"/>
      <c r="M101" s="597"/>
      <c r="N101" s="597"/>
      <c r="O101" s="606"/>
      <c r="P101" s="602"/>
      <c r="Q101" s="356"/>
      <c r="R101" s="106"/>
      <c r="S101" s="106"/>
      <c r="T101" s="106"/>
      <c r="U101" s="106"/>
      <c r="V101" s="106"/>
      <c r="W101" s="598"/>
      <c r="X101" s="126"/>
      <c r="Y101" s="121"/>
      <c r="Z101" s="599"/>
      <c r="AA101" s="106"/>
      <c r="AB101" s="605"/>
      <c r="AC101" s="106"/>
      <c r="AD101" s="106"/>
      <c r="AE101" s="106"/>
      <c r="AF101" s="106"/>
      <c r="AG101" s="106"/>
      <c r="AH101" s="106"/>
      <c r="AI101" s="106"/>
      <c r="AJ101" s="106"/>
      <c r="AK101" s="106"/>
      <c r="AL101" s="106"/>
      <c r="AM101" s="106"/>
    </row>
    <row r="102" spans="2:39">
      <c r="B102" s="159"/>
      <c r="C102" s="126"/>
      <c r="D102" s="596"/>
      <c r="E102" s="612"/>
      <c r="F102" s="597"/>
      <c r="G102" s="597"/>
      <c r="H102" s="597"/>
      <c r="I102" s="597"/>
      <c r="J102" s="597"/>
      <c r="K102" s="597"/>
      <c r="L102" s="597"/>
      <c r="M102" s="597"/>
      <c r="N102" s="597"/>
      <c r="O102" s="596"/>
      <c r="P102" s="602"/>
      <c r="Q102" s="356"/>
      <c r="R102" s="106"/>
      <c r="S102" s="106"/>
      <c r="T102" s="106"/>
      <c r="U102" s="106"/>
      <c r="V102" s="106"/>
      <c r="W102" s="598"/>
      <c r="X102" s="126"/>
      <c r="Y102" s="121"/>
      <c r="Z102" s="599"/>
      <c r="AA102" s="106"/>
      <c r="AB102" s="600"/>
      <c r="AC102" s="106"/>
      <c r="AD102" s="106"/>
      <c r="AE102" s="106"/>
      <c r="AF102" s="106"/>
      <c r="AG102" s="106"/>
      <c r="AH102" s="106"/>
      <c r="AI102" s="106"/>
      <c r="AJ102" s="106"/>
      <c r="AK102" s="106"/>
      <c r="AL102" s="106"/>
      <c r="AM102" s="106"/>
    </row>
    <row r="103" spans="2:39">
      <c r="B103" s="159"/>
      <c r="C103" s="126"/>
      <c r="D103" s="596"/>
      <c r="E103" s="612"/>
      <c r="F103" s="597"/>
      <c r="G103" s="597"/>
      <c r="H103" s="597"/>
      <c r="I103" s="597"/>
      <c r="J103" s="597"/>
      <c r="K103" s="597"/>
      <c r="L103" s="597"/>
      <c r="M103" s="597"/>
      <c r="N103" s="597"/>
      <c r="O103" s="596"/>
      <c r="P103" s="602"/>
      <c r="Q103" s="356"/>
      <c r="R103" s="106"/>
      <c r="S103" s="106"/>
      <c r="T103" s="106"/>
      <c r="U103" s="106"/>
      <c r="V103" s="106"/>
      <c r="W103" s="598"/>
      <c r="X103" s="126"/>
      <c r="Y103" s="121"/>
      <c r="Z103" s="599"/>
      <c r="AA103" s="106"/>
      <c r="AB103" s="600"/>
      <c r="AC103" s="106"/>
      <c r="AD103" s="106"/>
      <c r="AE103" s="106"/>
      <c r="AF103" s="106"/>
      <c r="AG103" s="106"/>
      <c r="AH103" s="106"/>
      <c r="AI103" s="106"/>
      <c r="AJ103" s="106"/>
      <c r="AK103" s="106"/>
      <c r="AL103" s="106"/>
      <c r="AM103" s="106"/>
    </row>
    <row r="104" spans="2:39" ht="12.75" customHeight="1">
      <c r="B104" s="159"/>
      <c r="C104" s="126"/>
      <c r="D104" s="596"/>
      <c r="E104" s="612"/>
      <c r="F104" s="597"/>
      <c r="G104" s="597"/>
      <c r="H104" s="597"/>
      <c r="I104" s="597"/>
      <c r="J104" s="597"/>
      <c r="K104" s="597"/>
      <c r="L104" s="597"/>
      <c r="M104" s="597"/>
      <c r="N104" s="597"/>
      <c r="O104" s="596"/>
      <c r="P104" s="602"/>
      <c r="Q104" s="356"/>
      <c r="R104" s="106"/>
      <c r="S104" s="106"/>
      <c r="T104" s="106"/>
      <c r="U104" s="106"/>
      <c r="V104" s="106"/>
      <c r="W104" s="598"/>
      <c r="X104" s="126"/>
      <c r="Y104" s="121"/>
      <c r="Z104" s="599"/>
      <c r="AA104" s="106"/>
      <c r="AB104" s="600"/>
      <c r="AC104" s="106"/>
      <c r="AD104" s="106"/>
      <c r="AE104" s="106"/>
      <c r="AF104" s="106"/>
      <c r="AG104" s="106"/>
      <c r="AH104" s="106"/>
      <c r="AI104" s="106"/>
      <c r="AJ104" s="106"/>
      <c r="AK104" s="106"/>
      <c r="AL104" s="106"/>
      <c r="AM104" s="106"/>
    </row>
    <row r="105" spans="2:39" ht="13.5" customHeight="1">
      <c r="B105" s="159"/>
      <c r="C105" s="126"/>
      <c r="D105" s="596"/>
      <c r="E105" s="612"/>
      <c r="F105" s="597"/>
      <c r="G105" s="597"/>
      <c r="H105" s="597"/>
      <c r="I105" s="597"/>
      <c r="J105" s="597"/>
      <c r="K105" s="597"/>
      <c r="L105" s="597"/>
      <c r="M105" s="597"/>
      <c r="N105" s="597"/>
      <c r="O105" s="596"/>
      <c r="P105" s="602"/>
      <c r="Q105" s="356"/>
      <c r="R105" s="106"/>
      <c r="S105" s="106"/>
      <c r="T105" s="106"/>
      <c r="U105" s="106"/>
      <c r="V105" s="106"/>
      <c r="W105" s="598"/>
      <c r="X105" s="126"/>
      <c r="Y105" s="121"/>
      <c r="Z105" s="599"/>
      <c r="AA105" s="106"/>
      <c r="AB105" s="600"/>
      <c r="AC105" s="106"/>
      <c r="AD105" s="106"/>
      <c r="AE105" s="106"/>
      <c r="AF105" s="106"/>
      <c r="AG105" s="106"/>
      <c r="AH105" s="106"/>
      <c r="AI105" s="106"/>
      <c r="AJ105" s="106"/>
      <c r="AK105" s="106"/>
      <c r="AL105" s="106"/>
      <c r="AM105" s="106"/>
    </row>
    <row r="106" spans="2:39" ht="12.75" customHeight="1">
      <c r="B106" s="159"/>
      <c r="C106" s="126"/>
      <c r="D106" s="596"/>
      <c r="E106" s="612"/>
      <c r="F106" s="597"/>
      <c r="G106" s="597"/>
      <c r="H106" s="597"/>
      <c r="I106" s="597"/>
      <c r="J106" s="597"/>
      <c r="K106" s="597"/>
      <c r="L106" s="597"/>
      <c r="M106" s="597"/>
      <c r="N106" s="597"/>
      <c r="O106" s="596"/>
      <c r="P106" s="602"/>
      <c r="Q106" s="356"/>
      <c r="R106" s="106"/>
      <c r="S106" s="106"/>
      <c r="T106" s="106"/>
      <c r="U106" s="106"/>
      <c r="V106" s="106"/>
      <c r="W106" s="598"/>
      <c r="X106" s="126"/>
      <c r="Y106" s="121"/>
      <c r="Z106" s="599"/>
      <c r="AA106" s="106"/>
      <c r="AB106" s="600"/>
      <c r="AC106" s="106"/>
      <c r="AD106" s="106"/>
      <c r="AE106" s="106"/>
      <c r="AF106" s="106"/>
      <c r="AG106" s="106"/>
      <c r="AH106" s="106"/>
      <c r="AI106" s="106"/>
      <c r="AJ106" s="106"/>
      <c r="AK106" s="106"/>
      <c r="AL106" s="106"/>
      <c r="AM106" s="106"/>
    </row>
    <row r="107" spans="2:39">
      <c r="B107" s="159"/>
      <c r="C107" s="126"/>
      <c r="D107" s="596"/>
      <c r="E107" s="612"/>
      <c r="F107" s="597"/>
      <c r="G107" s="597"/>
      <c r="H107" s="597"/>
      <c r="I107" s="597"/>
      <c r="J107" s="597"/>
      <c r="K107" s="597"/>
      <c r="L107" s="597"/>
      <c r="M107" s="597"/>
      <c r="N107" s="597"/>
      <c r="O107" s="596"/>
      <c r="P107" s="602"/>
      <c r="Q107" s="356"/>
      <c r="R107" s="106"/>
      <c r="S107" s="106"/>
      <c r="T107" s="106"/>
      <c r="U107" s="106"/>
      <c r="V107" s="106"/>
      <c r="W107" s="598"/>
      <c r="X107" s="126"/>
      <c r="Y107" s="121"/>
      <c r="Z107" s="599"/>
      <c r="AA107" s="106"/>
      <c r="AB107" s="600"/>
      <c r="AC107" s="106"/>
      <c r="AD107" s="106"/>
      <c r="AE107" s="106"/>
      <c r="AF107" s="106"/>
      <c r="AG107" s="106"/>
      <c r="AH107" s="106"/>
      <c r="AI107" s="106"/>
      <c r="AJ107" s="106"/>
      <c r="AK107" s="106"/>
      <c r="AL107" s="106"/>
      <c r="AM107" s="106"/>
    </row>
    <row r="108" spans="2:39">
      <c r="B108" s="159"/>
      <c r="C108" s="126"/>
      <c r="D108" s="596"/>
      <c r="E108" s="612"/>
      <c r="F108" s="597"/>
      <c r="G108" s="597"/>
      <c r="H108" s="597"/>
      <c r="I108" s="597"/>
      <c r="J108" s="597"/>
      <c r="K108" s="597"/>
      <c r="L108" s="597"/>
      <c r="M108" s="597"/>
      <c r="N108" s="597"/>
      <c r="O108" s="596"/>
      <c r="P108" s="602"/>
      <c r="Q108" s="356"/>
      <c r="R108" s="106"/>
      <c r="S108" s="106"/>
      <c r="T108" s="106"/>
      <c r="U108" s="106"/>
      <c r="V108" s="106"/>
      <c r="W108" s="598"/>
      <c r="X108" s="126"/>
      <c r="Y108" s="121"/>
      <c r="Z108" s="599"/>
      <c r="AA108" s="106"/>
      <c r="AB108" s="600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/>
    </row>
    <row r="109" spans="2:39">
      <c r="B109" s="159"/>
      <c r="C109" s="126"/>
      <c r="D109" s="596"/>
      <c r="E109" s="612"/>
      <c r="F109" s="597"/>
      <c r="G109" s="597"/>
      <c r="H109" s="597"/>
      <c r="I109" s="597"/>
      <c r="J109" s="597"/>
      <c r="K109" s="597"/>
      <c r="L109" s="597"/>
      <c r="M109" s="597"/>
      <c r="N109" s="597"/>
      <c r="O109" s="596"/>
      <c r="P109" s="602"/>
      <c r="Q109" s="356"/>
      <c r="R109" s="106"/>
      <c r="S109" s="106"/>
      <c r="T109" s="106"/>
      <c r="U109" s="106"/>
      <c r="V109" s="106"/>
      <c r="W109" s="598"/>
      <c r="X109" s="126"/>
      <c r="Y109" s="121"/>
      <c r="Z109" s="599"/>
      <c r="AA109" s="106"/>
      <c r="AB109" s="603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</row>
    <row r="110" spans="2:39" ht="12.75" customHeight="1">
      <c r="B110" s="159"/>
      <c r="C110" s="126"/>
      <c r="D110" s="596"/>
      <c r="E110" s="615"/>
      <c r="F110" s="607"/>
      <c r="G110" s="608"/>
      <c r="H110" s="597"/>
      <c r="I110" s="597"/>
      <c r="J110" s="597"/>
      <c r="K110" s="597"/>
      <c r="L110" s="607"/>
      <c r="M110" s="607"/>
      <c r="N110" s="597"/>
      <c r="O110" s="601"/>
      <c r="P110" s="602"/>
      <c r="Q110" s="356"/>
      <c r="R110" s="106"/>
      <c r="S110" s="106"/>
      <c r="T110" s="106"/>
      <c r="U110" s="106"/>
      <c r="V110" s="106"/>
      <c r="W110" s="598"/>
      <c r="X110" s="126"/>
      <c r="Y110" s="121"/>
      <c r="Z110" s="599"/>
      <c r="AA110" s="106"/>
      <c r="AB110" s="609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</row>
    <row r="111" spans="2:39" ht="12.75" customHeight="1">
      <c r="B111" s="159"/>
      <c r="C111" s="126"/>
      <c r="D111" s="596"/>
      <c r="E111" s="615"/>
      <c r="F111" s="607"/>
      <c r="G111" s="608"/>
      <c r="H111" s="597"/>
      <c r="I111" s="597"/>
      <c r="J111" s="597"/>
      <c r="K111" s="597"/>
      <c r="L111" s="607"/>
      <c r="M111" s="607"/>
      <c r="N111" s="597"/>
      <c r="O111" s="596"/>
      <c r="P111" s="602"/>
      <c r="Q111" s="356"/>
      <c r="R111" s="106"/>
      <c r="S111" s="106"/>
      <c r="T111" s="106"/>
      <c r="U111" s="106"/>
      <c r="V111" s="106"/>
      <c r="W111" s="598"/>
      <c r="X111" s="126"/>
      <c r="Y111" s="121"/>
      <c r="Z111" s="599"/>
      <c r="AA111" s="106"/>
      <c r="AB111" s="600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</row>
    <row r="112" spans="2:39" ht="11.25" customHeight="1">
      <c r="B112" s="159"/>
      <c r="C112" s="126"/>
      <c r="D112" s="596"/>
      <c r="E112" s="615"/>
      <c r="F112" s="607"/>
      <c r="G112" s="608"/>
      <c r="H112" s="597"/>
      <c r="I112" s="597"/>
      <c r="J112" s="597"/>
      <c r="K112" s="597"/>
      <c r="L112" s="607"/>
      <c r="M112" s="607"/>
      <c r="N112" s="597"/>
      <c r="O112" s="596"/>
      <c r="P112" s="602"/>
      <c r="Q112" s="356"/>
      <c r="R112" s="106"/>
      <c r="S112" s="106"/>
      <c r="T112" s="106"/>
      <c r="U112" s="106"/>
      <c r="V112" s="106"/>
      <c r="W112" s="598"/>
      <c r="X112" s="126"/>
      <c r="Y112" s="121"/>
      <c r="Z112" s="599"/>
      <c r="AA112" s="106"/>
      <c r="AB112" s="600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6"/>
    </row>
    <row r="113" spans="2:39" ht="12.75" customHeight="1">
      <c r="B113" s="159"/>
      <c r="C113" s="126"/>
      <c r="D113" s="596"/>
      <c r="E113" s="615"/>
      <c r="F113" s="607"/>
      <c r="G113" s="608"/>
      <c r="H113" s="597"/>
      <c r="I113" s="619"/>
      <c r="J113" s="597"/>
      <c r="K113" s="619"/>
      <c r="L113" s="612"/>
      <c r="M113" s="612"/>
      <c r="N113" s="597"/>
      <c r="O113" s="596"/>
      <c r="P113" s="602"/>
      <c r="Q113" s="356"/>
      <c r="R113" s="106"/>
      <c r="S113" s="106"/>
      <c r="T113" s="106"/>
      <c r="U113" s="106"/>
      <c r="V113" s="106"/>
      <c r="W113" s="598"/>
      <c r="X113" s="126"/>
      <c r="Y113" s="121"/>
      <c r="Z113" s="599"/>
      <c r="AA113" s="106"/>
      <c r="AB113" s="605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</row>
    <row r="114" spans="2:39" ht="13.5" customHeight="1">
      <c r="B114" s="159"/>
      <c r="C114" s="126"/>
      <c r="D114" s="596"/>
      <c r="E114" s="615"/>
      <c r="F114" s="612"/>
      <c r="G114" s="608"/>
      <c r="H114" s="597"/>
      <c r="I114" s="597"/>
      <c r="J114" s="597"/>
      <c r="K114" s="597"/>
      <c r="L114" s="612"/>
      <c r="M114" s="612"/>
      <c r="N114" s="597"/>
      <c r="O114" s="596"/>
      <c r="P114" s="602"/>
      <c r="Q114" s="356"/>
      <c r="R114" s="106"/>
      <c r="S114" s="106"/>
      <c r="T114" s="106"/>
      <c r="U114" s="106"/>
      <c r="V114" s="106"/>
      <c r="W114" s="598"/>
      <c r="X114" s="126"/>
      <c r="Y114" s="121"/>
      <c r="Z114" s="599"/>
      <c r="AA114" s="106"/>
      <c r="AB114" s="600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</row>
    <row r="115" spans="2:39" ht="14.25" customHeight="1">
      <c r="B115" s="159"/>
      <c r="C115" s="126"/>
      <c r="D115" s="596"/>
      <c r="E115" s="615"/>
      <c r="F115" s="607"/>
      <c r="G115" s="608"/>
      <c r="H115" s="597"/>
      <c r="I115" s="597"/>
      <c r="J115" s="597"/>
      <c r="K115" s="597"/>
      <c r="L115" s="612"/>
      <c r="M115" s="607"/>
      <c r="N115" s="597"/>
      <c r="O115" s="596"/>
      <c r="P115" s="602"/>
      <c r="Q115" s="356"/>
      <c r="R115" s="106"/>
      <c r="S115" s="106"/>
      <c r="T115" s="106"/>
      <c r="U115" s="106"/>
      <c r="V115" s="106"/>
      <c r="W115" s="598"/>
      <c r="X115" s="126"/>
      <c r="Y115" s="121"/>
      <c r="Z115" s="599"/>
      <c r="AA115" s="106"/>
      <c r="AB115" s="600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</row>
    <row r="116" spans="2:39">
      <c r="B116" s="159"/>
      <c r="C116" s="126"/>
      <c r="D116" s="596"/>
      <c r="E116" s="615"/>
      <c r="F116" s="612"/>
      <c r="G116" s="608"/>
      <c r="H116" s="597"/>
      <c r="I116" s="597"/>
      <c r="J116" s="597"/>
      <c r="K116" s="597"/>
      <c r="L116" s="608"/>
      <c r="M116" s="608"/>
      <c r="N116" s="98"/>
      <c r="O116" s="596"/>
      <c r="P116" s="602"/>
      <c r="Q116" s="356"/>
      <c r="R116" s="106"/>
      <c r="S116" s="106"/>
      <c r="T116" s="106"/>
      <c r="U116" s="106"/>
      <c r="V116" s="106"/>
      <c r="W116" s="598"/>
      <c r="X116" s="126"/>
      <c r="Y116" s="121"/>
      <c r="Z116" s="599"/>
      <c r="AA116" s="106"/>
      <c r="AB116" s="600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</row>
    <row r="117" spans="2:39" ht="14.25" customHeight="1">
      <c r="B117" s="159"/>
      <c r="C117" s="126"/>
      <c r="D117" s="596"/>
      <c r="E117" s="615"/>
      <c r="F117" s="612"/>
      <c r="G117" s="612"/>
      <c r="H117" s="597"/>
      <c r="I117" s="597"/>
      <c r="J117" s="597"/>
      <c r="K117" s="607"/>
      <c r="L117" s="619"/>
      <c r="M117" s="612"/>
      <c r="N117" s="608"/>
      <c r="O117" s="596"/>
      <c r="P117" s="602"/>
      <c r="Q117" s="356"/>
      <c r="R117" s="106"/>
      <c r="S117" s="106"/>
      <c r="T117" s="106"/>
      <c r="U117" s="106"/>
      <c r="V117" s="106"/>
      <c r="W117" s="598"/>
      <c r="X117" s="126"/>
      <c r="Y117" s="121"/>
      <c r="Z117" s="599"/>
      <c r="AA117" s="106"/>
      <c r="AB117" s="600"/>
      <c r="AC117" s="106"/>
      <c r="AD117" s="106"/>
      <c r="AE117" s="106"/>
      <c r="AF117" s="106"/>
      <c r="AG117" s="106"/>
      <c r="AH117" s="106"/>
      <c r="AI117" s="106"/>
      <c r="AJ117" s="106"/>
      <c r="AK117" s="106"/>
      <c r="AL117" s="106"/>
      <c r="AM117" s="106"/>
    </row>
    <row r="118" spans="2:39">
      <c r="B118" s="159"/>
      <c r="C118" s="126"/>
      <c r="D118" s="596"/>
      <c r="E118" s="615"/>
      <c r="F118" s="607"/>
      <c r="G118" s="608"/>
      <c r="H118" s="597"/>
      <c r="I118" s="597"/>
      <c r="J118" s="597"/>
      <c r="K118" s="597"/>
      <c r="L118" s="607"/>
      <c r="M118" s="607"/>
      <c r="N118" s="597"/>
      <c r="O118" s="596"/>
      <c r="P118" s="602"/>
      <c r="Q118" s="356"/>
      <c r="R118" s="106"/>
      <c r="S118" s="106"/>
      <c r="T118" s="106"/>
      <c r="U118" s="106"/>
      <c r="V118" s="106"/>
      <c r="W118" s="598"/>
      <c r="X118" s="126"/>
      <c r="Y118" s="121"/>
      <c r="Z118" s="599"/>
      <c r="AA118" s="106"/>
      <c r="AB118" s="600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</row>
    <row r="119" spans="2:39" ht="11.25" customHeight="1">
      <c r="B119" s="159"/>
      <c r="C119" s="126"/>
      <c r="D119" s="596"/>
      <c r="E119" s="615"/>
      <c r="F119" s="612"/>
      <c r="G119" s="608"/>
      <c r="H119" s="597"/>
      <c r="I119" s="597"/>
      <c r="J119" s="597"/>
      <c r="K119" s="597"/>
      <c r="L119" s="608"/>
      <c r="M119" s="608"/>
      <c r="N119" s="597"/>
      <c r="O119" s="596"/>
      <c r="P119" s="610"/>
      <c r="Q119" s="356"/>
      <c r="R119" s="106"/>
      <c r="S119" s="106"/>
      <c r="T119" s="106"/>
      <c r="U119" s="106"/>
      <c r="V119" s="106"/>
      <c r="W119" s="598"/>
      <c r="X119" s="126"/>
      <c r="Y119" s="121"/>
      <c r="Z119" s="599"/>
      <c r="AA119" s="106"/>
      <c r="AB119" s="611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</row>
    <row r="120" spans="2:39">
      <c r="B120" s="159"/>
      <c r="C120" s="126"/>
      <c r="D120" s="596"/>
      <c r="E120" s="615"/>
      <c r="F120" s="607"/>
      <c r="G120" s="608"/>
      <c r="H120" s="597"/>
      <c r="I120" s="597"/>
      <c r="J120" s="597"/>
      <c r="K120" s="597"/>
      <c r="L120" s="608"/>
      <c r="M120" s="608"/>
      <c r="N120" s="597"/>
      <c r="O120" s="596"/>
      <c r="P120" s="602"/>
      <c r="Q120" s="356"/>
      <c r="R120" s="106"/>
      <c r="S120" s="106"/>
      <c r="T120" s="106"/>
      <c r="U120" s="106"/>
      <c r="V120" s="106"/>
      <c r="W120" s="598"/>
      <c r="X120" s="126"/>
      <c r="Y120" s="121"/>
      <c r="Z120" s="599"/>
      <c r="AA120" s="106"/>
      <c r="AB120" s="600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</row>
    <row r="121" spans="2:39">
      <c r="B121" s="159"/>
      <c r="C121" s="126"/>
      <c r="D121" s="596"/>
      <c r="E121" s="615"/>
      <c r="F121" s="608"/>
      <c r="G121" s="612"/>
      <c r="H121" s="597"/>
      <c r="I121" s="597"/>
      <c r="J121" s="597"/>
      <c r="K121" s="597"/>
      <c r="L121" s="619"/>
      <c r="M121" s="612"/>
      <c r="N121" s="597"/>
      <c r="O121" s="596"/>
      <c r="P121" s="610"/>
      <c r="Q121" s="356"/>
      <c r="R121" s="106"/>
      <c r="S121" s="106"/>
      <c r="T121" s="106"/>
      <c r="U121" s="106"/>
      <c r="V121" s="106"/>
      <c r="W121" s="598"/>
      <c r="X121" s="126"/>
      <c r="Y121" s="121"/>
      <c r="Z121" s="599"/>
      <c r="AA121" s="106"/>
      <c r="AB121" s="611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</row>
    <row r="122" spans="2:39" hidden="1">
      <c r="B122" s="159"/>
      <c r="C122" s="126"/>
      <c r="D122" s="596"/>
      <c r="E122" s="615"/>
      <c r="F122" s="612"/>
      <c r="G122" s="608"/>
      <c r="H122" s="597"/>
      <c r="I122" s="597"/>
      <c r="J122" s="597"/>
      <c r="K122" s="597"/>
      <c r="L122" s="607"/>
      <c r="M122" s="607"/>
      <c r="N122" s="597"/>
      <c r="O122" s="596"/>
      <c r="P122" s="602"/>
      <c r="Q122" s="356"/>
      <c r="R122" s="106"/>
      <c r="S122" s="106"/>
      <c r="T122" s="106"/>
      <c r="U122" s="106"/>
      <c r="V122" s="106"/>
      <c r="W122" s="598"/>
      <c r="X122" s="126"/>
      <c r="Y122" s="121"/>
      <c r="Z122" s="599"/>
      <c r="AA122" s="106"/>
      <c r="AB122" s="605"/>
      <c r="AC122" s="106"/>
      <c r="AD122" s="106"/>
      <c r="AE122" s="106"/>
      <c r="AF122" s="106"/>
      <c r="AG122" s="106"/>
      <c r="AH122" s="106"/>
      <c r="AI122" s="106"/>
      <c r="AJ122" s="106"/>
      <c r="AK122" s="106"/>
      <c r="AL122" s="106"/>
      <c r="AM122" s="106"/>
    </row>
    <row r="123" spans="2:39">
      <c r="B123" s="159"/>
      <c r="C123" s="101"/>
      <c r="D123" s="596"/>
      <c r="E123" s="615"/>
      <c r="F123" s="608"/>
      <c r="G123" s="608"/>
      <c r="H123" s="597"/>
      <c r="I123" s="597"/>
      <c r="J123" s="597"/>
      <c r="K123" s="597"/>
      <c r="L123" s="612"/>
      <c r="M123" s="612"/>
      <c r="N123" s="597"/>
      <c r="O123" s="596"/>
      <c r="P123" s="602"/>
      <c r="Q123" s="356"/>
      <c r="R123" s="106"/>
      <c r="S123" s="106"/>
      <c r="T123" s="106"/>
      <c r="U123" s="106"/>
      <c r="V123" s="106"/>
      <c r="W123" s="598"/>
      <c r="X123" s="126"/>
      <c r="Y123" s="121"/>
      <c r="Z123" s="599"/>
      <c r="AA123" s="106"/>
      <c r="AB123" s="600"/>
      <c r="AC123" s="106"/>
      <c r="AD123" s="106"/>
      <c r="AE123" s="106"/>
      <c r="AF123" s="106"/>
      <c r="AG123" s="106"/>
      <c r="AH123" s="106"/>
      <c r="AI123" s="106"/>
      <c r="AJ123" s="106"/>
      <c r="AK123" s="106"/>
      <c r="AL123" s="106"/>
      <c r="AM123" s="106"/>
    </row>
    <row r="124" spans="2:39">
      <c r="B124" s="159"/>
      <c r="C124" s="126"/>
      <c r="D124" s="596"/>
      <c r="E124" s="615"/>
      <c r="F124" s="607"/>
      <c r="G124" s="608"/>
      <c r="H124" s="619"/>
      <c r="I124" s="597"/>
      <c r="J124" s="597"/>
      <c r="K124" s="597"/>
      <c r="L124" s="607"/>
      <c r="M124" s="608"/>
      <c r="N124" s="597"/>
      <c r="O124" s="601"/>
      <c r="P124" s="610"/>
      <c r="Q124" s="356"/>
      <c r="R124" s="106"/>
      <c r="S124" s="106"/>
      <c r="T124" s="106"/>
      <c r="U124" s="106"/>
      <c r="V124" s="106"/>
      <c r="W124" s="598"/>
      <c r="X124" s="126"/>
      <c r="Y124" s="121"/>
      <c r="Z124" s="599"/>
      <c r="AA124" s="106"/>
      <c r="AB124" s="611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</row>
    <row r="125" spans="2:39">
      <c r="B125" s="159"/>
      <c r="C125" s="126"/>
      <c r="D125" s="596"/>
      <c r="E125" s="615"/>
      <c r="F125" s="619"/>
      <c r="G125" s="619"/>
      <c r="H125" s="597"/>
      <c r="I125" s="597"/>
      <c r="J125" s="597"/>
      <c r="K125" s="597"/>
      <c r="L125" s="620"/>
      <c r="M125" s="619"/>
      <c r="N125" s="597"/>
      <c r="O125" s="601"/>
      <c r="P125" s="602"/>
      <c r="Q125" s="356"/>
      <c r="R125" s="106"/>
      <c r="S125" s="106"/>
      <c r="T125" s="106"/>
      <c r="U125" s="106"/>
      <c r="V125" s="106"/>
      <c r="W125" s="598"/>
      <c r="X125" s="126"/>
      <c r="Y125" s="121"/>
      <c r="Z125" s="599"/>
      <c r="AA125" s="106"/>
      <c r="AB125" s="614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</row>
    <row r="126" spans="2:39">
      <c r="B126" s="159"/>
      <c r="C126" s="126"/>
      <c r="D126" s="596"/>
      <c r="E126" s="615"/>
      <c r="F126" s="155"/>
      <c r="G126" s="155"/>
      <c r="H126" s="155"/>
      <c r="I126" s="155"/>
      <c r="J126" s="155"/>
      <c r="K126" s="155"/>
      <c r="L126" s="155"/>
      <c r="M126" s="155"/>
      <c r="N126" s="155"/>
      <c r="O126" s="601"/>
      <c r="P126" s="602"/>
      <c r="Q126" s="356"/>
      <c r="R126" s="106"/>
      <c r="S126" s="106"/>
      <c r="T126" s="106"/>
      <c r="U126" s="106"/>
      <c r="V126" s="106"/>
      <c r="W126" s="598"/>
      <c r="X126" s="126"/>
      <c r="Y126" s="121"/>
      <c r="Z126" s="599"/>
      <c r="AA126" s="106"/>
      <c r="AB126" s="600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</row>
    <row r="127" spans="2:39" ht="11.25" customHeight="1">
      <c r="B127" s="159"/>
      <c r="C127" s="126"/>
      <c r="D127" s="596"/>
      <c r="E127" s="615"/>
      <c r="F127" s="155"/>
      <c r="G127" s="155"/>
      <c r="H127" s="155"/>
      <c r="I127" s="155"/>
      <c r="J127" s="155"/>
      <c r="K127" s="155"/>
      <c r="L127" s="155"/>
      <c r="M127" s="155"/>
      <c r="N127" s="155"/>
      <c r="O127" s="601"/>
      <c r="P127" s="602"/>
      <c r="Q127" s="356"/>
      <c r="R127" s="106"/>
      <c r="S127" s="106"/>
      <c r="T127" s="106"/>
      <c r="U127" s="106"/>
      <c r="V127" s="106"/>
      <c r="W127" s="598"/>
      <c r="X127" s="126"/>
      <c r="Y127" s="121"/>
      <c r="Z127" s="599"/>
      <c r="AA127" s="106"/>
      <c r="AB127" s="600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</row>
    <row r="128" spans="2:39" ht="12.75" customHeight="1">
      <c r="B128" s="159"/>
      <c r="C128" s="126"/>
      <c r="D128" s="596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601"/>
      <c r="P128" s="602"/>
      <c r="Q128" s="356"/>
      <c r="R128" s="106"/>
      <c r="S128" s="106"/>
      <c r="T128" s="106"/>
      <c r="U128" s="106"/>
      <c r="V128" s="106"/>
      <c r="W128" s="598"/>
      <c r="X128" s="126"/>
      <c r="Y128" s="121"/>
      <c r="Z128" s="599"/>
      <c r="AA128" s="106"/>
      <c r="AB128" s="600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</row>
    <row r="129" spans="2:39" ht="11.25" customHeight="1">
      <c r="B129" s="159"/>
      <c r="C129" s="126"/>
      <c r="D129" s="596"/>
      <c r="E129" s="155"/>
      <c r="F129" s="155"/>
      <c r="G129" s="155"/>
      <c r="H129" s="155"/>
      <c r="I129" s="155"/>
      <c r="J129" s="155"/>
      <c r="K129" s="616"/>
      <c r="L129" s="155"/>
      <c r="M129" s="155"/>
      <c r="N129" s="155"/>
      <c r="O129" s="604"/>
      <c r="P129" s="602"/>
      <c r="Q129" s="356"/>
      <c r="R129" s="106"/>
      <c r="S129" s="106"/>
      <c r="T129" s="106"/>
      <c r="U129" s="106"/>
      <c r="V129" s="106"/>
      <c r="W129" s="617"/>
      <c r="X129" s="126"/>
      <c r="Y129" s="618"/>
      <c r="Z129" s="599"/>
      <c r="AA129" s="106"/>
      <c r="AB129" s="600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</row>
    <row r="130" spans="2:39">
      <c r="B130" s="200"/>
      <c r="C130" s="106"/>
      <c r="D130" s="200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98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</row>
    <row r="131" spans="2:39">
      <c r="B131" s="106"/>
      <c r="C131" s="126"/>
      <c r="D131" s="356"/>
      <c r="E131" s="203"/>
      <c r="F131" s="203"/>
      <c r="G131" s="203"/>
      <c r="H131" s="203"/>
      <c r="I131" s="203"/>
      <c r="J131" s="203"/>
      <c r="K131" s="203"/>
      <c r="L131" s="203"/>
      <c r="M131" s="126"/>
      <c r="N131" s="126"/>
      <c r="O131" s="98"/>
      <c r="P131" s="98"/>
      <c r="Q131" s="126"/>
      <c r="R131" s="356"/>
      <c r="S131" s="106"/>
      <c r="T131" s="356"/>
      <c r="U131" s="12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</row>
    <row r="132" spans="2:39">
      <c r="B132" s="106"/>
      <c r="C132" s="126"/>
      <c r="D132" s="98"/>
      <c r="E132" s="591"/>
      <c r="F132" s="203"/>
      <c r="G132" s="203"/>
      <c r="H132" s="203"/>
      <c r="I132" s="203"/>
      <c r="J132" s="203"/>
      <c r="K132" s="203"/>
      <c r="L132" s="203"/>
      <c r="M132" s="126"/>
      <c r="N132" s="126"/>
      <c r="O132" s="98"/>
      <c r="P132" s="98"/>
      <c r="Q132" s="126"/>
      <c r="R132" s="356"/>
      <c r="S132" s="106"/>
      <c r="T132" s="356"/>
      <c r="U132" s="12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</row>
    <row r="133" spans="2:39">
      <c r="B133" s="106"/>
      <c r="C133" s="356"/>
      <c r="D133" s="356"/>
      <c r="E133" s="203"/>
      <c r="F133" s="203"/>
      <c r="G133" s="203"/>
      <c r="H133" s="203"/>
      <c r="I133" s="106"/>
      <c r="J133" s="106"/>
      <c r="K133" s="203"/>
      <c r="L133" s="104"/>
      <c r="M133" s="126"/>
      <c r="N133" s="126"/>
      <c r="O133" s="98"/>
      <c r="P133" s="98"/>
      <c r="Q133" s="356"/>
      <c r="R133" s="356"/>
      <c r="S133" s="106"/>
      <c r="T133" s="356"/>
      <c r="U133" s="126"/>
      <c r="V133" s="106"/>
      <c r="W133" s="106"/>
      <c r="X133" s="106"/>
      <c r="Y133" s="106"/>
      <c r="Z133" s="106"/>
      <c r="AA133" s="106"/>
      <c r="AB133" s="593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</row>
    <row r="134" spans="2:39">
      <c r="B134" s="106"/>
      <c r="C134" s="126"/>
      <c r="D134" s="126"/>
      <c r="E134" s="356"/>
      <c r="F134" s="356"/>
      <c r="G134" s="356"/>
      <c r="H134" s="356"/>
      <c r="I134" s="356"/>
      <c r="J134" s="356"/>
      <c r="K134" s="356"/>
      <c r="L134" s="356"/>
      <c r="M134" s="356"/>
      <c r="N134" s="356"/>
      <c r="O134" s="98"/>
      <c r="P134" s="98"/>
      <c r="Q134" s="356"/>
      <c r="R134" s="356"/>
      <c r="S134" s="106"/>
      <c r="T134" s="356"/>
      <c r="U134" s="126"/>
      <c r="V134" s="106"/>
      <c r="W134" s="106"/>
      <c r="X134" s="106"/>
      <c r="Y134" s="106"/>
      <c r="Z134" s="328"/>
      <c r="AA134" s="106"/>
      <c r="AB134" s="593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</row>
    <row r="135" spans="2:39">
      <c r="B135" s="106"/>
      <c r="C135" s="356"/>
      <c r="D135" s="106"/>
      <c r="E135" s="356"/>
      <c r="F135" s="356"/>
      <c r="G135" s="356"/>
      <c r="H135" s="356"/>
      <c r="I135" s="356"/>
      <c r="J135" s="356"/>
      <c r="K135" s="356"/>
      <c r="L135" s="356"/>
      <c r="M135" s="356"/>
      <c r="N135" s="356"/>
      <c r="O135" s="98"/>
      <c r="P135" s="98"/>
      <c r="Q135" s="126"/>
      <c r="R135" s="356"/>
      <c r="S135" s="106"/>
      <c r="T135" s="356"/>
      <c r="U135" s="126"/>
      <c r="V135" s="106"/>
      <c r="W135" s="106"/>
      <c r="X135" s="106"/>
      <c r="Y135" s="106"/>
      <c r="Z135" s="328"/>
      <c r="AA135" s="106"/>
      <c r="AB135" s="594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</row>
    <row r="136" spans="2:39">
      <c r="B136" s="106"/>
      <c r="C136" s="126"/>
      <c r="D136" s="203"/>
      <c r="E136" s="126"/>
      <c r="F136" s="126"/>
      <c r="G136" s="126"/>
      <c r="H136" s="126"/>
      <c r="I136" s="101"/>
      <c r="J136" s="126"/>
      <c r="K136" s="126"/>
      <c r="L136" s="126"/>
      <c r="M136" s="126"/>
      <c r="N136" s="101"/>
      <c r="O136" s="98"/>
      <c r="P136" s="98"/>
      <c r="Q136" s="203"/>
      <c r="R136" s="356"/>
      <c r="S136" s="126"/>
      <c r="T136" s="356"/>
      <c r="U136" s="126"/>
      <c r="V136" s="106"/>
      <c r="W136" s="268"/>
      <c r="X136" s="356"/>
      <c r="Y136" s="159"/>
      <c r="Z136" s="595"/>
      <c r="AA136" s="106"/>
      <c r="AB136" s="594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</row>
    <row r="137" spans="2:39">
      <c r="B137" s="159"/>
      <c r="C137" s="126"/>
      <c r="D137" s="596"/>
      <c r="E137" s="597"/>
      <c r="F137" s="597"/>
      <c r="G137" s="597"/>
      <c r="H137" s="597"/>
      <c r="I137" s="597"/>
      <c r="J137" s="597"/>
      <c r="K137" s="597"/>
      <c r="L137" s="597"/>
      <c r="M137" s="597"/>
      <c r="N137" s="597"/>
      <c r="O137" s="596"/>
      <c r="P137" s="356"/>
      <c r="Q137" s="356"/>
      <c r="R137" s="106"/>
      <c r="S137" s="487"/>
      <c r="T137" s="106"/>
      <c r="U137" s="106"/>
      <c r="V137" s="106"/>
      <c r="W137" s="598"/>
      <c r="X137" s="126"/>
      <c r="Y137" s="121"/>
      <c r="Z137" s="599"/>
      <c r="AA137" s="106"/>
      <c r="AB137" s="600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</row>
    <row r="138" spans="2:39">
      <c r="B138" s="159"/>
      <c r="C138" s="126"/>
      <c r="D138" s="596"/>
      <c r="E138" s="597"/>
      <c r="F138" s="597"/>
      <c r="G138" s="597"/>
      <c r="H138" s="597"/>
      <c r="I138" s="597"/>
      <c r="J138" s="597"/>
      <c r="K138" s="597"/>
      <c r="L138" s="597"/>
      <c r="M138" s="597"/>
      <c r="N138" s="597"/>
      <c r="O138" s="601"/>
      <c r="P138" s="602"/>
      <c r="Q138" s="356"/>
      <c r="R138" s="106"/>
      <c r="S138" s="106"/>
      <c r="T138" s="106"/>
      <c r="U138" s="106"/>
      <c r="V138" s="106"/>
      <c r="W138" s="598"/>
      <c r="X138" s="126"/>
      <c r="Y138" s="121"/>
      <c r="Z138" s="599"/>
      <c r="AA138" s="106"/>
      <c r="AB138" s="600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</row>
    <row r="139" spans="2:39">
      <c r="B139" s="159"/>
      <c r="C139" s="126"/>
      <c r="D139" s="596"/>
      <c r="E139" s="597"/>
      <c r="F139" s="597"/>
      <c r="G139" s="597"/>
      <c r="H139" s="612"/>
      <c r="I139" s="597"/>
      <c r="J139" s="597"/>
      <c r="K139" s="612"/>
      <c r="L139" s="597"/>
      <c r="M139" s="597"/>
      <c r="N139" s="597"/>
      <c r="O139" s="596"/>
      <c r="P139" s="602"/>
      <c r="Q139" s="356"/>
      <c r="R139" s="106"/>
      <c r="S139" s="106"/>
      <c r="T139" s="106"/>
      <c r="U139" s="106"/>
      <c r="V139" s="106"/>
      <c r="W139" s="598"/>
      <c r="X139" s="126"/>
      <c r="Y139" s="121"/>
      <c r="Z139" s="599"/>
      <c r="AA139" s="106"/>
      <c r="AB139" s="603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</row>
    <row r="140" spans="2:39">
      <c r="B140" s="159"/>
      <c r="C140" s="126"/>
      <c r="D140" s="596"/>
      <c r="E140" s="597"/>
      <c r="F140" s="597"/>
      <c r="G140" s="597"/>
      <c r="H140" s="597"/>
      <c r="I140" s="597"/>
      <c r="J140" s="597"/>
      <c r="K140" s="597"/>
      <c r="L140" s="597"/>
      <c r="M140" s="597"/>
      <c r="N140" s="612"/>
      <c r="O140" s="604"/>
      <c r="P140" s="602"/>
      <c r="Q140" s="356"/>
      <c r="R140" s="106"/>
      <c r="S140" s="106"/>
      <c r="T140" s="106"/>
      <c r="U140" s="106"/>
      <c r="V140" s="106"/>
      <c r="W140" s="598"/>
      <c r="X140" s="126"/>
      <c r="Y140" s="121"/>
      <c r="Z140" s="599"/>
      <c r="AA140" s="106"/>
      <c r="AB140" s="600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</row>
    <row r="141" spans="2:39">
      <c r="B141" s="159"/>
      <c r="C141" s="126"/>
      <c r="D141" s="596"/>
      <c r="E141" s="597"/>
      <c r="F141" s="597"/>
      <c r="G141" s="597"/>
      <c r="H141" s="597"/>
      <c r="I141" s="597"/>
      <c r="J141" s="597"/>
      <c r="K141" s="597"/>
      <c r="L141" s="597"/>
      <c r="M141" s="597"/>
      <c r="N141" s="597"/>
      <c r="O141" s="596"/>
      <c r="P141" s="602"/>
      <c r="Q141" s="356"/>
      <c r="R141" s="106"/>
      <c r="S141" s="106"/>
      <c r="T141" s="106"/>
      <c r="U141" s="106"/>
      <c r="V141" s="106"/>
      <c r="W141" s="598"/>
      <c r="X141" s="126"/>
      <c r="Y141" s="121"/>
      <c r="Z141" s="599"/>
      <c r="AA141" s="106"/>
      <c r="AB141" s="605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</row>
    <row r="142" spans="2:39">
      <c r="B142" s="159"/>
      <c r="C142" s="126"/>
      <c r="D142" s="596"/>
      <c r="E142" s="597"/>
      <c r="F142" s="597"/>
      <c r="G142" s="597"/>
      <c r="H142" s="597"/>
      <c r="I142" s="597"/>
      <c r="J142" s="597"/>
      <c r="K142" s="597"/>
      <c r="L142" s="597"/>
      <c r="M142" s="597"/>
      <c r="N142" s="597"/>
      <c r="O142" s="596"/>
      <c r="P142" s="602"/>
      <c r="Q142" s="356"/>
      <c r="R142" s="106"/>
      <c r="S142" s="106"/>
      <c r="T142" s="106"/>
      <c r="U142" s="106"/>
      <c r="V142" s="106"/>
      <c r="W142" s="598"/>
      <c r="X142" s="126"/>
      <c r="Y142" s="121"/>
      <c r="Z142" s="599"/>
      <c r="AA142" s="106"/>
      <c r="AB142" s="603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</row>
    <row r="143" spans="2:39">
      <c r="B143" s="159"/>
      <c r="C143" s="126"/>
      <c r="D143" s="596"/>
      <c r="E143" s="597"/>
      <c r="F143" s="597"/>
      <c r="G143" s="98"/>
      <c r="H143" s="607"/>
      <c r="I143" s="612"/>
      <c r="J143" s="597"/>
      <c r="K143" s="597"/>
      <c r="L143" s="597"/>
      <c r="M143" s="597"/>
      <c r="N143" s="597"/>
      <c r="O143" s="606"/>
      <c r="P143" s="602"/>
      <c r="Q143" s="356"/>
      <c r="R143" s="106"/>
      <c r="S143" s="106"/>
      <c r="T143" s="106"/>
      <c r="U143" s="106"/>
      <c r="V143" s="106"/>
      <c r="W143" s="598"/>
      <c r="X143" s="126"/>
      <c r="Y143" s="121"/>
      <c r="Z143" s="599"/>
      <c r="AA143" s="106"/>
      <c r="AB143" s="605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</row>
    <row r="144" spans="2:39">
      <c r="B144" s="159"/>
      <c r="C144" s="126"/>
      <c r="D144" s="596"/>
      <c r="E144" s="480"/>
      <c r="F144" s="597"/>
      <c r="G144" s="597"/>
      <c r="H144" s="597"/>
      <c r="I144" s="597"/>
      <c r="J144" s="597"/>
      <c r="K144" s="597"/>
      <c r="L144" s="597"/>
      <c r="M144" s="597"/>
      <c r="N144" s="597"/>
      <c r="O144" s="596"/>
      <c r="P144" s="602"/>
      <c r="Q144" s="356"/>
      <c r="R144" s="106"/>
      <c r="S144" s="106"/>
      <c r="T144" s="106"/>
      <c r="U144" s="106"/>
      <c r="V144" s="106"/>
      <c r="W144" s="598"/>
      <c r="X144" s="126"/>
      <c r="Y144" s="121"/>
      <c r="Z144" s="599"/>
      <c r="AA144" s="106"/>
      <c r="AB144" s="600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</row>
    <row r="145" spans="2:39">
      <c r="B145" s="159"/>
      <c r="C145" s="126"/>
      <c r="D145" s="596"/>
      <c r="E145" s="480"/>
      <c r="F145" s="597"/>
      <c r="G145" s="597"/>
      <c r="H145" s="597"/>
      <c r="I145" s="597"/>
      <c r="J145" s="597"/>
      <c r="K145" s="597"/>
      <c r="L145" s="597"/>
      <c r="M145" s="597"/>
      <c r="N145" s="597"/>
      <c r="O145" s="596"/>
      <c r="P145" s="602"/>
      <c r="Q145" s="356"/>
      <c r="R145" s="106"/>
      <c r="S145" s="106"/>
      <c r="T145" s="106"/>
      <c r="U145" s="106"/>
      <c r="V145" s="106"/>
      <c r="W145" s="598"/>
      <c r="X145" s="126"/>
      <c r="Y145" s="121"/>
      <c r="Z145" s="599"/>
      <c r="AA145" s="106"/>
      <c r="AB145" s="600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</row>
    <row r="146" spans="2:39">
      <c r="B146" s="159"/>
      <c r="C146" s="126"/>
      <c r="D146" s="596"/>
      <c r="E146" s="480"/>
      <c r="F146" s="597"/>
      <c r="G146" s="597"/>
      <c r="H146" s="597"/>
      <c r="I146" s="597"/>
      <c r="J146" s="597"/>
      <c r="K146" s="597"/>
      <c r="L146" s="597"/>
      <c r="M146" s="597"/>
      <c r="N146" s="597"/>
      <c r="O146" s="596"/>
      <c r="P146" s="602"/>
      <c r="Q146" s="356"/>
      <c r="R146" s="106"/>
      <c r="S146" s="106"/>
      <c r="T146" s="106"/>
      <c r="U146" s="106"/>
      <c r="V146" s="106"/>
      <c r="W146" s="598"/>
      <c r="X146" s="126"/>
      <c r="Y146" s="121"/>
      <c r="Z146" s="599"/>
      <c r="AA146" s="106"/>
      <c r="AB146" s="600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</row>
    <row r="147" spans="2:39">
      <c r="B147" s="159"/>
      <c r="C147" s="126"/>
      <c r="D147" s="596"/>
      <c r="E147" s="480"/>
      <c r="F147" s="597"/>
      <c r="G147" s="597"/>
      <c r="H147" s="597"/>
      <c r="I147" s="597"/>
      <c r="J147" s="597"/>
      <c r="K147" s="597"/>
      <c r="L147" s="597"/>
      <c r="M147" s="597"/>
      <c r="N147" s="597"/>
      <c r="O147" s="596"/>
      <c r="P147" s="602"/>
      <c r="Q147" s="356"/>
      <c r="R147" s="106"/>
      <c r="S147" s="106"/>
      <c r="T147" s="106"/>
      <c r="U147" s="106"/>
      <c r="V147" s="106"/>
      <c r="W147" s="598"/>
      <c r="X147" s="126"/>
      <c r="Y147" s="121"/>
      <c r="Z147" s="599"/>
      <c r="AA147" s="106"/>
      <c r="AB147" s="600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</row>
    <row r="148" spans="2:39">
      <c r="B148" s="159"/>
      <c r="C148" s="126"/>
      <c r="D148" s="596"/>
      <c r="E148" s="480"/>
      <c r="F148" s="597"/>
      <c r="G148" s="597"/>
      <c r="H148" s="597"/>
      <c r="I148" s="597"/>
      <c r="J148" s="597"/>
      <c r="K148" s="597"/>
      <c r="L148" s="597"/>
      <c r="M148" s="597"/>
      <c r="N148" s="597"/>
      <c r="O148" s="596"/>
      <c r="P148" s="602"/>
      <c r="Q148" s="356"/>
      <c r="R148" s="106"/>
      <c r="S148" s="106"/>
      <c r="T148" s="106"/>
      <c r="U148" s="106"/>
      <c r="V148" s="106"/>
      <c r="W148" s="598"/>
      <c r="X148" s="126"/>
      <c r="Y148" s="121"/>
      <c r="Z148" s="599"/>
      <c r="AA148" s="106"/>
      <c r="AB148" s="600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</row>
    <row r="149" spans="2:39">
      <c r="B149" s="159"/>
      <c r="C149" s="126"/>
      <c r="D149" s="596"/>
      <c r="E149" s="480"/>
      <c r="F149" s="597"/>
      <c r="G149" s="597"/>
      <c r="H149" s="597"/>
      <c r="I149" s="597"/>
      <c r="J149" s="597"/>
      <c r="K149" s="597"/>
      <c r="L149" s="597"/>
      <c r="M149" s="597"/>
      <c r="N149" s="597"/>
      <c r="O149" s="596"/>
      <c r="P149" s="602"/>
      <c r="Q149" s="356"/>
      <c r="R149" s="106"/>
      <c r="S149" s="106"/>
      <c r="T149" s="106"/>
      <c r="U149" s="106"/>
      <c r="V149" s="106"/>
      <c r="W149" s="598"/>
      <c r="X149" s="126"/>
      <c r="Y149" s="121"/>
      <c r="Z149" s="599"/>
      <c r="AA149" s="106"/>
      <c r="AB149" s="600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</row>
    <row r="150" spans="2:39" ht="13.5" customHeight="1">
      <c r="B150" s="159"/>
      <c r="C150" s="126"/>
      <c r="D150" s="596"/>
      <c r="E150" s="480"/>
      <c r="F150" s="597"/>
      <c r="G150" s="597"/>
      <c r="H150" s="597"/>
      <c r="I150" s="597"/>
      <c r="J150" s="597"/>
      <c r="K150" s="597"/>
      <c r="L150" s="597"/>
      <c r="M150" s="597"/>
      <c r="N150" s="597"/>
      <c r="O150" s="596"/>
      <c r="P150" s="602"/>
      <c r="Q150" s="356"/>
      <c r="R150" s="106"/>
      <c r="S150" s="106"/>
      <c r="T150" s="106"/>
      <c r="U150" s="106"/>
      <c r="V150" s="106"/>
      <c r="W150" s="598"/>
      <c r="X150" s="126"/>
      <c r="Y150" s="121"/>
      <c r="Z150" s="599"/>
      <c r="AA150" s="106"/>
      <c r="AB150" s="600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</row>
    <row r="151" spans="2:39">
      <c r="B151" s="159"/>
      <c r="C151" s="126"/>
      <c r="D151" s="596"/>
      <c r="E151" s="480"/>
      <c r="F151" s="597"/>
      <c r="G151" s="597"/>
      <c r="H151" s="597"/>
      <c r="I151" s="597"/>
      <c r="J151" s="597"/>
      <c r="K151" s="597"/>
      <c r="L151" s="597"/>
      <c r="M151" s="597"/>
      <c r="N151" s="597"/>
      <c r="O151" s="596"/>
      <c r="P151" s="602"/>
      <c r="Q151" s="356"/>
      <c r="R151" s="106"/>
      <c r="S151" s="106"/>
      <c r="T151" s="106"/>
      <c r="U151" s="106"/>
      <c r="V151" s="106"/>
      <c r="W151" s="598"/>
      <c r="X151" s="126"/>
      <c r="Y151" s="121"/>
      <c r="Z151" s="599"/>
      <c r="AA151" s="106"/>
      <c r="AB151" s="603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</row>
    <row r="152" spans="2:39" ht="12.75" customHeight="1">
      <c r="B152" s="159"/>
      <c r="C152" s="126"/>
      <c r="D152" s="596"/>
      <c r="E152" s="480"/>
      <c r="F152" s="607"/>
      <c r="G152" s="608"/>
      <c r="H152" s="597"/>
      <c r="I152" s="597"/>
      <c r="J152" s="597"/>
      <c r="K152" s="597"/>
      <c r="L152" s="607"/>
      <c r="M152" s="607"/>
      <c r="N152" s="597"/>
      <c r="O152" s="601"/>
      <c r="P152" s="602"/>
      <c r="Q152" s="356"/>
      <c r="R152" s="106"/>
      <c r="S152" s="106"/>
      <c r="T152" s="106"/>
      <c r="U152" s="106"/>
      <c r="V152" s="106"/>
      <c r="W152" s="598"/>
      <c r="X152" s="126"/>
      <c r="Y152" s="121"/>
      <c r="Z152" s="599"/>
      <c r="AA152" s="106"/>
      <c r="AB152" s="609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</row>
    <row r="153" spans="2:39">
      <c r="B153" s="159"/>
      <c r="C153" s="126"/>
      <c r="D153" s="596"/>
      <c r="E153" s="480"/>
      <c r="F153" s="607"/>
      <c r="G153" s="608"/>
      <c r="H153" s="597"/>
      <c r="I153" s="597"/>
      <c r="J153" s="597"/>
      <c r="K153" s="597"/>
      <c r="L153" s="607"/>
      <c r="M153" s="607"/>
      <c r="N153" s="597"/>
      <c r="O153" s="596"/>
      <c r="P153" s="602"/>
      <c r="Q153" s="356"/>
      <c r="R153" s="106"/>
      <c r="S153" s="106"/>
      <c r="T153" s="106"/>
      <c r="U153" s="106"/>
      <c r="V153" s="106"/>
      <c r="W153" s="598"/>
      <c r="X153" s="126"/>
      <c r="Y153" s="121"/>
      <c r="Z153" s="599"/>
      <c r="AA153" s="106"/>
      <c r="AB153" s="600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</row>
    <row r="154" spans="2:39" ht="12.75" customHeight="1">
      <c r="B154" s="159"/>
      <c r="C154" s="126"/>
      <c r="D154" s="596"/>
      <c r="E154" s="480"/>
      <c r="F154" s="607"/>
      <c r="G154" s="608"/>
      <c r="H154" s="597"/>
      <c r="I154" s="597"/>
      <c r="J154" s="597"/>
      <c r="K154" s="597"/>
      <c r="L154" s="607"/>
      <c r="M154" s="607"/>
      <c r="N154" s="597"/>
      <c r="O154" s="596"/>
      <c r="P154" s="602"/>
      <c r="Q154" s="356"/>
      <c r="R154" s="106"/>
      <c r="S154" s="106"/>
      <c r="T154" s="106"/>
      <c r="U154" s="106"/>
      <c r="V154" s="106"/>
      <c r="W154" s="598"/>
      <c r="X154" s="126"/>
      <c r="Y154" s="121"/>
      <c r="Z154" s="599"/>
      <c r="AA154" s="106"/>
      <c r="AB154" s="600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</row>
    <row r="155" spans="2:39">
      <c r="B155" s="159"/>
      <c r="C155" s="126"/>
      <c r="D155" s="596"/>
      <c r="E155" s="621"/>
      <c r="F155" s="607"/>
      <c r="G155" s="608"/>
      <c r="H155" s="597"/>
      <c r="I155" s="619"/>
      <c r="J155" s="597"/>
      <c r="K155" s="619"/>
      <c r="L155" s="612"/>
      <c r="M155" s="612"/>
      <c r="N155" s="597"/>
      <c r="O155" s="596"/>
      <c r="P155" s="602"/>
      <c r="Q155" s="356"/>
      <c r="R155" s="106"/>
      <c r="S155" s="106"/>
      <c r="T155" s="106"/>
      <c r="U155" s="106"/>
      <c r="V155" s="106"/>
      <c r="W155" s="598"/>
      <c r="X155" s="126"/>
      <c r="Y155" s="121"/>
      <c r="Z155" s="599"/>
      <c r="AA155" s="106"/>
      <c r="AB155" s="605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</row>
    <row r="156" spans="2:39">
      <c r="B156" s="159"/>
      <c r="C156" s="126"/>
      <c r="D156" s="596"/>
      <c r="E156" s="480"/>
      <c r="F156" s="612"/>
      <c r="G156" s="608"/>
      <c r="H156" s="597"/>
      <c r="I156" s="597"/>
      <c r="J156" s="597"/>
      <c r="K156" s="597"/>
      <c r="L156" s="612"/>
      <c r="M156" s="612"/>
      <c r="N156" s="597"/>
      <c r="O156" s="596"/>
      <c r="P156" s="602"/>
      <c r="Q156" s="356"/>
      <c r="R156" s="106"/>
      <c r="S156" s="106"/>
      <c r="T156" s="106"/>
      <c r="U156" s="106"/>
      <c r="V156" s="106"/>
      <c r="W156" s="598"/>
      <c r="X156" s="126"/>
      <c r="Y156" s="121"/>
      <c r="Z156" s="599"/>
      <c r="AA156" s="106"/>
      <c r="AB156" s="600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</row>
    <row r="157" spans="2:39">
      <c r="B157" s="159"/>
      <c r="C157" s="126"/>
      <c r="D157" s="596"/>
      <c r="E157" s="480"/>
      <c r="F157" s="607"/>
      <c r="G157" s="608"/>
      <c r="H157" s="597"/>
      <c r="I157" s="597"/>
      <c r="J157" s="597"/>
      <c r="K157" s="597"/>
      <c r="L157" s="612"/>
      <c r="M157" s="607"/>
      <c r="N157" s="597"/>
      <c r="O157" s="596"/>
      <c r="P157" s="602"/>
      <c r="Q157" s="356"/>
      <c r="R157" s="106"/>
      <c r="S157" s="106"/>
      <c r="T157" s="106"/>
      <c r="U157" s="106"/>
      <c r="V157" s="106"/>
      <c r="W157" s="598"/>
      <c r="X157" s="126"/>
      <c r="Y157" s="121"/>
      <c r="Z157" s="599"/>
      <c r="AA157" s="106"/>
      <c r="AB157" s="600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</row>
    <row r="158" spans="2:39">
      <c r="B158" s="159"/>
      <c r="C158" s="126"/>
      <c r="D158" s="596"/>
      <c r="E158" s="480"/>
      <c r="F158" s="612"/>
      <c r="G158" s="608"/>
      <c r="H158" s="597"/>
      <c r="I158" s="597"/>
      <c r="J158" s="597"/>
      <c r="K158" s="597"/>
      <c r="L158" s="608"/>
      <c r="M158" s="608"/>
      <c r="N158" s="98"/>
      <c r="O158" s="596"/>
      <c r="P158" s="602"/>
      <c r="Q158" s="356"/>
      <c r="R158" s="106"/>
      <c r="S158" s="106"/>
      <c r="T158" s="106"/>
      <c r="U158" s="106"/>
      <c r="V158" s="106"/>
      <c r="W158" s="598"/>
      <c r="X158" s="126"/>
      <c r="Y158" s="121"/>
      <c r="Z158" s="599"/>
      <c r="AA158" s="106"/>
      <c r="AB158" s="600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</row>
    <row r="159" spans="2:39">
      <c r="B159" s="159"/>
      <c r="C159" s="126"/>
      <c r="D159" s="596"/>
      <c r="E159" s="480"/>
      <c r="F159" s="612"/>
      <c r="G159" s="612"/>
      <c r="H159" s="597"/>
      <c r="I159" s="597"/>
      <c r="J159" s="597"/>
      <c r="K159" s="607"/>
      <c r="L159" s="619"/>
      <c r="M159" s="612"/>
      <c r="N159" s="608"/>
      <c r="O159" s="596"/>
      <c r="P159" s="602"/>
      <c r="Q159" s="356"/>
      <c r="R159" s="106"/>
      <c r="S159" s="106"/>
      <c r="T159" s="106"/>
      <c r="U159" s="106"/>
      <c r="V159" s="106"/>
      <c r="W159" s="598"/>
      <c r="X159" s="126"/>
      <c r="Y159" s="121"/>
      <c r="Z159" s="599"/>
      <c r="AA159" s="106"/>
      <c r="AB159" s="600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</row>
    <row r="160" spans="2:39" ht="10.5" customHeight="1">
      <c r="B160" s="159"/>
      <c r="C160" s="126"/>
      <c r="D160" s="596"/>
      <c r="E160" s="480"/>
      <c r="F160" s="607"/>
      <c r="G160" s="608"/>
      <c r="H160" s="597"/>
      <c r="I160" s="597"/>
      <c r="J160" s="597"/>
      <c r="K160" s="597"/>
      <c r="L160" s="607"/>
      <c r="M160" s="607"/>
      <c r="N160" s="597"/>
      <c r="O160" s="596"/>
      <c r="P160" s="602"/>
      <c r="Q160" s="356"/>
      <c r="R160" s="106"/>
      <c r="S160" s="106"/>
      <c r="T160" s="106"/>
      <c r="U160" s="106"/>
      <c r="V160" s="106"/>
      <c r="W160" s="598"/>
      <c r="X160" s="126"/>
      <c r="Y160" s="121"/>
      <c r="Z160" s="599"/>
      <c r="AA160" s="106"/>
      <c r="AB160" s="600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</row>
    <row r="161" spans="2:39" ht="12.75" customHeight="1">
      <c r="B161" s="159"/>
      <c r="C161" s="126"/>
      <c r="D161" s="596"/>
      <c r="E161" s="480"/>
      <c r="F161" s="612"/>
      <c r="G161" s="608"/>
      <c r="H161" s="597"/>
      <c r="I161" s="597"/>
      <c r="J161" s="597"/>
      <c r="K161" s="597"/>
      <c r="L161" s="608"/>
      <c r="M161" s="608"/>
      <c r="N161" s="597"/>
      <c r="O161" s="596"/>
      <c r="P161" s="610"/>
      <c r="Q161" s="356"/>
      <c r="R161" s="106"/>
      <c r="S161" s="106"/>
      <c r="T161" s="106"/>
      <c r="U161" s="106"/>
      <c r="V161" s="106"/>
      <c r="W161" s="598"/>
      <c r="X161" s="126"/>
      <c r="Y161" s="121"/>
      <c r="Z161" s="599"/>
      <c r="AA161" s="106"/>
      <c r="AB161" s="611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</row>
    <row r="162" spans="2:39">
      <c r="B162" s="159"/>
      <c r="C162" s="126"/>
      <c r="D162" s="596"/>
      <c r="E162" s="480"/>
      <c r="F162" s="607"/>
      <c r="G162" s="608"/>
      <c r="H162" s="597"/>
      <c r="I162" s="597"/>
      <c r="J162" s="597"/>
      <c r="K162" s="597"/>
      <c r="L162" s="608"/>
      <c r="M162" s="608"/>
      <c r="N162" s="597"/>
      <c r="O162" s="596"/>
      <c r="P162" s="602"/>
      <c r="Q162" s="356"/>
      <c r="R162" s="106"/>
      <c r="S162" s="106"/>
      <c r="T162" s="106"/>
      <c r="U162" s="106"/>
      <c r="V162" s="106"/>
      <c r="W162" s="598"/>
      <c r="X162" s="126"/>
      <c r="Y162" s="121"/>
      <c r="Z162" s="599"/>
      <c r="AA162" s="106"/>
      <c r="AB162" s="600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</row>
    <row r="163" spans="2:39" ht="12.75" customHeight="1">
      <c r="B163" s="159"/>
      <c r="C163" s="126"/>
      <c r="D163" s="596"/>
      <c r="E163" s="480"/>
      <c r="F163" s="608"/>
      <c r="G163" s="612"/>
      <c r="H163" s="597"/>
      <c r="I163" s="597"/>
      <c r="J163" s="597"/>
      <c r="K163" s="597"/>
      <c r="L163" s="619"/>
      <c r="M163" s="612"/>
      <c r="N163" s="597"/>
      <c r="O163" s="596"/>
      <c r="P163" s="610"/>
      <c r="Q163" s="356"/>
      <c r="R163" s="106"/>
      <c r="S163" s="106"/>
      <c r="T163" s="106"/>
      <c r="U163" s="106"/>
      <c r="V163" s="106"/>
      <c r="W163" s="598"/>
      <c r="X163" s="126"/>
      <c r="Y163" s="121"/>
      <c r="Z163" s="599"/>
      <c r="AA163" s="106"/>
      <c r="AB163" s="611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</row>
    <row r="164" spans="2:39" hidden="1">
      <c r="B164" s="159"/>
      <c r="C164" s="126"/>
      <c r="D164" s="596"/>
      <c r="E164" s="480"/>
      <c r="F164" s="612"/>
      <c r="G164" s="608"/>
      <c r="H164" s="597"/>
      <c r="I164" s="597"/>
      <c r="J164" s="597"/>
      <c r="K164" s="597"/>
      <c r="L164" s="607"/>
      <c r="M164" s="607"/>
      <c r="N164" s="597"/>
      <c r="O164" s="596"/>
      <c r="P164" s="602"/>
      <c r="Q164" s="356"/>
      <c r="R164" s="106"/>
      <c r="S164" s="106"/>
      <c r="T164" s="106"/>
      <c r="U164" s="106"/>
      <c r="V164" s="106"/>
      <c r="W164" s="598"/>
      <c r="X164" s="126"/>
      <c r="Y164" s="121"/>
      <c r="Z164" s="599"/>
      <c r="AA164" s="106"/>
      <c r="AB164" s="605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</row>
    <row r="165" spans="2:39" ht="13.5" customHeight="1">
      <c r="B165" s="159"/>
      <c r="C165" s="101"/>
      <c r="D165" s="596"/>
      <c r="E165" s="480"/>
      <c r="F165" s="608"/>
      <c r="G165" s="608"/>
      <c r="H165" s="597"/>
      <c r="I165" s="597"/>
      <c r="J165" s="597"/>
      <c r="K165" s="597"/>
      <c r="L165" s="612"/>
      <c r="M165" s="612"/>
      <c r="N165" s="597"/>
      <c r="O165" s="596"/>
      <c r="P165" s="602"/>
      <c r="Q165" s="356"/>
      <c r="R165" s="106"/>
      <c r="S165" s="106"/>
      <c r="T165" s="106"/>
      <c r="U165" s="106"/>
      <c r="V165" s="106"/>
      <c r="W165" s="598"/>
      <c r="X165" s="126"/>
      <c r="Y165" s="121"/>
      <c r="Z165" s="599"/>
      <c r="AA165" s="106"/>
      <c r="AB165" s="600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</row>
    <row r="166" spans="2:39" ht="12.75" customHeight="1">
      <c r="B166" s="159"/>
      <c r="C166" s="126"/>
      <c r="D166" s="596"/>
      <c r="E166" s="480"/>
      <c r="F166" s="607"/>
      <c r="G166" s="608"/>
      <c r="H166" s="619"/>
      <c r="I166" s="597"/>
      <c r="J166" s="597"/>
      <c r="K166" s="597"/>
      <c r="L166" s="607"/>
      <c r="M166" s="608"/>
      <c r="N166" s="597"/>
      <c r="O166" s="601"/>
      <c r="P166" s="610"/>
      <c r="Q166" s="356"/>
      <c r="R166" s="106"/>
      <c r="S166" s="106"/>
      <c r="T166" s="106"/>
      <c r="U166" s="106"/>
      <c r="V166" s="106"/>
      <c r="W166" s="598"/>
      <c r="X166" s="126"/>
      <c r="Y166" s="121"/>
      <c r="Z166" s="599"/>
      <c r="AA166" s="106"/>
      <c r="AB166" s="611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</row>
    <row r="167" spans="2:39" ht="12.75" customHeight="1">
      <c r="B167" s="159"/>
      <c r="C167" s="126"/>
      <c r="D167" s="596"/>
      <c r="E167" s="480"/>
      <c r="F167" s="619"/>
      <c r="G167" s="619"/>
      <c r="H167" s="597"/>
      <c r="I167" s="597"/>
      <c r="J167" s="597"/>
      <c r="K167" s="597"/>
      <c r="L167" s="620"/>
      <c r="M167" s="619"/>
      <c r="N167" s="597"/>
      <c r="O167" s="601"/>
      <c r="P167" s="602"/>
      <c r="Q167" s="356"/>
      <c r="R167" s="106"/>
      <c r="S167" s="106"/>
      <c r="T167" s="106"/>
      <c r="U167" s="106"/>
      <c r="V167" s="106"/>
      <c r="W167" s="598"/>
      <c r="X167" s="126"/>
      <c r="Y167" s="121"/>
      <c r="Z167" s="599"/>
      <c r="AA167" s="106"/>
      <c r="AB167" s="614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</row>
    <row r="168" spans="2:39" ht="12.75" customHeight="1">
      <c r="B168" s="159"/>
      <c r="C168" s="126"/>
      <c r="D168" s="596"/>
      <c r="E168" s="615"/>
      <c r="F168" s="155"/>
      <c r="G168" s="155"/>
      <c r="H168" s="155"/>
      <c r="I168" s="155"/>
      <c r="J168" s="155"/>
      <c r="K168" s="155"/>
      <c r="L168" s="155"/>
      <c r="M168" s="155"/>
      <c r="N168" s="155"/>
      <c r="O168" s="601"/>
      <c r="P168" s="602"/>
      <c r="Q168" s="356"/>
      <c r="R168" s="106"/>
      <c r="S168" s="106"/>
      <c r="T168" s="106"/>
      <c r="U168" s="106"/>
      <c r="V168" s="106"/>
      <c r="W168" s="598"/>
      <c r="X168" s="126"/>
      <c r="Y168" s="121"/>
      <c r="Z168" s="599"/>
      <c r="AA168" s="106"/>
      <c r="AB168" s="600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</row>
    <row r="169" spans="2:39" ht="12.75" customHeight="1">
      <c r="B169" s="159"/>
      <c r="C169" s="126"/>
      <c r="D169" s="596"/>
      <c r="E169" s="615"/>
      <c r="F169" s="155"/>
      <c r="G169" s="155"/>
      <c r="H169" s="155"/>
      <c r="I169" s="155"/>
      <c r="J169" s="155"/>
      <c r="K169" s="155"/>
      <c r="L169" s="155"/>
      <c r="M169" s="155"/>
      <c r="N169" s="155"/>
      <c r="O169" s="601"/>
      <c r="P169" s="602"/>
      <c r="Q169" s="356"/>
      <c r="R169" s="106"/>
      <c r="S169" s="106"/>
      <c r="T169" s="106"/>
      <c r="U169" s="106"/>
      <c r="V169" s="106"/>
      <c r="W169" s="598"/>
      <c r="X169" s="126"/>
      <c r="Y169" s="121"/>
      <c r="Z169" s="599"/>
      <c r="AA169" s="106"/>
      <c r="AB169" s="600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</row>
    <row r="170" spans="2:39" ht="11.25" customHeight="1">
      <c r="B170" s="159"/>
      <c r="C170" s="126"/>
      <c r="D170" s="596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601"/>
      <c r="P170" s="602"/>
      <c r="Q170" s="356"/>
      <c r="R170" s="106"/>
      <c r="S170" s="106"/>
      <c r="T170" s="106"/>
      <c r="U170" s="106"/>
      <c r="V170" s="106"/>
      <c r="W170" s="598"/>
      <c r="X170" s="126"/>
      <c r="Y170" s="121"/>
      <c r="Z170" s="599"/>
      <c r="AA170" s="106"/>
      <c r="AB170" s="600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</row>
    <row r="171" spans="2:39" ht="12.75" customHeight="1">
      <c r="B171" s="159"/>
      <c r="C171" s="126"/>
      <c r="D171" s="596"/>
      <c r="E171" s="155"/>
      <c r="F171" s="155"/>
      <c r="G171" s="155"/>
      <c r="H171" s="155"/>
      <c r="I171" s="155"/>
      <c r="J171" s="155"/>
      <c r="K171" s="616"/>
      <c r="L171" s="155"/>
      <c r="M171" s="155"/>
      <c r="N171" s="155"/>
      <c r="O171" s="604"/>
      <c r="P171" s="602"/>
      <c r="Q171" s="356"/>
      <c r="R171" s="106"/>
      <c r="S171" s="106"/>
      <c r="T171" s="106"/>
      <c r="U171" s="106"/>
      <c r="V171" s="106"/>
      <c r="W171" s="617"/>
      <c r="X171" s="126"/>
      <c r="Y171" s="618"/>
      <c r="Z171" s="599"/>
      <c r="AA171" s="106"/>
      <c r="AB171" s="600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</row>
    <row r="172" spans="2:39" ht="11.25" customHeight="1"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</row>
    <row r="173" spans="2:39" ht="12.75" customHeight="1">
      <c r="B173" s="200"/>
      <c r="C173" s="106"/>
      <c r="D173" s="200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98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</row>
    <row r="174" spans="2:39">
      <c r="B174" s="106"/>
      <c r="C174" s="126"/>
      <c r="D174" s="356"/>
      <c r="E174" s="203"/>
      <c r="F174" s="203"/>
      <c r="G174" s="203"/>
      <c r="H174" s="203"/>
      <c r="I174" s="203"/>
      <c r="J174" s="203"/>
      <c r="K174" s="203"/>
      <c r="L174" s="203"/>
      <c r="M174" s="126"/>
      <c r="N174" s="126"/>
      <c r="O174" s="98"/>
      <c r="P174" s="98"/>
      <c r="Q174" s="126"/>
      <c r="R174" s="356"/>
      <c r="S174" s="106"/>
      <c r="T174" s="356"/>
      <c r="U174" s="12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</row>
    <row r="175" spans="2:39">
      <c r="B175" s="106"/>
      <c r="C175" s="126"/>
      <c r="D175" s="98"/>
      <c r="E175" s="203"/>
      <c r="F175" s="203"/>
      <c r="G175" s="203"/>
      <c r="H175" s="203"/>
      <c r="I175" s="203"/>
      <c r="J175" s="203"/>
      <c r="K175" s="203"/>
      <c r="L175" s="203"/>
      <c r="M175" s="126"/>
      <c r="N175" s="126"/>
      <c r="O175" s="98"/>
      <c r="P175" s="98"/>
      <c r="Q175" s="126"/>
      <c r="R175" s="356"/>
      <c r="S175" s="106"/>
      <c r="T175" s="356"/>
      <c r="U175" s="12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</row>
    <row r="176" spans="2:39">
      <c r="B176" s="106"/>
      <c r="C176" s="356"/>
      <c r="D176" s="356"/>
      <c r="E176" s="203"/>
      <c r="F176" s="203"/>
      <c r="G176" s="203"/>
      <c r="H176" s="203"/>
      <c r="I176" s="106"/>
      <c r="J176" s="106"/>
      <c r="K176" s="203"/>
      <c r="L176" s="104"/>
      <c r="M176" s="126"/>
      <c r="N176" s="126"/>
      <c r="O176" s="98"/>
      <c r="P176" s="98"/>
      <c r="Q176" s="356"/>
      <c r="R176" s="356"/>
      <c r="S176" s="106"/>
      <c r="T176" s="356"/>
      <c r="U176" s="126"/>
      <c r="V176" s="106"/>
      <c r="W176" s="106"/>
      <c r="X176" s="106"/>
      <c r="Y176" s="106"/>
      <c r="Z176" s="106"/>
      <c r="AA176" s="106"/>
      <c r="AB176" s="593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</row>
    <row r="177" spans="2:39">
      <c r="B177" s="106"/>
      <c r="C177" s="126"/>
      <c r="D177" s="126"/>
      <c r="E177" s="356"/>
      <c r="F177" s="356"/>
      <c r="G177" s="356"/>
      <c r="H177" s="356"/>
      <c r="I177" s="356"/>
      <c r="J177" s="356"/>
      <c r="K177" s="356"/>
      <c r="L177" s="356"/>
      <c r="M177" s="356"/>
      <c r="N177" s="356"/>
      <c r="O177" s="98"/>
      <c r="P177" s="98"/>
      <c r="Q177" s="356"/>
      <c r="R177" s="356"/>
      <c r="S177" s="106"/>
      <c r="T177" s="356"/>
      <c r="U177" s="126"/>
      <c r="V177" s="106"/>
      <c r="W177" s="106"/>
      <c r="X177" s="106"/>
      <c r="Y177" s="106"/>
      <c r="Z177" s="328"/>
      <c r="AA177" s="106"/>
      <c r="AB177" s="593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</row>
    <row r="178" spans="2:39">
      <c r="B178" s="106"/>
      <c r="C178" s="356"/>
      <c r="D178" s="106"/>
      <c r="E178" s="356"/>
      <c r="F178" s="356"/>
      <c r="G178" s="356"/>
      <c r="H178" s="356"/>
      <c r="I178" s="356"/>
      <c r="J178" s="356"/>
      <c r="K178" s="356"/>
      <c r="L178" s="356"/>
      <c r="M178" s="356"/>
      <c r="N178" s="356"/>
      <c r="O178" s="98"/>
      <c r="P178" s="98"/>
      <c r="Q178" s="126"/>
      <c r="R178" s="356"/>
      <c r="S178" s="106"/>
      <c r="T178" s="356"/>
      <c r="U178" s="126"/>
      <c r="V178" s="106"/>
      <c r="W178" s="106"/>
      <c r="X178" s="106"/>
      <c r="Y178" s="106"/>
      <c r="Z178" s="328"/>
      <c r="AA178" s="106"/>
      <c r="AB178" s="594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</row>
    <row r="179" spans="2:39">
      <c r="B179" s="106"/>
      <c r="C179" s="126"/>
      <c r="D179" s="203"/>
      <c r="E179" s="126"/>
      <c r="F179" s="126"/>
      <c r="G179" s="126"/>
      <c r="H179" s="126"/>
      <c r="I179" s="101"/>
      <c r="J179" s="126"/>
      <c r="K179" s="126"/>
      <c r="L179" s="126"/>
      <c r="M179" s="126"/>
      <c r="N179" s="101"/>
      <c r="O179" s="98"/>
      <c r="P179" s="98"/>
      <c r="Q179" s="203"/>
      <c r="R179" s="356"/>
      <c r="S179" s="126"/>
      <c r="T179" s="356"/>
      <c r="U179" s="126"/>
      <c r="V179" s="106"/>
      <c r="W179" s="268"/>
      <c r="X179" s="356"/>
      <c r="Y179" s="159"/>
      <c r="Z179" s="595"/>
      <c r="AA179" s="106"/>
      <c r="AB179" s="594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</row>
    <row r="180" spans="2:39">
      <c r="B180" s="159"/>
      <c r="C180" s="126"/>
      <c r="D180" s="596"/>
      <c r="E180" s="612"/>
      <c r="F180" s="597"/>
      <c r="G180" s="597"/>
      <c r="H180" s="597"/>
      <c r="I180" s="597"/>
      <c r="J180" s="597"/>
      <c r="K180" s="597"/>
      <c r="L180" s="597"/>
      <c r="M180" s="597"/>
      <c r="N180" s="597"/>
      <c r="O180" s="596"/>
      <c r="P180" s="356"/>
      <c r="Q180" s="356"/>
      <c r="R180" s="106"/>
      <c r="S180" s="487"/>
      <c r="T180" s="106"/>
      <c r="U180" s="106"/>
      <c r="V180" s="106"/>
      <c r="W180" s="598"/>
      <c r="X180" s="126"/>
      <c r="Y180" s="121"/>
      <c r="Z180" s="599"/>
      <c r="AA180" s="106"/>
      <c r="AB180" s="600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</row>
    <row r="181" spans="2:39">
      <c r="B181" s="159"/>
      <c r="C181" s="126"/>
      <c r="D181" s="596"/>
      <c r="E181" s="612"/>
      <c r="F181" s="597"/>
      <c r="G181" s="597"/>
      <c r="H181" s="597"/>
      <c r="I181" s="597"/>
      <c r="J181" s="597"/>
      <c r="K181" s="597"/>
      <c r="L181" s="597"/>
      <c r="M181" s="597"/>
      <c r="N181" s="597"/>
      <c r="O181" s="601"/>
      <c r="P181" s="602"/>
      <c r="Q181" s="356"/>
      <c r="R181" s="106"/>
      <c r="S181" s="106"/>
      <c r="T181" s="106"/>
      <c r="U181" s="106"/>
      <c r="V181" s="106"/>
      <c r="W181" s="598"/>
      <c r="X181" s="126"/>
      <c r="Y181" s="121"/>
      <c r="Z181" s="599"/>
      <c r="AA181" s="106"/>
      <c r="AB181" s="600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</row>
    <row r="182" spans="2:39" ht="12" customHeight="1">
      <c r="B182" s="159"/>
      <c r="C182" s="126"/>
      <c r="D182" s="596"/>
      <c r="E182" s="612"/>
      <c r="F182" s="597"/>
      <c r="G182" s="597"/>
      <c r="H182" s="612"/>
      <c r="I182" s="597"/>
      <c r="J182" s="597"/>
      <c r="K182" s="612"/>
      <c r="L182" s="597"/>
      <c r="M182" s="597"/>
      <c r="N182" s="597"/>
      <c r="O182" s="596"/>
      <c r="P182" s="602"/>
      <c r="Q182" s="356"/>
      <c r="R182" s="106"/>
      <c r="S182" s="106"/>
      <c r="T182" s="106"/>
      <c r="U182" s="106"/>
      <c r="V182" s="106"/>
      <c r="W182" s="598"/>
      <c r="X182" s="126"/>
      <c r="Y182" s="121"/>
      <c r="Z182" s="599"/>
      <c r="AA182" s="106"/>
      <c r="AB182" s="603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</row>
    <row r="183" spans="2:39">
      <c r="B183" s="159"/>
      <c r="C183" s="126"/>
      <c r="D183" s="596"/>
      <c r="E183" s="612"/>
      <c r="F183" s="597"/>
      <c r="G183" s="597"/>
      <c r="H183" s="597"/>
      <c r="I183" s="597"/>
      <c r="J183" s="597"/>
      <c r="K183" s="597"/>
      <c r="L183" s="597"/>
      <c r="M183" s="597"/>
      <c r="N183" s="612"/>
      <c r="O183" s="604"/>
      <c r="P183" s="602"/>
      <c r="Q183" s="356"/>
      <c r="R183" s="106"/>
      <c r="S183" s="106"/>
      <c r="T183" s="106"/>
      <c r="U183" s="106"/>
      <c r="V183" s="106"/>
      <c r="W183" s="598"/>
      <c r="X183" s="126"/>
      <c r="Y183" s="121"/>
      <c r="Z183" s="599"/>
      <c r="AA183" s="106"/>
      <c r="AB183" s="600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</row>
    <row r="184" spans="2:39" ht="12.75" customHeight="1">
      <c r="B184" s="159"/>
      <c r="C184" s="126"/>
      <c r="D184" s="596"/>
      <c r="E184" s="612"/>
      <c r="F184" s="597"/>
      <c r="G184" s="597"/>
      <c r="H184" s="597"/>
      <c r="I184" s="597"/>
      <c r="J184" s="597"/>
      <c r="K184" s="597"/>
      <c r="L184" s="597"/>
      <c r="M184" s="597"/>
      <c r="N184" s="597"/>
      <c r="O184" s="596"/>
      <c r="P184" s="602"/>
      <c r="Q184" s="356"/>
      <c r="R184" s="106"/>
      <c r="S184" s="106"/>
      <c r="T184" s="106"/>
      <c r="U184" s="106"/>
      <c r="V184" s="106"/>
      <c r="W184" s="598"/>
      <c r="X184" s="126"/>
      <c r="Y184" s="121"/>
      <c r="Z184" s="599"/>
      <c r="AA184" s="106"/>
      <c r="AB184" s="605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</row>
    <row r="185" spans="2:39">
      <c r="B185" s="159"/>
      <c r="C185" s="126"/>
      <c r="D185" s="596"/>
      <c r="E185" s="612"/>
      <c r="F185" s="597"/>
      <c r="G185" s="597"/>
      <c r="H185" s="597"/>
      <c r="I185" s="597"/>
      <c r="J185" s="597"/>
      <c r="K185" s="597"/>
      <c r="L185" s="597"/>
      <c r="M185" s="597"/>
      <c r="N185" s="597"/>
      <c r="O185" s="596"/>
      <c r="P185" s="602"/>
      <c r="Q185" s="356"/>
      <c r="R185" s="106"/>
      <c r="S185" s="106"/>
      <c r="T185" s="106"/>
      <c r="U185" s="106"/>
      <c r="V185" s="106"/>
      <c r="W185" s="598"/>
      <c r="X185" s="126"/>
      <c r="Y185" s="121"/>
      <c r="Z185" s="599"/>
      <c r="AA185" s="106"/>
      <c r="AB185" s="603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</row>
    <row r="186" spans="2:39" ht="15" customHeight="1">
      <c r="B186" s="159"/>
      <c r="C186" s="126"/>
      <c r="D186" s="596"/>
      <c r="E186" s="612"/>
      <c r="F186" s="597"/>
      <c r="G186" s="98"/>
      <c r="H186" s="607"/>
      <c r="I186" s="612"/>
      <c r="J186" s="597"/>
      <c r="K186" s="597"/>
      <c r="L186" s="597"/>
      <c r="M186" s="597"/>
      <c r="N186" s="597"/>
      <c r="O186" s="606"/>
      <c r="P186" s="602"/>
      <c r="Q186" s="356"/>
      <c r="R186" s="106"/>
      <c r="S186" s="106"/>
      <c r="T186" s="106"/>
      <c r="U186" s="106"/>
      <c r="V186" s="106"/>
      <c r="W186" s="598"/>
      <c r="X186" s="126"/>
      <c r="Y186" s="121"/>
      <c r="Z186" s="599"/>
      <c r="AA186" s="106"/>
      <c r="AB186" s="605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</row>
    <row r="187" spans="2:39">
      <c r="B187" s="159"/>
      <c r="C187" s="126"/>
      <c r="D187" s="596"/>
      <c r="E187" s="612"/>
      <c r="F187" s="597"/>
      <c r="G187" s="597"/>
      <c r="H187" s="597"/>
      <c r="I187" s="597"/>
      <c r="J187" s="597"/>
      <c r="K187" s="597"/>
      <c r="L187" s="597"/>
      <c r="M187" s="597"/>
      <c r="N187" s="597"/>
      <c r="O187" s="596"/>
      <c r="P187" s="602"/>
      <c r="Q187" s="356"/>
      <c r="R187" s="106"/>
      <c r="S187" s="106"/>
      <c r="T187" s="106"/>
      <c r="U187" s="106"/>
      <c r="V187" s="106"/>
      <c r="W187" s="598"/>
      <c r="X187" s="126"/>
      <c r="Y187" s="121"/>
      <c r="Z187" s="599"/>
      <c r="AA187" s="106"/>
      <c r="AB187" s="600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</row>
    <row r="188" spans="2:39">
      <c r="B188" s="159"/>
      <c r="C188" s="126"/>
      <c r="D188" s="596"/>
      <c r="E188" s="612"/>
      <c r="F188" s="597"/>
      <c r="G188" s="597"/>
      <c r="H188" s="597"/>
      <c r="I188" s="597"/>
      <c r="J188" s="597"/>
      <c r="K188" s="597"/>
      <c r="L188" s="597"/>
      <c r="M188" s="597"/>
      <c r="N188" s="597"/>
      <c r="O188" s="596"/>
      <c r="P188" s="602"/>
      <c r="Q188" s="356"/>
      <c r="R188" s="106"/>
      <c r="S188" s="106"/>
      <c r="T188" s="106"/>
      <c r="U188" s="106"/>
      <c r="V188" s="106"/>
      <c r="W188" s="598"/>
      <c r="X188" s="126"/>
      <c r="Y188" s="121"/>
      <c r="Z188" s="599"/>
      <c r="AA188" s="106"/>
      <c r="AB188" s="600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</row>
    <row r="189" spans="2:39">
      <c r="B189" s="159"/>
      <c r="C189" s="126"/>
      <c r="D189" s="596"/>
      <c r="E189" s="612"/>
      <c r="F189" s="597"/>
      <c r="G189" s="597"/>
      <c r="H189" s="597"/>
      <c r="I189" s="597"/>
      <c r="J189" s="597"/>
      <c r="K189" s="597"/>
      <c r="L189" s="597"/>
      <c r="M189" s="597"/>
      <c r="N189" s="597"/>
      <c r="O189" s="596"/>
      <c r="P189" s="602"/>
      <c r="Q189" s="356"/>
      <c r="R189" s="106"/>
      <c r="S189" s="106"/>
      <c r="T189" s="106"/>
      <c r="U189" s="106"/>
      <c r="V189" s="106"/>
      <c r="W189" s="598"/>
      <c r="X189" s="126"/>
      <c r="Y189" s="121"/>
      <c r="Z189" s="599"/>
      <c r="AA189" s="106"/>
      <c r="AB189" s="600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</row>
    <row r="190" spans="2:39">
      <c r="B190" s="159"/>
      <c r="C190" s="126"/>
      <c r="D190" s="596"/>
      <c r="E190" s="612"/>
      <c r="F190" s="597"/>
      <c r="G190" s="597"/>
      <c r="H190" s="597"/>
      <c r="I190" s="597"/>
      <c r="J190" s="597"/>
      <c r="K190" s="597"/>
      <c r="L190" s="597"/>
      <c r="M190" s="597"/>
      <c r="N190" s="597"/>
      <c r="O190" s="596"/>
      <c r="P190" s="602"/>
      <c r="Q190" s="356"/>
      <c r="R190" s="106"/>
      <c r="S190" s="106"/>
      <c r="T190" s="106"/>
      <c r="U190" s="106"/>
      <c r="V190" s="106"/>
      <c r="W190" s="598"/>
      <c r="X190" s="126"/>
      <c r="Y190" s="121"/>
      <c r="Z190" s="599"/>
      <c r="AA190" s="106"/>
      <c r="AB190" s="600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</row>
    <row r="191" spans="2:39">
      <c r="B191" s="159"/>
      <c r="C191" s="126"/>
      <c r="D191" s="596"/>
      <c r="E191" s="612"/>
      <c r="F191" s="597"/>
      <c r="G191" s="597"/>
      <c r="H191" s="597"/>
      <c r="I191" s="597"/>
      <c r="J191" s="597"/>
      <c r="K191" s="597"/>
      <c r="L191" s="597"/>
      <c r="M191" s="597"/>
      <c r="N191" s="597"/>
      <c r="O191" s="596"/>
      <c r="P191" s="602"/>
      <c r="Q191" s="356"/>
      <c r="R191" s="106"/>
      <c r="S191" s="106"/>
      <c r="T191" s="106"/>
      <c r="U191" s="106"/>
      <c r="V191" s="106"/>
      <c r="W191" s="598"/>
      <c r="X191" s="126"/>
      <c r="Y191" s="121"/>
      <c r="Z191" s="599"/>
      <c r="AA191" s="106"/>
      <c r="AB191" s="600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</row>
    <row r="192" spans="2:39">
      <c r="B192" s="159"/>
      <c r="C192" s="126"/>
      <c r="D192" s="596"/>
      <c r="E192" s="612"/>
      <c r="F192" s="597"/>
      <c r="G192" s="597"/>
      <c r="H192" s="597"/>
      <c r="I192" s="597"/>
      <c r="J192" s="597"/>
      <c r="K192" s="597"/>
      <c r="L192" s="597"/>
      <c r="M192" s="597"/>
      <c r="N192" s="597"/>
      <c r="O192" s="596"/>
      <c r="P192" s="602"/>
      <c r="Q192" s="356"/>
      <c r="R192" s="106"/>
      <c r="S192" s="106"/>
      <c r="T192" s="106"/>
      <c r="U192" s="106"/>
      <c r="V192" s="106"/>
      <c r="W192" s="598"/>
      <c r="X192" s="126"/>
      <c r="Y192" s="121"/>
      <c r="Z192" s="599"/>
      <c r="AA192" s="106"/>
      <c r="AB192" s="600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</row>
    <row r="193" spans="2:39">
      <c r="B193" s="159"/>
      <c r="C193" s="126"/>
      <c r="D193" s="596"/>
      <c r="E193" s="612"/>
      <c r="F193" s="597"/>
      <c r="G193" s="597"/>
      <c r="H193" s="597"/>
      <c r="I193" s="597"/>
      <c r="J193" s="597"/>
      <c r="K193" s="597"/>
      <c r="L193" s="597"/>
      <c r="M193" s="597"/>
      <c r="N193" s="597"/>
      <c r="O193" s="596"/>
      <c r="P193" s="602"/>
      <c r="Q193" s="356"/>
      <c r="R193" s="106"/>
      <c r="S193" s="106"/>
      <c r="T193" s="106"/>
      <c r="U193" s="106"/>
      <c r="V193" s="106"/>
      <c r="W193" s="598"/>
      <c r="X193" s="126"/>
      <c r="Y193" s="121"/>
      <c r="Z193" s="599"/>
      <c r="AA193" s="106"/>
      <c r="AB193" s="600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</row>
    <row r="194" spans="2:39" ht="13.5" customHeight="1">
      <c r="B194" s="159"/>
      <c r="C194" s="126"/>
      <c r="D194" s="596"/>
      <c r="E194" s="612"/>
      <c r="F194" s="597"/>
      <c r="G194" s="597"/>
      <c r="H194" s="597"/>
      <c r="I194" s="597"/>
      <c r="J194" s="597"/>
      <c r="K194" s="597"/>
      <c r="L194" s="597"/>
      <c r="M194" s="597"/>
      <c r="N194" s="597"/>
      <c r="O194" s="596"/>
      <c r="P194" s="602"/>
      <c r="Q194" s="356"/>
      <c r="R194" s="106"/>
      <c r="S194" s="106"/>
      <c r="T194" s="106"/>
      <c r="U194" s="106"/>
      <c r="V194" s="106"/>
      <c r="W194" s="598"/>
      <c r="X194" s="126"/>
      <c r="Y194" s="121"/>
      <c r="Z194" s="599"/>
      <c r="AA194" s="106"/>
      <c r="AB194" s="603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</row>
    <row r="195" spans="2:39" ht="12" customHeight="1">
      <c r="B195" s="159"/>
      <c r="C195" s="126"/>
      <c r="D195" s="596"/>
      <c r="E195" s="615"/>
      <c r="F195" s="607"/>
      <c r="G195" s="608"/>
      <c r="H195" s="597"/>
      <c r="I195" s="597"/>
      <c r="J195" s="597"/>
      <c r="K195" s="597"/>
      <c r="L195" s="607"/>
      <c r="M195" s="607"/>
      <c r="N195" s="597"/>
      <c r="O195" s="601"/>
      <c r="P195" s="602"/>
      <c r="Q195" s="356"/>
      <c r="R195" s="106"/>
      <c r="S195" s="106"/>
      <c r="T195" s="106"/>
      <c r="U195" s="106"/>
      <c r="V195" s="106"/>
      <c r="W195" s="598"/>
      <c r="X195" s="126"/>
      <c r="Y195" s="121"/>
      <c r="Z195" s="599"/>
      <c r="AA195" s="106"/>
      <c r="AB195" s="609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</row>
    <row r="196" spans="2:39">
      <c r="B196" s="159"/>
      <c r="C196" s="126"/>
      <c r="D196" s="596"/>
      <c r="E196" s="615"/>
      <c r="F196" s="607"/>
      <c r="G196" s="608"/>
      <c r="H196" s="597"/>
      <c r="I196" s="597"/>
      <c r="J196" s="597"/>
      <c r="K196" s="597"/>
      <c r="L196" s="607"/>
      <c r="M196" s="607"/>
      <c r="N196" s="597"/>
      <c r="O196" s="596"/>
      <c r="P196" s="602"/>
      <c r="Q196" s="356"/>
      <c r="R196" s="106"/>
      <c r="S196" s="106"/>
      <c r="T196" s="106"/>
      <c r="U196" s="106"/>
      <c r="V196" s="106"/>
      <c r="W196" s="598"/>
      <c r="X196" s="126"/>
      <c r="Y196" s="121"/>
      <c r="Z196" s="599"/>
      <c r="AA196" s="106"/>
      <c r="AB196" s="600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</row>
    <row r="197" spans="2:39" ht="13.5" customHeight="1">
      <c r="B197" s="159"/>
      <c r="C197" s="126"/>
      <c r="D197" s="596"/>
      <c r="E197" s="615"/>
      <c r="F197" s="607"/>
      <c r="G197" s="608"/>
      <c r="H197" s="597"/>
      <c r="I197" s="597"/>
      <c r="J197" s="597"/>
      <c r="K197" s="597"/>
      <c r="L197" s="607"/>
      <c r="M197" s="607"/>
      <c r="N197" s="597"/>
      <c r="O197" s="596"/>
      <c r="P197" s="602"/>
      <c r="Q197" s="356"/>
      <c r="R197" s="106"/>
      <c r="S197" s="106"/>
      <c r="T197" s="106"/>
      <c r="U197" s="106"/>
      <c r="V197" s="106"/>
      <c r="W197" s="598"/>
      <c r="X197" s="126"/>
      <c r="Y197" s="121"/>
      <c r="Z197" s="599"/>
      <c r="AA197" s="106"/>
      <c r="AB197" s="600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</row>
    <row r="198" spans="2:39">
      <c r="B198" s="159"/>
      <c r="C198" s="126"/>
      <c r="D198" s="596"/>
      <c r="E198" s="615"/>
      <c r="F198" s="607"/>
      <c r="G198" s="608"/>
      <c r="H198" s="597"/>
      <c r="I198" s="619"/>
      <c r="J198" s="597"/>
      <c r="K198" s="619"/>
      <c r="L198" s="612"/>
      <c r="M198" s="612"/>
      <c r="N198" s="597"/>
      <c r="O198" s="596"/>
      <c r="P198" s="602"/>
      <c r="Q198" s="356"/>
      <c r="R198" s="106"/>
      <c r="S198" s="106"/>
      <c r="T198" s="106"/>
      <c r="U198" s="106"/>
      <c r="V198" s="106"/>
      <c r="W198" s="598"/>
      <c r="X198" s="126"/>
      <c r="Y198" s="121"/>
      <c r="Z198" s="599"/>
      <c r="AA198" s="106"/>
      <c r="AB198" s="605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</row>
    <row r="199" spans="2:39">
      <c r="B199" s="159"/>
      <c r="C199" s="126"/>
      <c r="D199" s="596"/>
      <c r="E199" s="615"/>
      <c r="F199" s="612"/>
      <c r="G199" s="608"/>
      <c r="H199" s="597"/>
      <c r="I199" s="597"/>
      <c r="J199" s="597"/>
      <c r="K199" s="597"/>
      <c r="L199" s="612"/>
      <c r="M199" s="612"/>
      <c r="N199" s="597"/>
      <c r="O199" s="596"/>
      <c r="P199" s="602"/>
      <c r="Q199" s="356"/>
      <c r="R199" s="106"/>
      <c r="S199" s="106"/>
      <c r="T199" s="106"/>
      <c r="U199" s="106"/>
      <c r="V199" s="106"/>
      <c r="W199" s="598"/>
      <c r="X199" s="126"/>
      <c r="Y199" s="121"/>
      <c r="Z199" s="599"/>
      <c r="AA199" s="106"/>
      <c r="AB199" s="600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</row>
    <row r="200" spans="2:39" ht="12" customHeight="1">
      <c r="B200" s="159"/>
      <c r="C200" s="126"/>
      <c r="D200" s="596"/>
      <c r="E200" s="615"/>
      <c r="F200" s="607"/>
      <c r="G200" s="608"/>
      <c r="H200" s="597"/>
      <c r="I200" s="597"/>
      <c r="J200" s="597"/>
      <c r="K200" s="597"/>
      <c r="L200" s="612"/>
      <c r="M200" s="607"/>
      <c r="N200" s="597"/>
      <c r="O200" s="596"/>
      <c r="P200" s="602"/>
      <c r="Q200" s="356"/>
      <c r="R200" s="106"/>
      <c r="S200" s="106"/>
      <c r="T200" s="106"/>
      <c r="U200" s="106"/>
      <c r="V200" s="106"/>
      <c r="W200" s="598"/>
      <c r="X200" s="126"/>
      <c r="Y200" s="121"/>
      <c r="Z200" s="599"/>
      <c r="AA200" s="106"/>
      <c r="AB200" s="600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</row>
    <row r="201" spans="2:39" ht="12.75" customHeight="1">
      <c r="B201" s="159"/>
      <c r="C201" s="126"/>
      <c r="D201" s="596"/>
      <c r="E201" s="615"/>
      <c r="F201" s="612"/>
      <c r="G201" s="608"/>
      <c r="H201" s="597"/>
      <c r="I201" s="597"/>
      <c r="J201" s="597"/>
      <c r="K201" s="597"/>
      <c r="L201" s="608"/>
      <c r="M201" s="608"/>
      <c r="N201" s="98"/>
      <c r="O201" s="596"/>
      <c r="P201" s="602"/>
      <c r="Q201" s="356"/>
      <c r="R201" s="106"/>
      <c r="S201" s="106"/>
      <c r="T201" s="106"/>
      <c r="U201" s="106"/>
      <c r="V201" s="106"/>
      <c r="W201" s="598"/>
      <c r="X201" s="126"/>
      <c r="Y201" s="121"/>
      <c r="Z201" s="599"/>
      <c r="AA201" s="106"/>
      <c r="AB201" s="600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</row>
    <row r="202" spans="2:39" ht="11.25" customHeight="1">
      <c r="B202" s="159"/>
      <c r="C202" s="126"/>
      <c r="D202" s="596"/>
      <c r="E202" s="615"/>
      <c r="F202" s="612"/>
      <c r="G202" s="612"/>
      <c r="H202" s="597"/>
      <c r="I202" s="597"/>
      <c r="J202" s="597"/>
      <c r="K202" s="607"/>
      <c r="L202" s="619"/>
      <c r="M202" s="612"/>
      <c r="N202" s="608"/>
      <c r="O202" s="596"/>
      <c r="P202" s="602"/>
      <c r="Q202" s="356"/>
      <c r="R202" s="106"/>
      <c r="S202" s="106"/>
      <c r="T202" s="106"/>
      <c r="U202" s="106"/>
      <c r="V202" s="106"/>
      <c r="W202" s="598"/>
      <c r="X202" s="126"/>
      <c r="Y202" s="121"/>
      <c r="Z202" s="599"/>
      <c r="AA202" s="106"/>
      <c r="AB202" s="600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</row>
    <row r="203" spans="2:39" ht="12" customHeight="1">
      <c r="B203" s="159"/>
      <c r="C203" s="126"/>
      <c r="D203" s="596"/>
      <c r="E203" s="615"/>
      <c r="F203" s="607"/>
      <c r="G203" s="608"/>
      <c r="H203" s="597"/>
      <c r="I203" s="597"/>
      <c r="J203" s="597"/>
      <c r="K203" s="597"/>
      <c r="L203" s="607"/>
      <c r="M203" s="607"/>
      <c r="N203" s="597"/>
      <c r="O203" s="596"/>
      <c r="P203" s="602"/>
      <c r="Q203" s="356"/>
      <c r="R203" s="106"/>
      <c r="S203" s="106"/>
      <c r="T203" s="106"/>
      <c r="U203" s="106"/>
      <c r="V203" s="106"/>
      <c r="W203" s="598"/>
      <c r="X203" s="126"/>
      <c r="Y203" s="121"/>
      <c r="Z203" s="599"/>
      <c r="AA203" s="106"/>
      <c r="AB203" s="600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</row>
    <row r="204" spans="2:39">
      <c r="B204" s="159"/>
      <c r="C204" s="126"/>
      <c r="D204" s="596"/>
      <c r="E204" s="615"/>
      <c r="F204" s="612"/>
      <c r="G204" s="608"/>
      <c r="H204" s="597"/>
      <c r="I204" s="597"/>
      <c r="J204" s="597"/>
      <c r="K204" s="597"/>
      <c r="L204" s="608"/>
      <c r="M204" s="608"/>
      <c r="N204" s="597"/>
      <c r="O204" s="596"/>
      <c r="P204" s="610"/>
      <c r="Q204" s="356"/>
      <c r="R204" s="106"/>
      <c r="S204" s="106"/>
      <c r="T204" s="106"/>
      <c r="U204" s="106"/>
      <c r="V204" s="106"/>
      <c r="W204" s="598"/>
      <c r="X204" s="126"/>
      <c r="Y204" s="121"/>
      <c r="Z204" s="599"/>
      <c r="AA204" s="106"/>
      <c r="AB204" s="611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</row>
    <row r="205" spans="2:39" ht="13.5" customHeight="1">
      <c r="B205" s="159"/>
      <c r="C205" s="126"/>
      <c r="D205" s="596"/>
      <c r="E205" s="615"/>
      <c r="F205" s="607"/>
      <c r="G205" s="608"/>
      <c r="H205" s="597"/>
      <c r="I205" s="597"/>
      <c r="J205" s="597"/>
      <c r="K205" s="597"/>
      <c r="L205" s="608"/>
      <c r="M205" s="608"/>
      <c r="N205" s="597"/>
      <c r="O205" s="596"/>
      <c r="P205" s="602"/>
      <c r="Q205" s="356"/>
      <c r="R205" s="106"/>
      <c r="S205" s="106"/>
      <c r="T205" s="106"/>
      <c r="U205" s="106"/>
      <c r="V205" s="106"/>
      <c r="W205" s="598"/>
      <c r="X205" s="126"/>
      <c r="Y205" s="121"/>
      <c r="Z205" s="599"/>
      <c r="AA205" s="106"/>
      <c r="AB205" s="600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</row>
    <row r="206" spans="2:39" ht="13.5" customHeight="1">
      <c r="B206" s="159"/>
      <c r="C206" s="126"/>
      <c r="D206" s="596"/>
      <c r="E206" s="615"/>
      <c r="F206" s="608"/>
      <c r="G206" s="612"/>
      <c r="H206" s="597"/>
      <c r="I206" s="597"/>
      <c r="J206" s="597"/>
      <c r="K206" s="597"/>
      <c r="L206" s="619"/>
      <c r="M206" s="612"/>
      <c r="N206" s="597"/>
      <c r="O206" s="596"/>
      <c r="P206" s="610"/>
      <c r="Q206" s="356"/>
      <c r="R206" s="106"/>
      <c r="S206" s="106"/>
      <c r="T206" s="106"/>
      <c r="U206" s="106"/>
      <c r="V206" s="106"/>
      <c r="W206" s="598"/>
      <c r="X206" s="126"/>
      <c r="Y206" s="121"/>
      <c r="Z206" s="599"/>
      <c r="AA206" s="106"/>
      <c r="AB206" s="611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</row>
    <row r="207" spans="2:39" hidden="1">
      <c r="B207" s="159"/>
      <c r="C207" s="126"/>
      <c r="D207" s="596"/>
      <c r="E207" s="615"/>
      <c r="F207" s="612"/>
      <c r="G207" s="608"/>
      <c r="H207" s="597"/>
      <c r="I207" s="597"/>
      <c r="J207" s="597"/>
      <c r="K207" s="597"/>
      <c r="L207" s="607"/>
      <c r="M207" s="607"/>
      <c r="N207" s="597"/>
      <c r="O207" s="596"/>
      <c r="P207" s="602"/>
      <c r="Q207" s="356"/>
      <c r="R207" s="106"/>
      <c r="S207" s="106"/>
      <c r="T207" s="106"/>
      <c r="U207" s="106"/>
      <c r="V207" s="106"/>
      <c r="W207" s="598"/>
      <c r="X207" s="126"/>
      <c r="Y207" s="121"/>
      <c r="Z207" s="599"/>
      <c r="AA207" s="106"/>
      <c r="AB207" s="605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</row>
    <row r="208" spans="2:39" ht="13.5" customHeight="1">
      <c r="B208" s="159"/>
      <c r="C208" s="101"/>
      <c r="D208" s="596"/>
      <c r="E208" s="615"/>
      <c r="F208" s="608"/>
      <c r="G208" s="608"/>
      <c r="H208" s="597"/>
      <c r="I208" s="597"/>
      <c r="J208" s="597"/>
      <c r="K208" s="597"/>
      <c r="L208" s="612"/>
      <c r="M208" s="612"/>
      <c r="N208" s="597"/>
      <c r="O208" s="596"/>
      <c r="P208" s="602"/>
      <c r="Q208" s="356"/>
      <c r="R208" s="106"/>
      <c r="S208" s="106"/>
      <c r="T208" s="106"/>
      <c r="U208" s="106"/>
      <c r="V208" s="106"/>
      <c r="W208" s="598"/>
      <c r="X208" s="126"/>
      <c r="Y208" s="121"/>
      <c r="Z208" s="599"/>
      <c r="AA208" s="106"/>
      <c r="AB208" s="600"/>
      <c r="AC208" s="106"/>
      <c r="AD208" s="106"/>
      <c r="AE208" s="106"/>
      <c r="AF208" s="106"/>
      <c r="AG208" s="106"/>
      <c r="AH208" s="106"/>
      <c r="AI208" s="106"/>
      <c r="AJ208" s="106"/>
      <c r="AK208" s="106"/>
      <c r="AL208" s="106"/>
      <c r="AM208" s="106"/>
    </row>
    <row r="209" spans="2:39" ht="12" customHeight="1">
      <c r="B209" s="159"/>
      <c r="C209" s="126"/>
      <c r="D209" s="596"/>
      <c r="E209" s="615"/>
      <c r="F209" s="607"/>
      <c r="G209" s="608"/>
      <c r="H209" s="619"/>
      <c r="I209" s="597"/>
      <c r="J209" s="597"/>
      <c r="K209" s="597"/>
      <c r="L209" s="607"/>
      <c r="M209" s="608"/>
      <c r="N209" s="597"/>
      <c r="O209" s="601"/>
      <c r="P209" s="610"/>
      <c r="Q209" s="356"/>
      <c r="R209" s="106"/>
      <c r="S209" s="106"/>
      <c r="T209" s="106"/>
      <c r="U209" s="106"/>
      <c r="V209" s="106"/>
      <c r="W209" s="598"/>
      <c r="X209" s="126"/>
      <c r="Y209" s="121"/>
      <c r="Z209" s="599"/>
      <c r="AA209" s="106"/>
      <c r="AB209" s="611"/>
      <c r="AC209" s="106"/>
      <c r="AD209" s="106"/>
      <c r="AE209" s="106"/>
      <c r="AF209" s="106"/>
      <c r="AG209" s="106"/>
      <c r="AH209" s="106"/>
      <c r="AI209" s="106"/>
      <c r="AJ209" s="106"/>
      <c r="AK209" s="106"/>
      <c r="AL209" s="106"/>
      <c r="AM209" s="106"/>
    </row>
    <row r="210" spans="2:39" ht="13.5" customHeight="1">
      <c r="B210" s="159"/>
      <c r="C210" s="126"/>
      <c r="D210" s="596"/>
      <c r="E210" s="615"/>
      <c r="F210" s="619"/>
      <c r="G210" s="619"/>
      <c r="H210" s="597"/>
      <c r="I210" s="597"/>
      <c r="J210" s="597"/>
      <c r="K210" s="597"/>
      <c r="L210" s="620"/>
      <c r="M210" s="619"/>
      <c r="N210" s="597"/>
      <c r="O210" s="601"/>
      <c r="P210" s="602"/>
      <c r="Q210" s="356"/>
      <c r="R210" s="106"/>
      <c r="S210" s="106"/>
      <c r="T210" s="106"/>
      <c r="U210" s="106"/>
      <c r="V210" s="106"/>
      <c r="W210" s="598"/>
      <c r="X210" s="126"/>
      <c r="Y210" s="121"/>
      <c r="Z210" s="599"/>
      <c r="AA210" s="106"/>
      <c r="AB210" s="614"/>
      <c r="AC210" s="106"/>
      <c r="AD210" s="106"/>
      <c r="AE210" s="106"/>
      <c r="AF210" s="106"/>
      <c r="AG210" s="106"/>
      <c r="AH210" s="106"/>
      <c r="AI210" s="106"/>
      <c r="AJ210" s="106"/>
      <c r="AK210" s="106"/>
      <c r="AL210" s="106"/>
      <c r="AM210" s="106"/>
    </row>
    <row r="211" spans="2:39">
      <c r="B211" s="159"/>
      <c r="C211" s="126"/>
      <c r="D211" s="596"/>
      <c r="E211" s="615"/>
      <c r="F211" s="155"/>
      <c r="G211" s="155"/>
      <c r="H211" s="155"/>
      <c r="I211" s="155"/>
      <c r="J211" s="155"/>
      <c r="K211" s="155"/>
      <c r="L211" s="155"/>
      <c r="M211" s="155"/>
      <c r="N211" s="155"/>
      <c r="O211" s="601"/>
      <c r="P211" s="602"/>
      <c r="Q211" s="356"/>
      <c r="R211" s="106"/>
      <c r="S211" s="106"/>
      <c r="T211" s="106"/>
      <c r="U211" s="106"/>
      <c r="V211" s="106"/>
      <c r="W211" s="598"/>
      <c r="X211" s="126"/>
      <c r="Y211" s="121"/>
      <c r="Z211" s="599"/>
      <c r="AA211" s="106"/>
      <c r="AB211" s="600"/>
      <c r="AC211" s="106"/>
      <c r="AD211" s="106"/>
      <c r="AE211" s="106"/>
      <c r="AF211" s="106"/>
      <c r="AG211" s="106"/>
      <c r="AH211" s="106"/>
      <c r="AI211" s="106"/>
      <c r="AJ211" s="106"/>
      <c r="AK211" s="106"/>
      <c r="AL211" s="106"/>
      <c r="AM211" s="106"/>
    </row>
    <row r="212" spans="2:39" ht="12.75" customHeight="1">
      <c r="B212" s="159"/>
      <c r="C212" s="126"/>
      <c r="D212" s="596"/>
      <c r="E212" s="615"/>
      <c r="F212" s="155"/>
      <c r="G212" s="155"/>
      <c r="H212" s="155"/>
      <c r="I212" s="155"/>
      <c r="J212" s="155"/>
      <c r="K212" s="155"/>
      <c r="L212" s="155"/>
      <c r="M212" s="155"/>
      <c r="N212" s="155"/>
      <c r="O212" s="601"/>
      <c r="P212" s="602"/>
      <c r="Q212" s="356"/>
      <c r="R212" s="106"/>
      <c r="S212" s="106"/>
      <c r="T212" s="106"/>
      <c r="U212" s="106"/>
      <c r="V212" s="106"/>
      <c r="W212" s="598"/>
      <c r="X212" s="126"/>
      <c r="Y212" s="121"/>
      <c r="Z212" s="599"/>
      <c r="AA212" s="106"/>
      <c r="AB212" s="600"/>
      <c r="AC212" s="106"/>
      <c r="AD212" s="106"/>
      <c r="AE212" s="106"/>
      <c r="AF212" s="106"/>
      <c r="AG212" s="106"/>
      <c r="AH212" s="106"/>
      <c r="AI212" s="106"/>
      <c r="AJ212" s="106"/>
      <c r="AK212" s="106"/>
      <c r="AL212" s="106"/>
      <c r="AM212" s="106"/>
    </row>
    <row r="213" spans="2:39" ht="12" customHeight="1">
      <c r="B213" s="159"/>
      <c r="C213" s="126"/>
      <c r="D213" s="596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601"/>
      <c r="P213" s="602"/>
      <c r="Q213" s="356"/>
      <c r="R213" s="106"/>
      <c r="S213" s="106"/>
      <c r="T213" s="106"/>
      <c r="U213" s="106"/>
      <c r="V213" s="106"/>
      <c r="W213" s="598"/>
      <c r="X213" s="126"/>
      <c r="Y213" s="121"/>
      <c r="Z213" s="599"/>
      <c r="AA213" s="106"/>
      <c r="AB213" s="600"/>
      <c r="AC213" s="106"/>
      <c r="AD213" s="106"/>
      <c r="AE213" s="106"/>
      <c r="AF213" s="106"/>
      <c r="AG213" s="106"/>
      <c r="AH213" s="106"/>
      <c r="AI213" s="106"/>
      <c r="AJ213" s="106"/>
      <c r="AK213" s="106"/>
      <c r="AL213" s="106"/>
      <c r="AM213" s="106"/>
    </row>
    <row r="214" spans="2:39" ht="12.75" customHeight="1">
      <c r="B214" s="159"/>
      <c r="C214" s="126"/>
      <c r="D214" s="596"/>
      <c r="E214" s="155"/>
      <c r="F214" s="155"/>
      <c r="G214" s="155"/>
      <c r="H214" s="155"/>
      <c r="I214" s="155"/>
      <c r="J214" s="155"/>
      <c r="K214" s="616"/>
      <c r="L214" s="155"/>
      <c r="M214" s="155"/>
      <c r="N214" s="155"/>
      <c r="O214" s="604"/>
      <c r="P214" s="602"/>
      <c r="Q214" s="356"/>
      <c r="R214" s="106"/>
      <c r="S214" s="106"/>
      <c r="T214" s="106"/>
      <c r="U214" s="106"/>
      <c r="V214" s="106"/>
      <c r="W214" s="617"/>
      <c r="X214" s="126"/>
      <c r="Y214" s="618"/>
      <c r="Z214" s="599"/>
      <c r="AA214" s="106"/>
      <c r="AB214" s="600"/>
      <c r="AC214" s="106"/>
      <c r="AD214" s="106"/>
      <c r="AE214" s="106"/>
      <c r="AF214" s="106"/>
      <c r="AG214" s="106"/>
      <c r="AH214" s="106"/>
      <c r="AI214" s="106"/>
      <c r="AJ214" s="106"/>
      <c r="AK214" s="106"/>
      <c r="AL214" s="106"/>
      <c r="AM214" s="106"/>
    </row>
    <row r="215" spans="2:39"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6"/>
      <c r="AG215" s="106"/>
      <c r="AH215" s="106"/>
      <c r="AI215" s="106"/>
      <c r="AJ215" s="106"/>
      <c r="AK215" s="106"/>
      <c r="AL215" s="106"/>
      <c r="AM215" s="106"/>
    </row>
    <row r="216" spans="2:39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  <c r="AG216" s="106"/>
      <c r="AH216" s="106"/>
      <c r="AI216" s="106"/>
      <c r="AJ216" s="106"/>
      <c r="AK216" s="106"/>
      <c r="AL216" s="106"/>
      <c r="AM216" s="106"/>
    </row>
    <row r="217" spans="2:39"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  <c r="AF217" s="106"/>
      <c r="AG217" s="106"/>
      <c r="AH217" s="106"/>
      <c r="AI217" s="106"/>
      <c r="AJ217" s="106"/>
      <c r="AK217" s="106"/>
      <c r="AL217" s="106"/>
      <c r="AM217" s="106"/>
    </row>
    <row r="218" spans="2:39"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  <c r="AF218" s="106"/>
      <c r="AG218" s="106"/>
      <c r="AH218" s="106"/>
      <c r="AI218" s="106"/>
      <c r="AJ218" s="106"/>
      <c r="AK218" s="106"/>
      <c r="AL218" s="106"/>
      <c r="AM218" s="106"/>
    </row>
    <row r="219" spans="2:39"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  <c r="AF219" s="106"/>
      <c r="AG219" s="106"/>
      <c r="AH219" s="106"/>
      <c r="AI219" s="106"/>
      <c r="AJ219" s="106"/>
      <c r="AK219" s="106"/>
      <c r="AL219" s="106"/>
      <c r="AM219" s="106"/>
    </row>
    <row r="220" spans="2:39"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  <c r="AF220" s="106"/>
      <c r="AG220" s="106"/>
      <c r="AH220" s="106"/>
      <c r="AI220" s="106"/>
      <c r="AJ220" s="106"/>
      <c r="AK220" s="106"/>
      <c r="AL220" s="106"/>
      <c r="AM220" s="106"/>
    </row>
    <row r="221" spans="2:39"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  <c r="AF221" s="106"/>
      <c r="AG221" s="106"/>
      <c r="AH221" s="106"/>
      <c r="AI221" s="106"/>
      <c r="AJ221" s="106"/>
      <c r="AK221" s="106"/>
      <c r="AL221" s="106"/>
      <c r="AM221" s="106"/>
    </row>
    <row r="222" spans="2:39"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6"/>
      <c r="AF222" s="106"/>
      <c r="AG222" s="106"/>
      <c r="AH222" s="106"/>
      <c r="AI222" s="106"/>
      <c r="AJ222" s="106"/>
      <c r="AK222" s="106"/>
      <c r="AL222" s="106"/>
      <c r="AM222" s="106"/>
    </row>
    <row r="223" spans="2:39"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  <c r="AF223" s="106"/>
      <c r="AG223" s="106"/>
      <c r="AH223" s="106"/>
      <c r="AI223" s="106"/>
      <c r="AJ223" s="106"/>
      <c r="AK223" s="106"/>
      <c r="AL223" s="106"/>
      <c r="AM223" s="106"/>
    </row>
    <row r="224" spans="2:39"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  <c r="AF224" s="106"/>
      <c r="AG224" s="106"/>
      <c r="AH224" s="106"/>
      <c r="AI224" s="106"/>
      <c r="AJ224" s="106"/>
      <c r="AK224" s="106"/>
      <c r="AL224" s="106"/>
      <c r="AM224" s="106"/>
    </row>
    <row r="225" spans="2:39"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106"/>
      <c r="AF225" s="106"/>
      <c r="AG225" s="106"/>
      <c r="AH225" s="106"/>
      <c r="AI225" s="106"/>
      <c r="AJ225" s="106"/>
      <c r="AK225" s="106"/>
      <c r="AL225" s="106"/>
      <c r="AM225" s="106"/>
    </row>
    <row r="226" spans="2:39"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  <c r="AD226" s="106"/>
      <c r="AE226" s="106"/>
      <c r="AF226" s="106"/>
      <c r="AG226" s="106"/>
      <c r="AH226" s="106"/>
      <c r="AI226" s="106"/>
      <c r="AJ226" s="106"/>
      <c r="AK226" s="106"/>
      <c r="AL226" s="106"/>
      <c r="AM226" s="106"/>
    </row>
    <row r="227" spans="2:39"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  <c r="AF227" s="106"/>
      <c r="AG227" s="106"/>
      <c r="AH227" s="106"/>
      <c r="AI227" s="106"/>
      <c r="AJ227" s="106"/>
      <c r="AK227" s="106"/>
      <c r="AL227" s="106"/>
      <c r="AM227" s="106"/>
    </row>
    <row r="228" spans="2:39"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  <c r="AF228" s="106"/>
      <c r="AG228" s="106"/>
      <c r="AH228" s="106"/>
      <c r="AI228" s="106"/>
      <c r="AJ228" s="106"/>
      <c r="AK228" s="106"/>
      <c r="AL228" s="106"/>
      <c r="AM228" s="106"/>
    </row>
    <row r="229" spans="2:39"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  <c r="AD229" s="106"/>
      <c r="AE229" s="106"/>
      <c r="AF229" s="106"/>
      <c r="AG229" s="106"/>
      <c r="AH229" s="106"/>
      <c r="AI229" s="106"/>
      <c r="AJ229" s="106"/>
      <c r="AK229" s="106"/>
      <c r="AL229" s="106"/>
      <c r="AM229" s="106"/>
    </row>
    <row r="230" spans="2:39"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  <c r="AF230" s="106"/>
      <c r="AG230" s="106"/>
      <c r="AH230" s="106"/>
      <c r="AI230" s="106"/>
      <c r="AJ230" s="106"/>
      <c r="AK230" s="106"/>
      <c r="AL230" s="106"/>
      <c r="AM230" s="106"/>
    </row>
    <row r="231" spans="2:39"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  <c r="AF231" s="106"/>
      <c r="AG231" s="106"/>
      <c r="AH231" s="106"/>
      <c r="AI231" s="106"/>
      <c r="AJ231" s="106"/>
      <c r="AK231" s="106"/>
      <c r="AL231" s="106"/>
      <c r="AM231" s="106"/>
    </row>
    <row r="232" spans="2:39"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  <c r="AF232" s="106"/>
      <c r="AG232" s="106"/>
      <c r="AH232" s="106"/>
      <c r="AI232" s="106"/>
      <c r="AJ232" s="106"/>
      <c r="AK232" s="106"/>
      <c r="AL232" s="106"/>
      <c r="AM232" s="106"/>
    </row>
    <row r="233" spans="2:39"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  <c r="AG233" s="106"/>
      <c r="AH233" s="106"/>
      <c r="AI233" s="106"/>
      <c r="AJ233" s="106"/>
      <c r="AK233" s="106"/>
      <c r="AL233" s="106"/>
      <c r="AM233" s="106"/>
    </row>
    <row r="234" spans="2:39"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  <c r="AF234" s="106"/>
      <c r="AG234" s="106"/>
      <c r="AH234" s="106"/>
      <c r="AI234" s="106"/>
      <c r="AJ234" s="106"/>
      <c r="AK234" s="106"/>
      <c r="AL234" s="106"/>
      <c r="AM234" s="106"/>
    </row>
    <row r="235" spans="2:39"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6"/>
      <c r="AG235" s="106"/>
      <c r="AH235" s="106"/>
      <c r="AI235" s="106"/>
      <c r="AJ235" s="106"/>
      <c r="AK235" s="106"/>
      <c r="AL235" s="106"/>
      <c r="AM235" s="106"/>
    </row>
    <row r="236" spans="2:39"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6"/>
      <c r="AG236" s="106"/>
      <c r="AH236" s="106"/>
      <c r="AI236" s="106"/>
      <c r="AJ236" s="106"/>
      <c r="AK236" s="106"/>
      <c r="AL236" s="106"/>
      <c r="AM236" s="106"/>
    </row>
    <row r="237" spans="2:39"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  <c r="AG237" s="106"/>
      <c r="AH237" s="106"/>
      <c r="AI237" s="106"/>
      <c r="AJ237" s="106"/>
      <c r="AK237" s="106"/>
      <c r="AL237" s="106"/>
      <c r="AM237" s="106"/>
    </row>
    <row r="238" spans="2:39"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6"/>
      <c r="AG238" s="106"/>
      <c r="AH238" s="106"/>
      <c r="AI238" s="106"/>
      <c r="AJ238" s="106"/>
      <c r="AK238" s="106"/>
      <c r="AL238" s="106"/>
      <c r="AM238" s="106"/>
    </row>
    <row r="239" spans="2:39"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106"/>
      <c r="AH239" s="106"/>
      <c r="AI239" s="106"/>
      <c r="AJ239" s="106"/>
      <c r="AK239" s="106"/>
      <c r="AL239" s="106"/>
      <c r="AM239" s="106"/>
    </row>
    <row r="240" spans="2:39"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106"/>
      <c r="AH240" s="106"/>
      <c r="AI240" s="106"/>
      <c r="AJ240" s="106"/>
      <c r="AK240" s="106"/>
      <c r="AL240" s="106"/>
      <c r="AM240" s="106"/>
    </row>
    <row r="241" spans="2:39"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106"/>
      <c r="AH241" s="106"/>
      <c r="AI241" s="106"/>
      <c r="AJ241" s="106"/>
      <c r="AK241" s="106"/>
      <c r="AL241" s="106"/>
      <c r="AM241" s="106"/>
    </row>
    <row r="242" spans="2:39"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  <c r="AF242" s="106"/>
      <c r="AG242" s="106"/>
      <c r="AH242" s="106"/>
      <c r="AI242" s="106"/>
      <c r="AJ242" s="106"/>
      <c r="AK242" s="106"/>
      <c r="AL242" s="106"/>
      <c r="AM242" s="106"/>
    </row>
    <row r="243" spans="2:39"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6"/>
      <c r="AG243" s="106"/>
      <c r="AH243" s="106"/>
      <c r="AI243" s="106"/>
      <c r="AJ243" s="106"/>
      <c r="AK243" s="106"/>
      <c r="AL243" s="106"/>
      <c r="AM243" s="106"/>
    </row>
    <row r="244" spans="2:39"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106"/>
      <c r="AG244" s="106"/>
      <c r="AH244" s="106"/>
      <c r="AI244" s="106"/>
      <c r="AJ244" s="106"/>
      <c r="AK244" s="106"/>
      <c r="AL244" s="106"/>
      <c r="AM244" s="106"/>
    </row>
    <row r="245" spans="2:39"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6"/>
      <c r="AG245" s="106"/>
      <c r="AH245" s="106"/>
      <c r="AI245" s="106"/>
      <c r="AJ245" s="106"/>
      <c r="AK245" s="106"/>
      <c r="AL245" s="106"/>
      <c r="AM245" s="106"/>
    </row>
    <row r="246" spans="2:39"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  <c r="AF246" s="106"/>
      <c r="AG246" s="106"/>
      <c r="AH246" s="106"/>
      <c r="AI246" s="106"/>
      <c r="AJ246" s="106"/>
      <c r="AK246" s="106"/>
      <c r="AL246" s="106"/>
      <c r="AM246" s="106"/>
    </row>
    <row r="247" spans="2:39"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  <c r="AG247" s="106"/>
      <c r="AH247" s="106"/>
      <c r="AI247" s="106"/>
      <c r="AJ247" s="106"/>
      <c r="AK247" s="106"/>
      <c r="AL247" s="106"/>
      <c r="AM247" s="106"/>
    </row>
    <row r="248" spans="2:39"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106"/>
      <c r="AH248" s="106"/>
      <c r="AI248" s="106"/>
      <c r="AJ248" s="106"/>
      <c r="AK248" s="106"/>
      <c r="AL248" s="106"/>
      <c r="AM248" s="106"/>
    </row>
    <row r="249" spans="2:39"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  <c r="AG249" s="106"/>
      <c r="AH249" s="106"/>
      <c r="AI249" s="106"/>
      <c r="AJ249" s="106"/>
      <c r="AK249" s="106"/>
      <c r="AL249" s="106"/>
      <c r="AM249" s="106"/>
    </row>
    <row r="250" spans="2:39"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106"/>
      <c r="AH250" s="106"/>
      <c r="AI250" s="106"/>
      <c r="AJ250" s="106"/>
      <c r="AK250" s="106"/>
      <c r="AL250" s="106"/>
      <c r="AM250" s="106"/>
    </row>
    <row r="251" spans="2:39"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06"/>
      <c r="AI251" s="106"/>
      <c r="AJ251" s="106"/>
      <c r="AK251" s="106"/>
      <c r="AL251" s="106"/>
      <c r="AM251" s="106"/>
    </row>
    <row r="252" spans="2:39"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106"/>
      <c r="AH252" s="106"/>
      <c r="AI252" s="106"/>
      <c r="AJ252" s="106"/>
      <c r="AK252" s="106"/>
      <c r="AL252" s="106"/>
      <c r="AM252" s="106"/>
    </row>
    <row r="253" spans="2:39"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  <c r="AF253" s="106"/>
      <c r="AG253" s="106"/>
      <c r="AH253" s="106"/>
      <c r="AI253" s="106"/>
      <c r="AJ253" s="106"/>
      <c r="AK253" s="106"/>
      <c r="AL253" s="106"/>
      <c r="AM253" s="106"/>
    </row>
    <row r="254" spans="2:39"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  <c r="AF254" s="106"/>
      <c r="AG254" s="106"/>
      <c r="AH254" s="106"/>
      <c r="AI254" s="106"/>
      <c r="AJ254" s="106"/>
      <c r="AK254" s="106"/>
      <c r="AL254" s="106"/>
      <c r="AM254" s="106"/>
    </row>
    <row r="255" spans="2:39"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6"/>
      <c r="AG255" s="106"/>
      <c r="AH255" s="106"/>
      <c r="AI255" s="106"/>
      <c r="AJ255" s="106"/>
      <c r="AK255" s="106"/>
      <c r="AL255" s="106"/>
      <c r="AM255" s="106"/>
    </row>
    <row r="256" spans="2:39"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106"/>
      <c r="AH256" s="106"/>
      <c r="AI256" s="106"/>
      <c r="AJ256" s="106"/>
      <c r="AK256" s="106"/>
      <c r="AL256" s="106"/>
      <c r="AM256" s="106"/>
    </row>
    <row r="257" spans="2:39"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106"/>
      <c r="AH257" s="106"/>
      <c r="AI257" s="106"/>
      <c r="AJ257" s="106"/>
      <c r="AK257" s="106"/>
      <c r="AL257" s="106"/>
      <c r="AM257" s="106"/>
    </row>
    <row r="258" spans="2:39"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  <c r="AD258" s="106"/>
      <c r="AE258" s="106"/>
      <c r="AF258" s="106"/>
      <c r="AG258" s="106"/>
      <c r="AH258" s="106"/>
      <c r="AI258" s="106"/>
      <c r="AJ258" s="106"/>
      <c r="AK258" s="106"/>
      <c r="AL258" s="106"/>
      <c r="AM258" s="106"/>
    </row>
    <row r="259" spans="2:39"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  <c r="AE259" s="106"/>
      <c r="AF259" s="106"/>
      <c r="AG259" s="106"/>
      <c r="AH259" s="106"/>
      <c r="AI259" s="106"/>
      <c r="AJ259" s="106"/>
      <c r="AK259" s="106"/>
      <c r="AL259" s="106"/>
      <c r="AM259" s="106"/>
    </row>
    <row r="260" spans="2:39"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  <c r="AD260" s="106"/>
      <c r="AE260" s="106"/>
      <c r="AF260" s="106"/>
      <c r="AG260" s="106"/>
      <c r="AH260" s="106"/>
      <c r="AI260" s="106"/>
      <c r="AJ260" s="106"/>
      <c r="AK260" s="106"/>
      <c r="AL260" s="106"/>
      <c r="AM260" s="106"/>
    </row>
    <row r="261" spans="2:39"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  <c r="AG261" s="106"/>
      <c r="AH261" s="106"/>
      <c r="AI261" s="106"/>
      <c r="AJ261" s="106"/>
      <c r="AK261" s="106"/>
      <c r="AL261" s="106"/>
      <c r="AM261" s="106"/>
    </row>
    <row r="262" spans="2:39"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  <c r="AG262" s="106"/>
      <c r="AH262" s="106"/>
      <c r="AI262" s="106"/>
      <c r="AJ262" s="106"/>
      <c r="AK262" s="106"/>
      <c r="AL262" s="106"/>
      <c r="AM262" s="106"/>
    </row>
    <row r="263" spans="2:39"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  <c r="AG263" s="106"/>
      <c r="AH263" s="106"/>
      <c r="AI263" s="106"/>
      <c r="AJ263" s="106"/>
      <c r="AK263" s="106"/>
      <c r="AL263" s="106"/>
      <c r="AM263" s="106"/>
    </row>
    <row r="264" spans="2:39"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  <c r="AF264" s="106"/>
      <c r="AG264" s="106"/>
      <c r="AH264" s="106"/>
      <c r="AI264" s="106"/>
      <c r="AJ264" s="106"/>
      <c r="AK264" s="106"/>
      <c r="AL264" s="106"/>
      <c r="AM264" s="106"/>
    </row>
    <row r="265" spans="2:39"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106"/>
      <c r="AH265" s="106"/>
      <c r="AI265" s="106"/>
      <c r="AJ265" s="106"/>
      <c r="AK265" s="106"/>
      <c r="AL265" s="106"/>
      <c r="AM265" s="106"/>
    </row>
    <row r="266" spans="2:39"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  <c r="AG266" s="106"/>
      <c r="AH266" s="106"/>
      <c r="AI266" s="106"/>
      <c r="AJ266" s="106"/>
      <c r="AK266" s="106"/>
      <c r="AL266" s="106"/>
      <c r="AM266" s="106"/>
    </row>
    <row r="267" spans="2:39"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6"/>
      <c r="AG267" s="106"/>
      <c r="AH267" s="106"/>
      <c r="AI267" s="106"/>
      <c r="AJ267" s="106"/>
      <c r="AK267" s="106"/>
      <c r="AL267" s="106"/>
      <c r="AM267" s="106"/>
    </row>
    <row r="268" spans="2:39"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106"/>
      <c r="AH268" s="106"/>
      <c r="AI268" s="106"/>
      <c r="AJ268" s="106"/>
      <c r="AK268" s="106"/>
      <c r="AL268" s="106"/>
      <c r="AM268" s="106"/>
    </row>
    <row r="269" spans="2:39"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106"/>
      <c r="AH269" s="106"/>
      <c r="AI269" s="106"/>
      <c r="AJ269" s="106"/>
      <c r="AK269" s="106"/>
      <c r="AL269" s="106"/>
      <c r="AM269" s="106"/>
    </row>
    <row r="270" spans="2:39"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  <c r="AG270" s="106"/>
      <c r="AH270" s="106"/>
      <c r="AI270" s="106"/>
      <c r="AJ270" s="106"/>
      <c r="AK270" s="106"/>
      <c r="AL270" s="106"/>
      <c r="AM270" s="106"/>
    </row>
    <row r="271" spans="2:39"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  <c r="AG271" s="106"/>
      <c r="AH271" s="106"/>
      <c r="AI271" s="106"/>
      <c r="AJ271" s="106"/>
      <c r="AK271" s="106"/>
      <c r="AL271" s="106"/>
      <c r="AM271" s="106"/>
    </row>
    <row r="272" spans="2:39"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106"/>
      <c r="AH272" s="106"/>
      <c r="AI272" s="106"/>
      <c r="AJ272" s="106"/>
      <c r="AK272" s="106"/>
      <c r="AL272" s="106"/>
      <c r="AM272" s="106"/>
    </row>
    <row r="273" spans="2:39"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106"/>
      <c r="AH273" s="106"/>
      <c r="AI273" s="106"/>
      <c r="AJ273" s="106"/>
      <c r="AK273" s="106"/>
      <c r="AL273" s="106"/>
      <c r="AM273" s="106"/>
    </row>
    <row r="274" spans="2:39"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  <c r="AF274" s="106"/>
      <c r="AG274" s="106"/>
      <c r="AH274" s="106"/>
      <c r="AI274" s="106"/>
      <c r="AJ274" s="106"/>
      <c r="AK274" s="106"/>
      <c r="AL274" s="106"/>
      <c r="AM274" s="106"/>
    </row>
    <row r="275" spans="2:39"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  <c r="AF275" s="106"/>
      <c r="AG275" s="106"/>
      <c r="AH275" s="106"/>
      <c r="AI275" s="106"/>
      <c r="AJ275" s="106"/>
      <c r="AK275" s="106"/>
      <c r="AL275" s="106"/>
      <c r="AM275" s="106"/>
    </row>
    <row r="276" spans="2:39"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  <c r="AF276" s="106"/>
      <c r="AG276" s="106"/>
      <c r="AH276" s="106"/>
      <c r="AI276" s="106"/>
      <c r="AJ276" s="106"/>
      <c r="AK276" s="106"/>
      <c r="AL276" s="106"/>
      <c r="AM276" s="106"/>
    </row>
    <row r="277" spans="2:39"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  <c r="AF277" s="106"/>
      <c r="AG277" s="106"/>
      <c r="AH277" s="106"/>
      <c r="AI277" s="106"/>
      <c r="AJ277" s="106"/>
      <c r="AK277" s="106"/>
      <c r="AL277" s="106"/>
      <c r="AM277" s="106"/>
    </row>
    <row r="278" spans="2:39"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  <c r="AF278" s="106"/>
      <c r="AG278" s="106"/>
      <c r="AH278" s="106"/>
      <c r="AI278" s="106"/>
      <c r="AJ278" s="106"/>
      <c r="AK278" s="106"/>
      <c r="AL278" s="106"/>
      <c r="AM278" s="106"/>
    </row>
    <row r="279" spans="2:39"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6"/>
      <c r="AE279" s="106"/>
      <c r="AF279" s="106"/>
      <c r="AG279" s="106"/>
      <c r="AH279" s="106"/>
      <c r="AI279" s="106"/>
      <c r="AJ279" s="106"/>
      <c r="AK279" s="106"/>
      <c r="AL279" s="106"/>
      <c r="AM279" s="106"/>
    </row>
    <row r="280" spans="2:39"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  <c r="AE280" s="106"/>
      <c r="AF280" s="106"/>
      <c r="AG280" s="106"/>
      <c r="AH280" s="106"/>
      <c r="AI280" s="106"/>
      <c r="AJ280" s="106"/>
      <c r="AK280" s="106"/>
      <c r="AL280" s="106"/>
      <c r="AM280" s="106"/>
    </row>
    <row r="281" spans="2:39"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  <c r="AD281" s="106"/>
      <c r="AE281" s="106"/>
      <c r="AF281" s="106"/>
      <c r="AG281" s="106"/>
      <c r="AH281" s="106"/>
      <c r="AI281" s="106"/>
      <c r="AJ281" s="106"/>
      <c r="AK281" s="106"/>
      <c r="AL281" s="106"/>
      <c r="AM281" s="106"/>
    </row>
    <row r="282" spans="2:39"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6"/>
      <c r="AE282" s="106"/>
      <c r="AF282" s="106"/>
      <c r="AG282" s="106"/>
      <c r="AH282" s="106"/>
      <c r="AI282" s="106"/>
      <c r="AJ282" s="106"/>
      <c r="AK282" s="106"/>
      <c r="AL282" s="106"/>
      <c r="AM282" s="106"/>
    </row>
    <row r="283" spans="2:39"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  <c r="AE283" s="106"/>
      <c r="AF283" s="106"/>
      <c r="AG283" s="106"/>
      <c r="AH283" s="106"/>
      <c r="AI283" s="106"/>
      <c r="AJ283" s="106"/>
      <c r="AK283" s="106"/>
      <c r="AL283" s="106"/>
      <c r="AM283" s="106"/>
    </row>
    <row r="284" spans="2:39"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  <c r="AE284" s="106"/>
      <c r="AF284" s="106"/>
      <c r="AG284" s="106"/>
      <c r="AH284" s="106"/>
      <c r="AI284" s="106"/>
      <c r="AJ284" s="106"/>
      <c r="AK284" s="106"/>
      <c r="AL284" s="106"/>
      <c r="AM284" s="106"/>
    </row>
    <row r="285" spans="2:39"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  <c r="AD285" s="106"/>
      <c r="AE285" s="106"/>
      <c r="AF285" s="106"/>
      <c r="AG285" s="106"/>
      <c r="AH285" s="106"/>
      <c r="AI285" s="106"/>
      <c r="AJ285" s="106"/>
      <c r="AK285" s="106"/>
      <c r="AL285" s="106"/>
      <c r="AM285" s="106"/>
    </row>
    <row r="286" spans="2:39"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  <c r="AE286" s="106"/>
      <c r="AF286" s="106"/>
      <c r="AG286" s="106"/>
      <c r="AH286" s="106"/>
      <c r="AI286" s="106"/>
      <c r="AJ286" s="106"/>
      <c r="AK286" s="106"/>
      <c r="AL286" s="106"/>
      <c r="AM286" s="106"/>
    </row>
    <row r="287" spans="2:39"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  <c r="AF287" s="106"/>
      <c r="AG287" s="106"/>
      <c r="AH287" s="106"/>
      <c r="AI287" s="106"/>
      <c r="AJ287" s="106"/>
      <c r="AK287" s="106"/>
      <c r="AL287" s="106"/>
      <c r="AM287" s="106"/>
    </row>
    <row r="288" spans="2:39"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  <c r="AE288" s="106"/>
      <c r="AF288" s="106"/>
      <c r="AG288" s="106"/>
      <c r="AH288" s="106"/>
      <c r="AI288" s="106"/>
      <c r="AJ288" s="106"/>
      <c r="AK288" s="106"/>
      <c r="AL288" s="106"/>
      <c r="AM288" s="106"/>
    </row>
    <row r="289" spans="2:39"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  <c r="AE289" s="106"/>
      <c r="AF289" s="106"/>
      <c r="AG289" s="106"/>
      <c r="AH289" s="106"/>
      <c r="AI289" s="106"/>
      <c r="AJ289" s="106"/>
      <c r="AK289" s="106"/>
      <c r="AL289" s="106"/>
      <c r="AM289" s="106"/>
    </row>
    <row r="290" spans="2:39"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  <c r="AE290" s="106"/>
      <c r="AF290" s="106"/>
      <c r="AG290" s="106"/>
      <c r="AH290" s="106"/>
      <c r="AI290" s="106"/>
      <c r="AJ290" s="106"/>
      <c r="AK290" s="106"/>
      <c r="AL290" s="106"/>
      <c r="AM290" s="106"/>
    </row>
    <row r="291" spans="2:39"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  <c r="AE291" s="106"/>
      <c r="AF291" s="106"/>
      <c r="AG291" s="106"/>
      <c r="AH291" s="106"/>
      <c r="AI291" s="106"/>
      <c r="AJ291" s="106"/>
      <c r="AK291" s="106"/>
      <c r="AL291" s="106"/>
      <c r="AM291" s="106"/>
    </row>
    <row r="292" spans="2:39"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  <c r="AD292" s="106"/>
      <c r="AE292" s="106"/>
      <c r="AF292" s="106"/>
      <c r="AG292" s="106"/>
      <c r="AH292" s="106"/>
      <c r="AI292" s="106"/>
      <c r="AJ292" s="106"/>
      <c r="AK292" s="106"/>
      <c r="AL292" s="106"/>
      <c r="AM292" s="106"/>
    </row>
    <row r="293" spans="2:39"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  <c r="AE293" s="106"/>
      <c r="AF293" s="106"/>
      <c r="AG293" s="106"/>
      <c r="AH293" s="106"/>
      <c r="AI293" s="106"/>
      <c r="AJ293" s="106"/>
      <c r="AK293" s="106"/>
      <c r="AL293" s="106"/>
      <c r="AM293" s="106"/>
    </row>
    <row r="294" spans="2:39"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  <c r="AF294" s="106"/>
      <c r="AG294" s="106"/>
      <c r="AH294" s="106"/>
      <c r="AI294" s="106"/>
      <c r="AJ294" s="106"/>
      <c r="AK294" s="106"/>
      <c r="AL294" s="106"/>
      <c r="AM294" s="106"/>
    </row>
    <row r="295" spans="2:39"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  <c r="AE295" s="106"/>
      <c r="AF295" s="106"/>
      <c r="AG295" s="106"/>
      <c r="AH295" s="106"/>
      <c r="AI295" s="106"/>
      <c r="AJ295" s="106"/>
      <c r="AK295" s="106"/>
      <c r="AL295" s="106"/>
      <c r="AM295" s="106"/>
    </row>
    <row r="296" spans="2:39"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  <c r="AD296" s="106"/>
      <c r="AE296" s="106"/>
      <c r="AF296" s="106"/>
      <c r="AG296" s="106"/>
      <c r="AH296" s="106"/>
      <c r="AI296" s="106"/>
      <c r="AJ296" s="106"/>
      <c r="AK296" s="106"/>
      <c r="AL296" s="106"/>
      <c r="AM296" s="106"/>
    </row>
    <row r="297" spans="2:39"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  <c r="AE297" s="106"/>
      <c r="AF297" s="106"/>
      <c r="AG297" s="106"/>
      <c r="AH297" s="106"/>
      <c r="AI297" s="106"/>
      <c r="AJ297" s="106"/>
      <c r="AK297" s="106"/>
      <c r="AL297" s="106"/>
      <c r="AM297" s="106"/>
    </row>
    <row r="298" spans="2:39"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06"/>
      <c r="AG298" s="106"/>
      <c r="AH298" s="106"/>
      <c r="AI298" s="106"/>
      <c r="AJ298" s="106"/>
      <c r="AK298" s="106"/>
      <c r="AL298" s="106"/>
      <c r="AM298" s="106"/>
    </row>
    <row r="299" spans="2:39"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  <c r="AD299" s="106"/>
      <c r="AE299" s="106"/>
      <c r="AF299" s="106"/>
      <c r="AG299" s="106"/>
      <c r="AH299" s="106"/>
      <c r="AI299" s="106"/>
      <c r="AJ299" s="106"/>
      <c r="AK299" s="106"/>
      <c r="AL299" s="106"/>
      <c r="AM299" s="106"/>
    </row>
    <row r="300" spans="2:39"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  <c r="AD300" s="106"/>
      <c r="AE300" s="106"/>
      <c r="AF300" s="106"/>
      <c r="AG300" s="106"/>
      <c r="AH300" s="106"/>
      <c r="AI300" s="106"/>
      <c r="AJ300" s="106"/>
      <c r="AK300" s="106"/>
      <c r="AL300" s="106"/>
      <c r="AM300" s="106"/>
    </row>
    <row r="301" spans="2:39"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  <c r="AE301" s="106"/>
      <c r="AF301" s="106"/>
      <c r="AG301" s="106"/>
      <c r="AH301" s="106"/>
      <c r="AI301" s="106"/>
      <c r="AJ301" s="106"/>
      <c r="AK301" s="106"/>
      <c r="AL301" s="106"/>
      <c r="AM301" s="106"/>
    </row>
    <row r="302" spans="2:39"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  <c r="AE302" s="106"/>
      <c r="AF302" s="106"/>
      <c r="AG302" s="106"/>
      <c r="AH302" s="106"/>
      <c r="AI302" s="106"/>
      <c r="AJ302" s="106"/>
      <c r="AK302" s="106"/>
      <c r="AL302" s="106"/>
      <c r="AM302" s="106"/>
    </row>
    <row r="303" spans="2:39"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  <c r="AD303" s="106"/>
      <c r="AE303" s="106"/>
      <c r="AF303" s="106"/>
      <c r="AG303" s="106"/>
      <c r="AH303" s="106"/>
      <c r="AI303" s="106"/>
      <c r="AJ303" s="106"/>
      <c r="AK303" s="106"/>
      <c r="AL303" s="106"/>
      <c r="AM303" s="106"/>
    </row>
    <row r="304" spans="2:39"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  <c r="AD304" s="106"/>
      <c r="AE304" s="106"/>
      <c r="AF304" s="106"/>
      <c r="AG304" s="106"/>
      <c r="AH304" s="106"/>
      <c r="AI304" s="106"/>
      <c r="AJ304" s="106"/>
      <c r="AK304" s="106"/>
      <c r="AL304" s="106"/>
      <c r="AM304" s="106"/>
    </row>
    <row r="305" spans="2:39"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  <c r="AE305" s="106"/>
      <c r="AF305" s="106"/>
      <c r="AG305" s="106"/>
      <c r="AH305" s="106"/>
      <c r="AI305" s="106"/>
      <c r="AJ305" s="106"/>
      <c r="AK305" s="106"/>
      <c r="AL305" s="106"/>
      <c r="AM305" s="106"/>
    </row>
    <row r="306" spans="2:39"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  <c r="AD306" s="106"/>
      <c r="AE306" s="106"/>
      <c r="AF306" s="106"/>
      <c r="AG306" s="106"/>
      <c r="AH306" s="106"/>
      <c r="AI306" s="106"/>
      <c r="AJ306" s="106"/>
      <c r="AK306" s="106"/>
      <c r="AL306" s="106"/>
      <c r="AM306" s="106"/>
    </row>
    <row r="307" spans="2:39"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  <c r="AD307" s="106"/>
      <c r="AE307" s="106"/>
      <c r="AF307" s="106"/>
      <c r="AG307" s="106"/>
      <c r="AH307" s="106"/>
      <c r="AI307" s="106"/>
      <c r="AJ307" s="106"/>
      <c r="AK307" s="106"/>
      <c r="AL307" s="106"/>
      <c r="AM307" s="106"/>
    </row>
    <row r="308" spans="2:39"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  <c r="AE308" s="106"/>
      <c r="AF308" s="106"/>
      <c r="AG308" s="106"/>
      <c r="AH308" s="106"/>
      <c r="AI308" s="106"/>
      <c r="AJ308" s="106"/>
      <c r="AK308" s="106"/>
      <c r="AL308" s="106"/>
      <c r="AM308" s="106"/>
    </row>
    <row r="309" spans="2:39"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6"/>
      <c r="AE309" s="106"/>
      <c r="AF309" s="106"/>
      <c r="AG309" s="106"/>
      <c r="AH309" s="106"/>
      <c r="AI309" s="106"/>
      <c r="AJ309" s="106"/>
      <c r="AK309" s="106"/>
      <c r="AL309" s="106"/>
      <c r="AM309" s="106"/>
    </row>
    <row r="310" spans="2:39"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  <c r="AD310" s="106"/>
      <c r="AE310" s="106"/>
      <c r="AF310" s="106"/>
      <c r="AG310" s="106"/>
      <c r="AH310" s="106"/>
      <c r="AI310" s="106"/>
      <c r="AJ310" s="106"/>
      <c r="AK310" s="106"/>
      <c r="AL310" s="106"/>
      <c r="AM310" s="106"/>
    </row>
    <row r="311" spans="2:39"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6"/>
      <c r="AE311" s="106"/>
      <c r="AF311" s="106"/>
      <c r="AG311" s="106"/>
      <c r="AH311" s="106"/>
      <c r="AI311" s="106"/>
      <c r="AJ311" s="106"/>
      <c r="AK311" s="106"/>
      <c r="AL311" s="106"/>
      <c r="AM311" s="106"/>
    </row>
    <row r="312" spans="2:39"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  <c r="AD312" s="106"/>
      <c r="AE312" s="106"/>
      <c r="AF312" s="106"/>
      <c r="AG312" s="106"/>
      <c r="AH312" s="106"/>
      <c r="AI312" s="106"/>
      <c r="AJ312" s="106"/>
      <c r="AK312" s="106"/>
      <c r="AL312" s="106"/>
      <c r="AM312" s="106"/>
    </row>
    <row r="313" spans="2:39"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  <c r="AD313" s="106"/>
      <c r="AE313" s="106"/>
      <c r="AF313" s="106"/>
      <c r="AG313" s="106"/>
      <c r="AH313" s="106"/>
      <c r="AI313" s="106"/>
      <c r="AJ313" s="106"/>
      <c r="AK313" s="106"/>
      <c r="AL313" s="106"/>
      <c r="AM313" s="106"/>
    </row>
    <row r="314" spans="2:39"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  <c r="AD314" s="106"/>
      <c r="AE314" s="106"/>
      <c r="AF314" s="106"/>
      <c r="AG314" s="106"/>
      <c r="AH314" s="106"/>
      <c r="AI314" s="106"/>
      <c r="AJ314" s="106"/>
      <c r="AK314" s="106"/>
      <c r="AL314" s="106"/>
      <c r="AM314" s="106"/>
    </row>
    <row r="315" spans="2:39"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  <c r="AE315" s="106"/>
      <c r="AF315" s="106"/>
      <c r="AG315" s="106"/>
      <c r="AH315" s="106"/>
      <c r="AI315" s="106"/>
      <c r="AJ315" s="106"/>
      <c r="AK315" s="106"/>
      <c r="AL315" s="106"/>
      <c r="AM315" s="106"/>
    </row>
    <row r="316" spans="2:39"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  <c r="AD316" s="106"/>
      <c r="AE316" s="106"/>
      <c r="AF316" s="106"/>
      <c r="AG316" s="106"/>
      <c r="AH316" s="106"/>
      <c r="AI316" s="106"/>
      <c r="AJ316" s="106"/>
      <c r="AK316" s="106"/>
      <c r="AL316" s="106"/>
      <c r="AM316" s="106"/>
    </row>
    <row r="317" spans="2:39"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  <c r="AD317" s="106"/>
      <c r="AE317" s="106"/>
      <c r="AF317" s="106"/>
      <c r="AG317" s="106"/>
      <c r="AH317" s="106"/>
      <c r="AI317" s="106"/>
      <c r="AJ317" s="106"/>
      <c r="AK317" s="106"/>
      <c r="AL317" s="106"/>
      <c r="AM317" s="106"/>
    </row>
    <row r="318" spans="2:39"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  <c r="AD318" s="106"/>
      <c r="AE318" s="106"/>
      <c r="AF318" s="106"/>
      <c r="AG318" s="106"/>
      <c r="AH318" s="106"/>
      <c r="AI318" s="106"/>
      <c r="AJ318" s="106"/>
      <c r="AK318" s="106"/>
      <c r="AL318" s="106"/>
      <c r="AM318" s="106"/>
    </row>
    <row r="319" spans="2:39"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  <c r="AD319" s="106"/>
      <c r="AE319" s="106"/>
      <c r="AF319" s="106"/>
      <c r="AG319" s="106"/>
      <c r="AH319" s="106"/>
      <c r="AI319" s="106"/>
      <c r="AJ319" s="106"/>
      <c r="AK319" s="106"/>
      <c r="AL319" s="106"/>
      <c r="AM319" s="106"/>
    </row>
    <row r="320" spans="2:39"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  <c r="AD320" s="106"/>
      <c r="AE320" s="106"/>
      <c r="AF320" s="106"/>
      <c r="AG320" s="106"/>
      <c r="AH320" s="106"/>
      <c r="AI320" s="106"/>
      <c r="AJ320" s="106"/>
      <c r="AK320" s="106"/>
      <c r="AL320" s="106"/>
      <c r="AM320" s="106"/>
    </row>
    <row r="321" spans="2:39"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  <c r="AD321" s="106"/>
      <c r="AE321" s="106"/>
      <c r="AF321" s="106"/>
      <c r="AG321" s="106"/>
      <c r="AH321" s="106"/>
      <c r="AI321" s="106"/>
      <c r="AJ321" s="106"/>
      <c r="AK321" s="106"/>
      <c r="AL321" s="106"/>
      <c r="AM321" s="106"/>
    </row>
    <row r="322" spans="2:39"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  <c r="AE322" s="106"/>
      <c r="AF322" s="106"/>
      <c r="AG322" s="106"/>
      <c r="AH322" s="106"/>
      <c r="AI322" s="106"/>
      <c r="AJ322" s="106"/>
      <c r="AK322" s="106"/>
      <c r="AL322" s="106"/>
      <c r="AM322" s="106"/>
    </row>
    <row r="323" spans="2:39"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  <c r="AD323" s="106"/>
      <c r="AE323" s="106"/>
      <c r="AF323" s="106"/>
      <c r="AG323" s="106"/>
      <c r="AH323" s="106"/>
      <c r="AI323" s="106"/>
      <c r="AJ323" s="106"/>
      <c r="AK323" s="106"/>
      <c r="AL323" s="106"/>
      <c r="AM323" s="106"/>
    </row>
    <row r="324" spans="2:39"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  <c r="AD324" s="106"/>
      <c r="AE324" s="106"/>
      <c r="AF324" s="106"/>
      <c r="AG324" s="106"/>
      <c r="AH324" s="106"/>
      <c r="AI324" s="106"/>
      <c r="AJ324" s="106"/>
      <c r="AK324" s="106"/>
      <c r="AL324" s="106"/>
      <c r="AM324" s="106"/>
    </row>
    <row r="325" spans="2:39"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  <c r="AD325" s="106"/>
      <c r="AE325" s="106"/>
      <c r="AF325" s="106"/>
      <c r="AG325" s="106"/>
      <c r="AH325" s="106"/>
      <c r="AI325" s="106"/>
      <c r="AJ325" s="106"/>
      <c r="AK325" s="106"/>
      <c r="AL325" s="106"/>
      <c r="AM325" s="106"/>
    </row>
    <row r="326" spans="2:39"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  <c r="AD326" s="106"/>
      <c r="AE326" s="106"/>
      <c r="AF326" s="106"/>
      <c r="AG326" s="106"/>
      <c r="AH326" s="106"/>
      <c r="AI326" s="106"/>
      <c r="AJ326" s="106"/>
      <c r="AK326" s="106"/>
      <c r="AL326" s="106"/>
      <c r="AM326" s="106"/>
    </row>
    <row r="327" spans="2:39"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  <c r="AC327" s="106"/>
      <c r="AD327" s="106"/>
      <c r="AE327" s="106"/>
      <c r="AF327" s="106"/>
      <c r="AG327" s="106"/>
      <c r="AH327" s="106"/>
      <c r="AI327" s="106"/>
      <c r="AJ327" s="106"/>
      <c r="AK327" s="106"/>
      <c r="AL327" s="106"/>
      <c r="AM327" s="106"/>
    </row>
    <row r="328" spans="2:39"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  <c r="AC328" s="106"/>
      <c r="AD328" s="106"/>
      <c r="AE328" s="106"/>
      <c r="AF328" s="106"/>
      <c r="AG328" s="106"/>
      <c r="AH328" s="106"/>
      <c r="AI328" s="106"/>
      <c r="AJ328" s="106"/>
      <c r="AK328" s="106"/>
      <c r="AL328" s="106"/>
      <c r="AM328" s="106"/>
    </row>
    <row r="329" spans="2:39"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6"/>
      <c r="AE329" s="106"/>
      <c r="AF329" s="106"/>
      <c r="AG329" s="106"/>
      <c r="AH329" s="106"/>
      <c r="AI329" s="106"/>
      <c r="AJ329" s="106"/>
      <c r="AK329" s="106"/>
      <c r="AL329" s="106"/>
      <c r="AM329" s="106"/>
    </row>
    <row r="330" spans="2:39"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  <c r="AD330" s="106"/>
      <c r="AE330" s="106"/>
      <c r="AF330" s="106"/>
      <c r="AG330" s="106"/>
      <c r="AH330" s="106"/>
      <c r="AI330" s="106"/>
      <c r="AJ330" s="106"/>
      <c r="AK330" s="106"/>
      <c r="AL330" s="106"/>
      <c r="AM330" s="106"/>
    </row>
    <row r="331" spans="2:39"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  <c r="AC331" s="106"/>
      <c r="AD331" s="106"/>
      <c r="AE331" s="106"/>
      <c r="AF331" s="106"/>
      <c r="AG331" s="106"/>
      <c r="AH331" s="106"/>
      <c r="AI331" s="106"/>
      <c r="AJ331" s="106"/>
      <c r="AK331" s="106"/>
      <c r="AL331" s="106"/>
      <c r="AM331" s="106"/>
    </row>
    <row r="332" spans="2:39"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  <c r="AD332" s="106"/>
      <c r="AE332" s="106"/>
      <c r="AF332" s="106"/>
      <c r="AG332" s="106"/>
      <c r="AH332" s="106"/>
      <c r="AI332" s="106"/>
      <c r="AJ332" s="106"/>
      <c r="AK332" s="106"/>
      <c r="AL332" s="106"/>
      <c r="AM332" s="106"/>
    </row>
    <row r="333" spans="2:39"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  <c r="AD333" s="106"/>
      <c r="AE333" s="106"/>
      <c r="AF333" s="106"/>
      <c r="AG333" s="106"/>
      <c r="AH333" s="106"/>
      <c r="AI333" s="106"/>
      <c r="AJ333" s="106"/>
      <c r="AK333" s="106"/>
      <c r="AL333" s="106"/>
      <c r="AM333" s="106"/>
    </row>
    <row r="334" spans="2:39"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  <c r="AC334" s="106"/>
      <c r="AD334" s="106"/>
      <c r="AE334" s="106"/>
      <c r="AF334" s="106"/>
      <c r="AG334" s="106"/>
      <c r="AH334" s="106"/>
      <c r="AI334" s="106"/>
      <c r="AJ334" s="106"/>
      <c r="AK334" s="106"/>
      <c r="AL334" s="106"/>
      <c r="AM334" s="106"/>
    </row>
    <row r="335" spans="2:39"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  <c r="AC335" s="106"/>
      <c r="AD335" s="106"/>
      <c r="AE335" s="106"/>
      <c r="AF335" s="106"/>
      <c r="AG335" s="106"/>
      <c r="AH335" s="106"/>
      <c r="AI335" s="106"/>
      <c r="AJ335" s="106"/>
      <c r="AK335" s="106"/>
      <c r="AL335" s="106"/>
      <c r="AM335" s="106"/>
    </row>
    <row r="336" spans="2:39"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  <c r="AD336" s="106"/>
      <c r="AE336" s="106"/>
      <c r="AF336" s="106"/>
      <c r="AG336" s="106"/>
      <c r="AH336" s="106"/>
      <c r="AI336" s="106"/>
      <c r="AJ336" s="106"/>
      <c r="AK336" s="106"/>
      <c r="AL336" s="106"/>
      <c r="AM336" s="106"/>
    </row>
    <row r="337" spans="2:39"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  <c r="AD337" s="106"/>
      <c r="AE337" s="106"/>
      <c r="AF337" s="106"/>
      <c r="AG337" s="106"/>
      <c r="AH337" s="106"/>
      <c r="AI337" s="106"/>
      <c r="AJ337" s="106"/>
      <c r="AK337" s="106"/>
      <c r="AL337" s="106"/>
      <c r="AM337" s="106"/>
    </row>
    <row r="338" spans="2:39"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  <c r="AC338" s="106"/>
      <c r="AD338" s="106"/>
      <c r="AE338" s="106"/>
      <c r="AF338" s="106"/>
      <c r="AG338" s="106"/>
      <c r="AH338" s="106"/>
      <c r="AI338" s="106"/>
      <c r="AJ338" s="106"/>
      <c r="AK338" s="106"/>
      <c r="AL338" s="106"/>
      <c r="AM338" s="106"/>
    </row>
    <row r="339" spans="2:39"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06"/>
      <c r="AD339" s="106"/>
      <c r="AE339" s="106"/>
      <c r="AF339" s="106"/>
      <c r="AG339" s="106"/>
      <c r="AH339" s="106"/>
      <c r="AI339" s="106"/>
      <c r="AJ339" s="106"/>
      <c r="AK339" s="106"/>
      <c r="AL339" s="106"/>
      <c r="AM339" s="106"/>
    </row>
    <row r="340" spans="2:39"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  <c r="AD340" s="106"/>
      <c r="AE340" s="106"/>
      <c r="AF340" s="106"/>
      <c r="AG340" s="106"/>
      <c r="AH340" s="106"/>
      <c r="AI340" s="106"/>
      <c r="AJ340" s="106"/>
      <c r="AK340" s="106"/>
      <c r="AL340" s="106"/>
      <c r="AM340" s="106"/>
    </row>
    <row r="341" spans="2:39"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  <c r="AC341" s="106"/>
      <c r="AD341" s="106"/>
      <c r="AE341" s="106"/>
      <c r="AF341" s="106"/>
      <c r="AG341" s="106"/>
      <c r="AH341" s="106"/>
      <c r="AI341" s="106"/>
      <c r="AJ341" s="106"/>
      <c r="AK341" s="106"/>
      <c r="AL341" s="106"/>
      <c r="AM341" s="106"/>
    </row>
    <row r="342" spans="2:39"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  <c r="AD342" s="106"/>
      <c r="AE342" s="106"/>
      <c r="AF342" s="106"/>
      <c r="AG342" s="106"/>
      <c r="AH342" s="106"/>
      <c r="AI342" s="106"/>
      <c r="AJ342" s="106"/>
      <c r="AK342" s="106"/>
      <c r="AL342" s="106"/>
      <c r="AM342" s="106"/>
    </row>
    <row r="343" spans="2:39"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  <c r="AC343" s="106"/>
      <c r="AD343" s="106"/>
      <c r="AE343" s="106"/>
      <c r="AF343" s="106"/>
      <c r="AG343" s="106"/>
      <c r="AH343" s="106"/>
      <c r="AI343" s="106"/>
      <c r="AJ343" s="106"/>
      <c r="AK343" s="106"/>
      <c r="AL343" s="106"/>
      <c r="AM343" s="106"/>
    </row>
    <row r="344" spans="2:39"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  <c r="AC344" s="106"/>
      <c r="AD344" s="106"/>
      <c r="AE344" s="106"/>
      <c r="AF344" s="106"/>
      <c r="AG344" s="106"/>
      <c r="AH344" s="106"/>
      <c r="AI344" s="106"/>
      <c r="AJ344" s="106"/>
      <c r="AK344" s="106"/>
      <c r="AL344" s="106"/>
      <c r="AM344" s="106"/>
    </row>
    <row r="345" spans="2:39"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  <c r="AC345" s="106"/>
      <c r="AD345" s="106"/>
      <c r="AE345" s="106"/>
      <c r="AF345" s="106"/>
      <c r="AG345" s="106"/>
      <c r="AH345" s="106"/>
      <c r="AI345" s="106"/>
      <c r="AJ345" s="106"/>
      <c r="AK345" s="106"/>
      <c r="AL345" s="106"/>
      <c r="AM345" s="106"/>
    </row>
    <row r="346" spans="2:39"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  <c r="AC346" s="106"/>
      <c r="AD346" s="106"/>
      <c r="AE346" s="106"/>
      <c r="AF346" s="106"/>
      <c r="AG346" s="106"/>
      <c r="AH346" s="106"/>
      <c r="AI346" s="106"/>
      <c r="AJ346" s="106"/>
      <c r="AK346" s="106"/>
      <c r="AL346" s="106"/>
      <c r="AM346" s="106"/>
    </row>
    <row r="347" spans="2:39"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  <c r="AC347" s="106"/>
      <c r="AD347" s="106"/>
      <c r="AE347" s="106"/>
      <c r="AF347" s="106"/>
      <c r="AG347" s="106"/>
      <c r="AH347" s="106"/>
      <c r="AI347" s="106"/>
      <c r="AJ347" s="106"/>
      <c r="AK347" s="106"/>
      <c r="AL347" s="106"/>
      <c r="AM347" s="106"/>
    </row>
    <row r="348" spans="2:39"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  <c r="AC348" s="106"/>
      <c r="AD348" s="106"/>
      <c r="AE348" s="106"/>
      <c r="AF348" s="106"/>
      <c r="AG348" s="106"/>
      <c r="AH348" s="106"/>
      <c r="AI348" s="106"/>
      <c r="AJ348" s="106"/>
      <c r="AK348" s="106"/>
      <c r="AL348" s="106"/>
      <c r="AM348" s="106"/>
    </row>
    <row r="349" spans="2:39"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  <c r="AD349" s="106"/>
      <c r="AE349" s="106"/>
      <c r="AF349" s="106"/>
      <c r="AG349" s="106"/>
      <c r="AH349" s="106"/>
      <c r="AI349" s="106"/>
      <c r="AJ349" s="106"/>
      <c r="AK349" s="106"/>
      <c r="AL349" s="106"/>
      <c r="AM349" s="106"/>
    </row>
    <row r="350" spans="2:39"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  <c r="AD350" s="106"/>
      <c r="AE350" s="106"/>
      <c r="AF350" s="106"/>
      <c r="AG350" s="106"/>
      <c r="AH350" s="106"/>
      <c r="AI350" s="106"/>
      <c r="AJ350" s="106"/>
      <c r="AK350" s="106"/>
      <c r="AL350" s="106"/>
      <c r="AM350" s="106"/>
    </row>
    <row r="351" spans="2:39"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  <c r="AC351" s="106"/>
      <c r="AD351" s="106"/>
      <c r="AE351" s="106"/>
      <c r="AF351" s="106"/>
      <c r="AG351" s="106"/>
      <c r="AH351" s="106"/>
      <c r="AI351" s="106"/>
      <c r="AJ351" s="106"/>
      <c r="AK351" s="106"/>
      <c r="AL351" s="106"/>
      <c r="AM351" s="106"/>
    </row>
    <row r="352" spans="2:39"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  <c r="AC352" s="106"/>
      <c r="AD352" s="106"/>
      <c r="AE352" s="106"/>
      <c r="AF352" s="106"/>
      <c r="AG352" s="106"/>
      <c r="AH352" s="106"/>
      <c r="AI352" s="106"/>
      <c r="AJ352" s="106"/>
      <c r="AK352" s="106"/>
      <c r="AL352" s="106"/>
      <c r="AM352" s="106"/>
    </row>
    <row r="353" spans="2:39"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  <c r="AC353" s="106"/>
      <c r="AD353" s="106"/>
      <c r="AE353" s="106"/>
      <c r="AF353" s="106"/>
      <c r="AG353" s="106"/>
      <c r="AH353" s="106"/>
      <c r="AI353" s="106"/>
      <c r="AJ353" s="106"/>
      <c r="AK353" s="106"/>
      <c r="AL353" s="106"/>
      <c r="AM353" s="106"/>
    </row>
    <row r="354" spans="2:39"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  <c r="AD354" s="106"/>
      <c r="AE354" s="106"/>
      <c r="AF354" s="106"/>
      <c r="AG354" s="106"/>
      <c r="AH354" s="106"/>
      <c r="AI354" s="106"/>
      <c r="AJ354" s="106"/>
      <c r="AK354" s="106"/>
      <c r="AL354" s="106"/>
      <c r="AM354" s="106"/>
    </row>
    <row r="355" spans="2:39"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  <c r="AD355" s="106"/>
      <c r="AE355" s="106"/>
      <c r="AF355" s="106"/>
      <c r="AG355" s="106"/>
      <c r="AH355" s="106"/>
      <c r="AI355" s="106"/>
      <c r="AJ355" s="106"/>
      <c r="AK355" s="106"/>
      <c r="AL355" s="106"/>
      <c r="AM355" s="106"/>
    </row>
    <row r="356" spans="2:39"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  <c r="AC356" s="106"/>
      <c r="AD356" s="106"/>
      <c r="AE356" s="106"/>
      <c r="AF356" s="106"/>
      <c r="AG356" s="106"/>
      <c r="AH356" s="106"/>
      <c r="AI356" s="106"/>
      <c r="AJ356" s="106"/>
      <c r="AK356" s="106"/>
      <c r="AL356" s="106"/>
      <c r="AM356" s="106"/>
    </row>
    <row r="357" spans="2:39"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  <c r="AD357" s="106"/>
      <c r="AE357" s="106"/>
      <c r="AF357" s="106"/>
      <c r="AG357" s="106"/>
      <c r="AH357" s="106"/>
      <c r="AI357" s="106"/>
      <c r="AJ357" s="106"/>
      <c r="AK357" s="106"/>
      <c r="AL357" s="106"/>
      <c r="AM357" s="106"/>
    </row>
    <row r="358" spans="2:39"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  <c r="AD358" s="106"/>
      <c r="AE358" s="106"/>
      <c r="AF358" s="106"/>
      <c r="AG358" s="106"/>
      <c r="AH358" s="106"/>
      <c r="AI358" s="106"/>
      <c r="AJ358" s="106"/>
      <c r="AK358" s="106"/>
      <c r="AL358" s="106"/>
      <c r="AM358" s="106"/>
    </row>
    <row r="359" spans="2:39"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  <c r="AD359" s="106"/>
      <c r="AE359" s="106"/>
      <c r="AF359" s="106"/>
      <c r="AG359" s="106"/>
      <c r="AH359" s="106"/>
      <c r="AI359" s="106"/>
      <c r="AJ359" s="106"/>
      <c r="AK359" s="106"/>
      <c r="AL359" s="106"/>
      <c r="AM359" s="106"/>
    </row>
    <row r="360" spans="2:39"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  <c r="AD360" s="106"/>
      <c r="AE360" s="106"/>
      <c r="AF360" s="106"/>
      <c r="AG360" s="106"/>
      <c r="AH360" s="106"/>
      <c r="AI360" s="106"/>
      <c r="AJ360" s="106"/>
      <c r="AK360" s="106"/>
      <c r="AL360" s="106"/>
      <c r="AM360" s="106"/>
    </row>
    <row r="361" spans="2:39"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  <c r="AD361" s="106"/>
      <c r="AE361" s="106"/>
      <c r="AF361" s="106"/>
      <c r="AG361" s="106"/>
      <c r="AH361" s="106"/>
      <c r="AI361" s="106"/>
      <c r="AJ361" s="106"/>
      <c r="AK361" s="106"/>
      <c r="AL361" s="106"/>
      <c r="AM361" s="106"/>
    </row>
    <row r="362" spans="2:39"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  <c r="AD362" s="106"/>
      <c r="AE362" s="106"/>
      <c r="AF362" s="106"/>
      <c r="AG362" s="106"/>
      <c r="AH362" s="106"/>
      <c r="AI362" s="106"/>
      <c r="AJ362" s="106"/>
      <c r="AK362" s="106"/>
      <c r="AL362" s="106"/>
      <c r="AM362" s="106"/>
    </row>
    <row r="363" spans="2:39"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  <c r="AD363" s="106"/>
      <c r="AE363" s="106"/>
      <c r="AF363" s="106"/>
      <c r="AG363" s="106"/>
      <c r="AH363" s="106"/>
      <c r="AI363" s="106"/>
      <c r="AJ363" s="106"/>
      <c r="AK363" s="106"/>
      <c r="AL363" s="106"/>
      <c r="AM363" s="106"/>
    </row>
    <row r="364" spans="2:39"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  <c r="AD364" s="106"/>
      <c r="AE364" s="106"/>
      <c r="AF364" s="106"/>
      <c r="AG364" s="106"/>
      <c r="AH364" s="106"/>
      <c r="AI364" s="106"/>
      <c r="AJ364" s="106"/>
      <c r="AK364" s="106"/>
      <c r="AL364" s="106"/>
      <c r="AM364" s="106"/>
    </row>
    <row r="365" spans="2:39"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  <c r="AD365" s="106"/>
      <c r="AE365" s="106"/>
      <c r="AF365" s="106"/>
      <c r="AG365" s="106"/>
      <c r="AH365" s="106"/>
      <c r="AI365" s="106"/>
      <c r="AJ365" s="106"/>
      <c r="AK365" s="106"/>
      <c r="AL365" s="106"/>
      <c r="AM365" s="106"/>
    </row>
    <row r="366" spans="2:39"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  <c r="AD366" s="106"/>
      <c r="AE366" s="106"/>
      <c r="AF366" s="106"/>
      <c r="AG366" s="106"/>
      <c r="AH366" s="106"/>
      <c r="AI366" s="106"/>
      <c r="AJ366" s="106"/>
      <c r="AK366" s="106"/>
      <c r="AL366" s="106"/>
      <c r="AM366" s="106"/>
    </row>
    <row r="367" spans="2:39"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  <c r="AD367" s="106"/>
      <c r="AE367" s="106"/>
      <c r="AF367" s="106"/>
      <c r="AG367" s="106"/>
      <c r="AH367" s="106"/>
      <c r="AI367" s="106"/>
      <c r="AJ367" s="106"/>
      <c r="AK367" s="106"/>
      <c r="AL367" s="106"/>
      <c r="AM367" s="106"/>
    </row>
    <row r="368" spans="2:39"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  <c r="AD368" s="106"/>
      <c r="AE368" s="106"/>
      <c r="AF368" s="106"/>
      <c r="AG368" s="106"/>
      <c r="AH368" s="106"/>
      <c r="AI368" s="106"/>
      <c r="AJ368" s="106"/>
      <c r="AK368" s="106"/>
      <c r="AL368" s="106"/>
      <c r="AM368" s="106"/>
    </row>
    <row r="369" spans="2:39"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  <c r="AD369" s="106"/>
      <c r="AE369" s="106"/>
      <c r="AF369" s="106"/>
      <c r="AG369" s="106"/>
      <c r="AH369" s="106"/>
      <c r="AI369" s="106"/>
      <c r="AJ369" s="106"/>
      <c r="AK369" s="106"/>
      <c r="AL369" s="106"/>
      <c r="AM369" s="106"/>
    </row>
    <row r="370" spans="2:39"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  <c r="AD370" s="106"/>
      <c r="AE370" s="106"/>
      <c r="AF370" s="106"/>
      <c r="AG370" s="106"/>
      <c r="AH370" s="106"/>
      <c r="AI370" s="106"/>
      <c r="AJ370" s="106"/>
      <c r="AK370" s="106"/>
      <c r="AL370" s="106"/>
      <c r="AM370" s="106"/>
    </row>
    <row r="371" spans="2:39"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  <c r="AD371" s="106"/>
      <c r="AE371" s="106"/>
      <c r="AF371" s="106"/>
      <c r="AG371" s="106"/>
      <c r="AH371" s="106"/>
      <c r="AI371" s="106"/>
      <c r="AJ371" s="106"/>
      <c r="AK371" s="106"/>
      <c r="AL371" s="106"/>
      <c r="AM371" s="106"/>
    </row>
    <row r="372" spans="2:39"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  <c r="AC372" s="106"/>
      <c r="AD372" s="106"/>
      <c r="AE372" s="106"/>
      <c r="AF372" s="106"/>
      <c r="AG372" s="106"/>
      <c r="AH372" s="106"/>
      <c r="AI372" s="106"/>
      <c r="AJ372" s="106"/>
      <c r="AK372" s="106"/>
      <c r="AL372" s="106"/>
      <c r="AM372" s="106"/>
    </row>
    <row r="373" spans="2:39"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  <c r="AD373" s="106"/>
      <c r="AE373" s="106"/>
      <c r="AF373" s="106"/>
      <c r="AG373" s="106"/>
      <c r="AH373" s="106"/>
      <c r="AI373" s="106"/>
      <c r="AJ373" s="106"/>
      <c r="AK373" s="106"/>
      <c r="AL373" s="106"/>
      <c r="AM373" s="106"/>
    </row>
    <row r="374" spans="2:39"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  <c r="AD374" s="106"/>
      <c r="AE374" s="106"/>
      <c r="AF374" s="106"/>
      <c r="AG374" s="106"/>
      <c r="AH374" s="106"/>
      <c r="AI374" s="106"/>
      <c r="AJ374" s="106"/>
      <c r="AK374" s="106"/>
      <c r="AL374" s="106"/>
      <c r="AM374" s="106"/>
    </row>
    <row r="375" spans="2:39"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  <c r="AD375" s="106"/>
      <c r="AE375" s="106"/>
      <c r="AF375" s="106"/>
      <c r="AG375" s="106"/>
      <c r="AH375" s="106"/>
      <c r="AI375" s="106"/>
      <c r="AJ375" s="106"/>
      <c r="AK375" s="106"/>
      <c r="AL375" s="106"/>
      <c r="AM375" s="106"/>
    </row>
    <row r="376" spans="2:39"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  <c r="AD376" s="106"/>
      <c r="AE376" s="106"/>
      <c r="AF376" s="106"/>
      <c r="AG376" s="106"/>
      <c r="AH376" s="106"/>
      <c r="AI376" s="106"/>
      <c r="AJ376" s="106"/>
      <c r="AK376" s="106"/>
      <c r="AL376" s="106"/>
      <c r="AM376" s="106"/>
    </row>
    <row r="377" spans="2:39"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  <c r="AD377" s="106"/>
      <c r="AE377" s="106"/>
      <c r="AF377" s="106"/>
      <c r="AG377" s="106"/>
      <c r="AH377" s="106"/>
      <c r="AI377" s="106"/>
      <c r="AJ377" s="106"/>
      <c r="AK377" s="106"/>
      <c r="AL377" s="106"/>
      <c r="AM377" s="106"/>
    </row>
    <row r="378" spans="2:39"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  <c r="AD378" s="106"/>
      <c r="AE378" s="106"/>
      <c r="AF378" s="106"/>
      <c r="AG378" s="106"/>
      <c r="AH378" s="106"/>
      <c r="AI378" s="106"/>
      <c r="AJ378" s="106"/>
      <c r="AK378" s="106"/>
      <c r="AL378" s="106"/>
      <c r="AM378" s="106"/>
    </row>
    <row r="379" spans="2:39"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  <c r="AD379" s="106"/>
      <c r="AE379" s="106"/>
      <c r="AF379" s="106"/>
      <c r="AG379" s="106"/>
      <c r="AH379" s="106"/>
      <c r="AI379" s="106"/>
      <c r="AJ379" s="106"/>
      <c r="AK379" s="106"/>
      <c r="AL379" s="106"/>
      <c r="AM379" s="106"/>
    </row>
    <row r="380" spans="2:39"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  <c r="AE380" s="106"/>
      <c r="AF380" s="106"/>
      <c r="AG380" s="106"/>
      <c r="AH380" s="106"/>
      <c r="AI380" s="106"/>
      <c r="AJ380" s="106"/>
      <c r="AK380" s="106"/>
      <c r="AL380" s="106"/>
      <c r="AM380" s="106"/>
    </row>
    <row r="381" spans="2:39"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  <c r="AD381" s="106"/>
      <c r="AE381" s="106"/>
      <c r="AF381" s="106"/>
      <c r="AG381" s="106"/>
      <c r="AH381" s="106"/>
      <c r="AI381" s="106"/>
      <c r="AJ381" s="106"/>
      <c r="AK381" s="106"/>
      <c r="AL381" s="106"/>
      <c r="AM381" s="106"/>
    </row>
    <row r="382" spans="2:39"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  <c r="AE382" s="106"/>
      <c r="AF382" s="106"/>
      <c r="AG382" s="106"/>
      <c r="AH382" s="106"/>
      <c r="AI382" s="106"/>
      <c r="AJ382" s="106"/>
      <c r="AK382" s="106"/>
      <c r="AL382" s="106"/>
      <c r="AM382" s="106"/>
    </row>
    <row r="383" spans="2:39"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  <c r="AE383" s="106"/>
      <c r="AF383" s="106"/>
      <c r="AG383" s="106"/>
      <c r="AH383" s="106"/>
      <c r="AI383" s="106"/>
      <c r="AJ383" s="106"/>
      <c r="AK383" s="106"/>
      <c r="AL383" s="106"/>
      <c r="AM383" s="106"/>
    </row>
    <row r="384" spans="2:39"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  <c r="AE384" s="106"/>
      <c r="AF384" s="106"/>
      <c r="AG384" s="106"/>
      <c r="AH384" s="106"/>
      <c r="AI384" s="106"/>
      <c r="AJ384" s="106"/>
      <c r="AK384" s="106"/>
      <c r="AL384" s="106"/>
      <c r="AM384" s="106"/>
    </row>
    <row r="385" spans="2:39"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  <c r="AE385" s="106"/>
      <c r="AF385" s="106"/>
      <c r="AG385" s="106"/>
      <c r="AH385" s="106"/>
      <c r="AI385" s="106"/>
      <c r="AJ385" s="106"/>
      <c r="AK385" s="106"/>
      <c r="AL385" s="106"/>
      <c r="AM385" s="106"/>
    </row>
    <row r="386" spans="2:39"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  <c r="AE386" s="106"/>
      <c r="AF386" s="106"/>
      <c r="AG386" s="106"/>
      <c r="AH386" s="106"/>
      <c r="AI386" s="106"/>
      <c r="AJ386" s="106"/>
      <c r="AK386" s="106"/>
      <c r="AL386" s="106"/>
      <c r="AM386" s="106"/>
    </row>
    <row r="387" spans="2:39"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  <c r="AE387" s="106"/>
      <c r="AF387" s="106"/>
      <c r="AG387" s="106"/>
      <c r="AH387" s="106"/>
      <c r="AI387" s="106"/>
      <c r="AJ387" s="106"/>
      <c r="AK387" s="106"/>
      <c r="AL387" s="106"/>
      <c r="AM387" s="106"/>
    </row>
    <row r="388" spans="2:39"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  <c r="AD388" s="106"/>
      <c r="AE388" s="106"/>
      <c r="AF388" s="106"/>
      <c r="AG388" s="106"/>
      <c r="AH388" s="106"/>
      <c r="AI388" s="106"/>
      <c r="AJ388" s="106"/>
      <c r="AK388" s="106"/>
      <c r="AL388" s="106"/>
      <c r="AM388" s="106"/>
    </row>
    <row r="389" spans="2:39"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  <c r="AD389" s="106"/>
      <c r="AE389" s="106"/>
      <c r="AF389" s="106"/>
      <c r="AG389" s="106"/>
      <c r="AH389" s="106"/>
      <c r="AI389" s="106"/>
      <c r="AJ389" s="106"/>
      <c r="AK389" s="106"/>
      <c r="AL389" s="106"/>
      <c r="AM389" s="106"/>
    </row>
    <row r="390" spans="2:39"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  <c r="AD390" s="106"/>
      <c r="AE390" s="106"/>
      <c r="AF390" s="106"/>
      <c r="AG390" s="106"/>
      <c r="AH390" s="106"/>
      <c r="AI390" s="106"/>
      <c r="AJ390" s="106"/>
      <c r="AK390" s="106"/>
      <c r="AL390" s="106"/>
      <c r="AM390" s="106"/>
    </row>
    <row r="391" spans="2:39"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  <c r="AD391" s="106"/>
      <c r="AE391" s="106"/>
      <c r="AF391" s="106"/>
      <c r="AG391" s="106"/>
      <c r="AH391" s="106"/>
      <c r="AI391" s="106"/>
      <c r="AJ391" s="106"/>
      <c r="AK391" s="106"/>
      <c r="AL391" s="106"/>
      <c r="AM391" s="106"/>
    </row>
    <row r="392" spans="2:39"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  <c r="AE392" s="106"/>
      <c r="AF392" s="106"/>
      <c r="AG392" s="106"/>
      <c r="AH392" s="106"/>
      <c r="AI392" s="106"/>
      <c r="AJ392" s="106"/>
      <c r="AK392" s="106"/>
      <c r="AL392" s="106"/>
      <c r="AM392" s="106"/>
    </row>
    <row r="393" spans="2:39"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  <c r="AD393" s="106"/>
      <c r="AE393" s="106"/>
      <c r="AF393" s="106"/>
      <c r="AG393" s="106"/>
      <c r="AH393" s="106"/>
      <c r="AI393" s="106"/>
      <c r="AJ393" s="106"/>
      <c r="AK393" s="106"/>
      <c r="AL393" s="106"/>
      <c r="AM393" s="106"/>
    </row>
    <row r="394" spans="2:39"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  <c r="AD394" s="106"/>
      <c r="AE394" s="106"/>
      <c r="AF394" s="106"/>
      <c r="AG394" s="106"/>
      <c r="AH394" s="106"/>
      <c r="AI394" s="106"/>
      <c r="AJ394" s="106"/>
      <c r="AK394" s="106"/>
      <c r="AL394" s="106"/>
      <c r="AM394" s="106"/>
    </row>
    <row r="395" spans="2:39"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  <c r="AD395" s="106"/>
      <c r="AE395" s="106"/>
      <c r="AF395" s="106"/>
      <c r="AG395" s="106"/>
      <c r="AH395" s="106"/>
      <c r="AI395" s="106"/>
      <c r="AJ395" s="106"/>
      <c r="AK395" s="106"/>
      <c r="AL395" s="106"/>
      <c r="AM395" s="106"/>
    </row>
    <row r="396" spans="2:39"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  <c r="AE396" s="106"/>
      <c r="AF396" s="106"/>
      <c r="AG396" s="106"/>
      <c r="AH396" s="106"/>
      <c r="AI396" s="106"/>
      <c r="AJ396" s="106"/>
      <c r="AK396" s="106"/>
      <c r="AL396" s="106"/>
      <c r="AM396" s="106"/>
    </row>
    <row r="397" spans="2:39"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  <c r="AD397" s="106"/>
      <c r="AE397" s="106"/>
      <c r="AF397" s="106"/>
      <c r="AG397" s="106"/>
      <c r="AH397" s="106"/>
      <c r="AI397" s="106"/>
      <c r="AJ397" s="106"/>
      <c r="AK397" s="106"/>
      <c r="AL397" s="106"/>
      <c r="AM397" s="106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AJ216"/>
  <sheetViews>
    <sheetView tabSelected="1" view="pageBreakPreview" topLeftCell="A16" zoomScale="60" zoomScaleNormal="100" workbookViewId="0">
      <pane xSplit="1" topLeftCell="B1" activePane="topRight" state="frozen"/>
      <selection pane="topRight" activeCell="X43" sqref="X43"/>
    </sheetView>
  </sheetViews>
  <sheetFormatPr defaultRowHeight="15"/>
  <cols>
    <col min="1" max="1" width="0.7109375" customWidth="1"/>
    <col min="2" max="2" width="4" customWidth="1"/>
    <col min="3" max="3" width="32.140625" customWidth="1"/>
    <col min="4" max="4" width="7.85546875" customWidth="1"/>
    <col min="5" max="5" width="7.28515625" customWidth="1"/>
    <col min="6" max="6" width="6.85546875" customWidth="1"/>
    <col min="7" max="7" width="7.7109375" customWidth="1"/>
    <col min="8" max="8" width="6.5703125" customWidth="1"/>
    <col min="9" max="9" width="6.85546875" customWidth="1"/>
    <col min="10" max="10" width="7.28515625" customWidth="1"/>
    <col min="11" max="11" width="6.5703125" customWidth="1"/>
    <col min="12" max="12" width="7.42578125" customWidth="1"/>
    <col min="13" max="13" width="7" customWidth="1"/>
    <col min="14" max="14" width="7.7109375" customWidth="1"/>
    <col min="15" max="15" width="6.7109375" customWidth="1"/>
    <col min="16" max="16" width="6.140625" customWidth="1"/>
    <col min="17" max="17" width="6.42578125" customWidth="1"/>
    <col min="18" max="18" width="7.140625" customWidth="1"/>
    <col min="19" max="19" width="1.85546875" customWidth="1"/>
    <col min="23" max="23" width="7.7109375" customWidth="1"/>
    <col min="24" max="24" width="7.42578125" customWidth="1"/>
    <col min="25" max="25" width="8.140625" customWidth="1"/>
    <col min="26" max="26" width="7.28515625" customWidth="1"/>
    <col min="28" max="28" width="9.85546875" customWidth="1"/>
    <col min="29" max="29" width="6" customWidth="1"/>
    <col min="30" max="30" width="9" customWidth="1"/>
    <col min="31" max="31" width="8" customWidth="1"/>
  </cols>
  <sheetData>
    <row r="1" spans="2:36" ht="10.5" customHeight="1"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</row>
    <row r="2" spans="2:36" ht="15.75" thickBot="1">
      <c r="B2" s="99" t="s">
        <v>443</v>
      </c>
      <c r="D2" s="99" t="s">
        <v>18</v>
      </c>
      <c r="J2" t="s">
        <v>219</v>
      </c>
      <c r="T2" s="11"/>
      <c r="U2" s="11"/>
      <c r="V2" s="106"/>
      <c r="W2" s="198"/>
      <c r="X2" s="106"/>
      <c r="AH2" s="106"/>
      <c r="AI2" s="106"/>
      <c r="AJ2" s="106"/>
    </row>
    <row r="3" spans="2:36" ht="13.5" customHeight="1">
      <c r="B3" s="82"/>
      <c r="C3" s="458"/>
      <c r="D3" s="36" t="s">
        <v>19</v>
      </c>
      <c r="E3" s="68" t="s">
        <v>205</v>
      </c>
      <c r="F3" s="68"/>
      <c r="G3" s="68"/>
      <c r="H3" s="68"/>
      <c r="I3" s="68"/>
      <c r="J3" s="68"/>
      <c r="K3" s="68"/>
      <c r="L3" s="68"/>
      <c r="M3" s="55"/>
      <c r="N3" s="55"/>
      <c r="O3" s="174" t="s">
        <v>20</v>
      </c>
      <c r="P3" s="174" t="s">
        <v>21</v>
      </c>
      <c r="Q3" s="800" t="s">
        <v>290</v>
      </c>
      <c r="R3" s="817" t="s">
        <v>290</v>
      </c>
      <c r="T3" s="98"/>
      <c r="U3" s="98"/>
      <c r="V3" s="126"/>
      <c r="W3" s="106"/>
      <c r="X3" s="356"/>
      <c r="Y3" s="126"/>
      <c r="Z3" s="106"/>
      <c r="AA3" s="106"/>
      <c r="AB3" s="106"/>
      <c r="AC3" s="106"/>
      <c r="AD3" s="106"/>
      <c r="AE3" s="106"/>
      <c r="AF3" s="106"/>
      <c r="AH3" s="106"/>
      <c r="AI3" s="106"/>
      <c r="AJ3" s="106"/>
    </row>
    <row r="4" spans="2:36" ht="13.5" customHeight="1">
      <c r="B4" s="62"/>
      <c r="C4" s="459"/>
      <c r="D4" s="460" t="s">
        <v>175</v>
      </c>
      <c r="E4" s="20" t="s">
        <v>218</v>
      </c>
      <c r="F4" s="20"/>
      <c r="G4" s="20"/>
      <c r="H4" s="20"/>
      <c r="I4" s="20"/>
      <c r="J4" s="20"/>
      <c r="K4" s="20" t="s">
        <v>189</v>
      </c>
      <c r="L4" s="20"/>
      <c r="M4" s="19"/>
      <c r="N4" s="19"/>
      <c r="O4" s="460" t="s">
        <v>190</v>
      </c>
      <c r="P4" s="460" t="s">
        <v>22</v>
      </c>
      <c r="Q4" s="799" t="s">
        <v>96</v>
      </c>
      <c r="R4" s="818" t="s">
        <v>96</v>
      </c>
      <c r="T4" s="98"/>
      <c r="U4" s="98"/>
      <c r="V4" s="126"/>
      <c r="W4" s="106"/>
      <c r="X4" s="356"/>
      <c r="Y4" s="126"/>
      <c r="Z4" s="106"/>
      <c r="AA4" s="106"/>
      <c r="AB4" s="106"/>
      <c r="AC4" s="106"/>
      <c r="AD4" s="106"/>
      <c r="AE4" s="106"/>
      <c r="AF4" s="106"/>
      <c r="AH4" s="106"/>
      <c r="AI4" s="106"/>
      <c r="AJ4" s="106"/>
    </row>
    <row r="5" spans="2:36" ht="12.75" customHeight="1" thickBot="1">
      <c r="B5" s="62"/>
      <c r="C5" s="461" t="s">
        <v>23</v>
      </c>
      <c r="D5" s="71" t="s">
        <v>20</v>
      </c>
      <c r="F5" t="s">
        <v>188</v>
      </c>
      <c r="G5" s="73"/>
      <c r="H5" s="73"/>
      <c r="I5" t="s">
        <v>470</v>
      </c>
      <c r="K5" s="73"/>
      <c r="L5" s="63" t="s">
        <v>105</v>
      </c>
      <c r="M5" s="56"/>
      <c r="N5" s="56"/>
      <c r="O5" s="460" t="s">
        <v>25</v>
      </c>
      <c r="P5" s="460" t="s">
        <v>24</v>
      </c>
      <c r="Q5" s="791" t="s">
        <v>291</v>
      </c>
      <c r="R5" s="818" t="s">
        <v>291</v>
      </c>
      <c r="T5" s="98"/>
      <c r="U5" s="98"/>
      <c r="V5" s="356"/>
      <c r="W5" s="106"/>
      <c r="X5" s="356"/>
      <c r="Y5" s="126"/>
      <c r="Z5" s="106"/>
      <c r="AA5" s="106"/>
      <c r="AB5" s="106"/>
      <c r="AC5" s="106"/>
      <c r="AD5" s="106"/>
      <c r="AE5" s="106"/>
      <c r="AF5" s="593"/>
      <c r="AH5" s="106"/>
      <c r="AI5" s="106"/>
      <c r="AJ5" s="106"/>
    </row>
    <row r="6" spans="2:36">
      <c r="B6" s="62" t="s">
        <v>176</v>
      </c>
      <c r="C6" s="459"/>
      <c r="D6" s="70" t="s">
        <v>37</v>
      </c>
      <c r="E6" s="36" t="s">
        <v>26</v>
      </c>
      <c r="F6" s="36" t="s">
        <v>27</v>
      </c>
      <c r="G6" s="36" t="s">
        <v>28</v>
      </c>
      <c r="H6" s="36" t="s">
        <v>29</v>
      </c>
      <c r="I6" s="35" t="s">
        <v>30</v>
      </c>
      <c r="J6" s="36" t="s">
        <v>31</v>
      </c>
      <c r="K6" s="35" t="s">
        <v>32</v>
      </c>
      <c r="L6" s="36" t="s">
        <v>33</v>
      </c>
      <c r="M6" s="35" t="s">
        <v>34</v>
      </c>
      <c r="N6" s="36" t="s">
        <v>35</v>
      </c>
      <c r="O6" s="460">
        <v>10</v>
      </c>
      <c r="P6" s="460" t="s">
        <v>36</v>
      </c>
      <c r="Q6" s="460" t="s">
        <v>25</v>
      </c>
      <c r="R6" s="819" t="s">
        <v>292</v>
      </c>
      <c r="T6" s="98"/>
      <c r="U6" s="98"/>
      <c r="V6" s="356"/>
      <c r="W6" s="106"/>
      <c r="X6" s="356"/>
      <c r="Y6" s="126"/>
      <c r="Z6" s="106"/>
      <c r="AA6" s="106"/>
      <c r="AB6" s="106"/>
      <c r="AC6" s="106"/>
      <c r="AD6" s="328"/>
      <c r="AE6" s="106"/>
      <c r="AF6" s="593"/>
      <c r="AH6" s="106"/>
      <c r="AI6" s="106"/>
      <c r="AJ6" s="106"/>
    </row>
    <row r="7" spans="2:36" ht="12" customHeight="1">
      <c r="B7" s="62"/>
      <c r="C7" s="461" t="s">
        <v>177</v>
      </c>
      <c r="D7" s="808" t="s">
        <v>178</v>
      </c>
      <c r="E7" s="71" t="s">
        <v>38</v>
      </c>
      <c r="F7" s="71" t="s">
        <v>38</v>
      </c>
      <c r="G7" s="71" t="s">
        <v>38</v>
      </c>
      <c r="H7" s="71" t="s">
        <v>38</v>
      </c>
      <c r="I7" s="31" t="s">
        <v>38</v>
      </c>
      <c r="J7" s="71" t="s">
        <v>38</v>
      </c>
      <c r="K7" s="71" t="s">
        <v>38</v>
      </c>
      <c r="L7" s="31" t="s">
        <v>38</v>
      </c>
      <c r="M7" s="71" t="s">
        <v>38</v>
      </c>
      <c r="N7" s="71" t="s">
        <v>38</v>
      </c>
      <c r="O7" s="460" t="s">
        <v>289</v>
      </c>
      <c r="P7" s="460" t="s">
        <v>169</v>
      </c>
      <c r="Q7" s="460">
        <v>10</v>
      </c>
      <c r="R7" s="819"/>
      <c r="T7" s="98"/>
      <c r="U7" s="98"/>
      <c r="V7" s="126"/>
      <c r="W7" s="106"/>
      <c r="X7" s="356"/>
      <c r="Y7" s="126"/>
      <c r="Z7" s="106"/>
      <c r="AA7" s="106"/>
      <c r="AB7" s="106"/>
      <c r="AC7" s="106"/>
      <c r="AD7" s="328"/>
      <c r="AE7" s="106"/>
      <c r="AF7" s="594"/>
      <c r="AH7" s="106"/>
      <c r="AI7" s="106"/>
      <c r="AJ7" s="106"/>
    </row>
    <row r="8" spans="2:36" ht="14.25" customHeight="1" thickBot="1">
      <c r="B8" s="62"/>
      <c r="C8" s="459"/>
      <c r="D8" s="813">
        <v>0.6</v>
      </c>
      <c r="E8" s="56"/>
      <c r="F8" s="57"/>
      <c r="G8" s="56"/>
      <c r="H8" s="57"/>
      <c r="I8" s="89"/>
      <c r="J8" s="57"/>
      <c r="K8" s="57"/>
      <c r="L8" s="56"/>
      <c r="M8" s="57"/>
      <c r="N8" s="89"/>
      <c r="O8" s="460"/>
      <c r="P8" s="460" t="s">
        <v>170</v>
      </c>
      <c r="Q8" s="460" t="s">
        <v>289</v>
      </c>
      <c r="R8" s="820">
        <v>1</v>
      </c>
      <c r="T8" s="98"/>
      <c r="U8" s="98"/>
      <c r="V8" s="203"/>
      <c r="W8" s="126"/>
      <c r="X8" s="356"/>
      <c r="Y8" s="126"/>
      <c r="Z8" s="106"/>
      <c r="AA8" s="268"/>
      <c r="AB8" s="356"/>
      <c r="AC8" s="159"/>
      <c r="AD8" s="595"/>
      <c r="AE8" s="106"/>
      <c r="AF8" s="594"/>
      <c r="AH8" s="106"/>
      <c r="AI8" s="106"/>
      <c r="AJ8" s="106"/>
    </row>
    <row r="9" spans="2:36">
      <c r="B9" s="463">
        <v>1</v>
      </c>
      <c r="C9" s="464" t="s">
        <v>179</v>
      </c>
      <c r="D9" s="1433">
        <v>72</v>
      </c>
      <c r="E9" s="589">
        <f>'12-18л. РАСКЛАДКА'!W13</f>
        <v>60</v>
      </c>
      <c r="F9" s="76">
        <f>'12-18л. РАСКЛАДКА'!W71</f>
        <v>80</v>
      </c>
      <c r="G9" s="76">
        <f>'12-18л. РАСКЛАДКА'!W130</f>
        <v>50</v>
      </c>
      <c r="H9" s="76">
        <f>'12-18л. РАСКЛАДКА'!W186</f>
        <v>80</v>
      </c>
      <c r="I9" s="76">
        <f>'12-18л. РАСКЛАДКА'!W243</f>
        <v>50</v>
      </c>
      <c r="J9" s="76">
        <f>'12-18л. РАСКЛАДКА'!W299</f>
        <v>90</v>
      </c>
      <c r="K9" s="76">
        <f>'12-18л. РАСКЛАДКА'!W355</f>
        <v>80</v>
      </c>
      <c r="L9" s="76">
        <f>'12-18л. РАСКЛАДКА'!W408</f>
        <v>80</v>
      </c>
      <c r="M9" s="76">
        <f>'12-18л. РАСКЛАДКА'!W462</f>
        <v>70</v>
      </c>
      <c r="N9" s="812">
        <f>'12-18л. РАСКЛАДКА'!W515</f>
        <v>80</v>
      </c>
      <c r="O9" s="3731">
        <f>E9+F9+G9+H9+I9+J9+K9+L9+M9+N9</f>
        <v>720</v>
      </c>
      <c r="P9" s="3312">
        <v>0</v>
      </c>
      <c r="Q9" s="1608">
        <v>720</v>
      </c>
      <c r="R9" s="1427">
        <v>120</v>
      </c>
      <c r="T9" s="3707"/>
      <c r="U9" s="19"/>
      <c r="V9" s="356"/>
      <c r="W9" s="487"/>
      <c r="X9" s="106"/>
      <c r="Y9" s="106"/>
      <c r="Z9" s="106"/>
      <c r="AA9" s="598"/>
      <c r="AB9" s="126"/>
      <c r="AC9" s="106"/>
      <c r="AD9" s="599"/>
      <c r="AE9" s="106"/>
      <c r="AF9" s="600"/>
      <c r="AH9" s="106"/>
      <c r="AI9" s="106"/>
      <c r="AJ9" s="106"/>
    </row>
    <row r="10" spans="2:36">
      <c r="B10" s="441">
        <v>2</v>
      </c>
      <c r="C10" s="230" t="s">
        <v>40</v>
      </c>
      <c r="D10" s="1434">
        <v>120</v>
      </c>
      <c r="E10" s="589">
        <f>'12-18л. РАСКЛАДКА'!W14</f>
        <v>110</v>
      </c>
      <c r="F10" s="76">
        <f>'12-18л. РАСКЛАДКА'!W72</f>
        <v>120</v>
      </c>
      <c r="G10" s="76">
        <f>'12-18л. РАСКЛАДКА'!W131</f>
        <v>70</v>
      </c>
      <c r="H10" s="76">
        <f>'12-18л. РАСКЛАДКА'!W187</f>
        <v>137.01</v>
      </c>
      <c r="I10" s="76">
        <f>'12-18л. РАСКЛАДКА'!W244</f>
        <v>104</v>
      </c>
      <c r="J10" s="76">
        <f>'12-18л. РАСКЛАДКА'!W300</f>
        <v>120</v>
      </c>
      <c r="K10" s="76">
        <f>'12-18л. РАСКЛАДКА'!W356</f>
        <v>129.19999999999999</v>
      </c>
      <c r="L10" s="76">
        <f>'12-18л. РАСКЛАДКА'!W409</f>
        <v>60</v>
      </c>
      <c r="M10" s="76">
        <f>'12-18л. РАСКЛАДКА'!W463</f>
        <v>120</v>
      </c>
      <c r="N10" s="812">
        <f>'12-18л. РАСКЛАДКА'!W516</f>
        <v>136</v>
      </c>
      <c r="O10" s="814">
        <f t="shared" ref="O10:O45" si="0">E10+F10+G10+H10+I10+J10+K10+L10+M10+N10</f>
        <v>1106.21</v>
      </c>
      <c r="P10" s="3313">
        <v>-7.8158333300000002</v>
      </c>
      <c r="Q10" s="1557">
        <v>1200</v>
      </c>
      <c r="R10" s="1428">
        <v>200</v>
      </c>
      <c r="T10" s="3707"/>
      <c r="U10" s="19"/>
      <c r="V10" s="356"/>
      <c r="W10" s="106"/>
      <c r="X10" s="106"/>
      <c r="Y10" s="106"/>
      <c r="Z10" s="106"/>
      <c r="AA10" s="598"/>
      <c r="AB10" s="126"/>
      <c r="AC10" s="106"/>
      <c r="AD10" s="599"/>
      <c r="AE10" s="106"/>
      <c r="AF10" s="600"/>
      <c r="AH10" s="106"/>
      <c r="AI10" s="106"/>
      <c r="AJ10" s="106"/>
    </row>
    <row r="11" spans="2:36">
      <c r="B11" s="441">
        <v>3</v>
      </c>
      <c r="C11" s="230" t="s">
        <v>41</v>
      </c>
      <c r="D11" s="1434">
        <v>12</v>
      </c>
      <c r="E11" s="589">
        <f>'12-18л. РАСКЛАДКА'!W15</f>
        <v>0</v>
      </c>
      <c r="F11" s="76">
        <f>'12-18л. РАСКЛАДКА'!W73</f>
        <v>8.16</v>
      </c>
      <c r="G11" s="76">
        <f>'12-18л. РАСКЛАДКА'!W132</f>
        <v>7.08</v>
      </c>
      <c r="H11" s="76">
        <f>'12-18л. РАСКЛАДКА'!W188</f>
        <v>2.93</v>
      </c>
      <c r="I11" s="76">
        <f>'12-18л. РАСКЛАДКА'!W245</f>
        <v>28.92</v>
      </c>
      <c r="J11" s="76">
        <f>'12-18л. РАСКЛАДКА'!W301</f>
        <v>22.52</v>
      </c>
      <c r="K11" s="76">
        <f>'12-18л. РАСКЛАДКА'!W357</f>
        <v>2.5</v>
      </c>
      <c r="L11" s="76">
        <f>'12-18л. РАСКЛАДКА'!W410</f>
        <v>43.09</v>
      </c>
      <c r="M11" s="76">
        <f>'12-18л. РАСКЛАДКА'!W464</f>
        <v>3</v>
      </c>
      <c r="N11" s="812">
        <f>'12-18л. РАСКЛАДКА'!W517</f>
        <v>1.8</v>
      </c>
      <c r="O11" s="814">
        <f t="shared" si="0"/>
        <v>120</v>
      </c>
      <c r="P11" s="3313">
        <v>0</v>
      </c>
      <c r="Q11" s="1557">
        <v>120</v>
      </c>
      <c r="R11" s="1428">
        <v>20</v>
      </c>
      <c r="T11" s="3707"/>
      <c r="U11" s="19"/>
      <c r="V11" s="356"/>
      <c r="W11" s="106"/>
      <c r="X11" s="106"/>
      <c r="Y11" s="106"/>
      <c r="Z11" s="106"/>
      <c r="AA11" s="598"/>
      <c r="AB11" s="126"/>
      <c r="AC11" s="106"/>
      <c r="AD11" s="599"/>
      <c r="AE11" s="106"/>
      <c r="AF11" s="603"/>
      <c r="AH11" s="106"/>
      <c r="AI11" s="106"/>
      <c r="AJ11" s="106"/>
    </row>
    <row r="12" spans="2:36">
      <c r="B12" s="441">
        <v>4</v>
      </c>
      <c r="C12" s="230" t="s">
        <v>42</v>
      </c>
      <c r="D12" s="1434">
        <v>30</v>
      </c>
      <c r="E12" s="589">
        <f>'12-18л. РАСКЛАДКА'!W16</f>
        <v>42.8</v>
      </c>
      <c r="F12" s="76">
        <f>'12-18л. РАСКЛАДКА'!W74</f>
        <v>5</v>
      </c>
      <c r="G12" s="76">
        <f>'12-18л. РАСКЛАДКА'!W133</f>
        <v>14.1</v>
      </c>
      <c r="H12" s="76">
        <f>'12-18л. РАСКЛАДКА'!W189</f>
        <v>43.65</v>
      </c>
      <c r="I12" s="76">
        <f>'12-18л. РАСКЛАДКА'!W246</f>
        <v>15</v>
      </c>
      <c r="J12" s="76">
        <f>'12-18л. РАСКЛАДКА'!W302</f>
        <v>39.24</v>
      </c>
      <c r="K12" s="76">
        <f>'12-18л. РАСКЛАДКА'!W358</f>
        <v>0</v>
      </c>
      <c r="L12" s="76">
        <f>'12-18л. РАСКЛАДКА'!W411</f>
        <v>54.45</v>
      </c>
      <c r="M12" s="76">
        <f>'12-18л. РАСКЛАДКА'!W465</f>
        <v>42.11</v>
      </c>
      <c r="N12" s="812">
        <f>'12-18л. РАСКЛАДКА'!W518</f>
        <v>43.65</v>
      </c>
      <c r="O12" s="814">
        <f t="shared" si="0"/>
        <v>300</v>
      </c>
      <c r="P12" s="3313">
        <v>0</v>
      </c>
      <c r="Q12" s="1557">
        <v>300</v>
      </c>
      <c r="R12" s="1428">
        <v>50</v>
      </c>
      <c r="T12" s="3707"/>
      <c r="U12" s="19"/>
      <c r="V12" s="356"/>
      <c r="W12" s="106"/>
      <c r="X12" s="106"/>
      <c r="Y12" s="106"/>
      <c r="Z12" s="106"/>
      <c r="AA12" s="598"/>
      <c r="AB12" s="126"/>
      <c r="AC12" s="106"/>
      <c r="AD12" s="599"/>
      <c r="AE12" s="106"/>
      <c r="AF12" s="600"/>
      <c r="AH12" s="106"/>
      <c r="AI12" s="106"/>
      <c r="AJ12" s="106"/>
    </row>
    <row r="13" spans="2:36">
      <c r="B13" s="441">
        <v>5</v>
      </c>
      <c r="C13" s="230" t="s">
        <v>43</v>
      </c>
      <c r="D13" s="1434">
        <v>12</v>
      </c>
      <c r="E13" s="589">
        <f>'12-18л. РАСКЛАДКА'!W17</f>
        <v>0</v>
      </c>
      <c r="F13" s="76">
        <f>'12-18л. РАСКЛАДКА'!W75</f>
        <v>0</v>
      </c>
      <c r="G13" s="76">
        <f>'12-18л. РАСКЛАДКА'!W134</f>
        <v>0</v>
      </c>
      <c r="H13" s="76">
        <f>'12-18л. РАСКЛАДКА'!W190</f>
        <v>50</v>
      </c>
      <c r="I13" s="76">
        <f>'12-18л. РАСКЛАДКА'!W247</f>
        <v>0</v>
      </c>
      <c r="J13" s="76">
        <f>'12-18л. РАСКЛАДКА'!W303</f>
        <v>0</v>
      </c>
      <c r="K13" s="76">
        <f>'12-18л. РАСКЛАДКА'!W359</f>
        <v>55</v>
      </c>
      <c r="L13" s="76">
        <f>'12-18л. РАСКЛАДКА'!W412</f>
        <v>0</v>
      </c>
      <c r="M13" s="76">
        <f>'12-18л. РАСКЛАДКА'!W466</f>
        <v>15</v>
      </c>
      <c r="N13" s="812">
        <f>'12-18л. РАСКЛАДКА'!W519</f>
        <v>0</v>
      </c>
      <c r="O13" s="814">
        <f t="shared" si="0"/>
        <v>120</v>
      </c>
      <c r="P13" s="3313">
        <v>0</v>
      </c>
      <c r="Q13" s="1557">
        <v>120</v>
      </c>
      <c r="R13" s="1428">
        <v>20</v>
      </c>
      <c r="T13" s="3707"/>
      <c r="U13" s="19"/>
      <c r="V13" s="356"/>
      <c r="W13" s="106"/>
      <c r="X13" s="106"/>
      <c r="Y13" s="106"/>
      <c r="Z13" s="106"/>
      <c r="AA13" s="598"/>
      <c r="AB13" s="126"/>
      <c r="AC13" s="106"/>
      <c r="AD13" s="599"/>
      <c r="AE13" s="106"/>
      <c r="AF13" s="605"/>
      <c r="AH13" s="106"/>
      <c r="AI13" s="106"/>
      <c r="AJ13" s="106"/>
    </row>
    <row r="14" spans="2:36">
      <c r="B14" s="1374">
        <v>6</v>
      </c>
      <c r="C14" s="1552" t="s">
        <v>44</v>
      </c>
      <c r="D14" s="1442">
        <v>112.2</v>
      </c>
      <c r="E14" s="1388">
        <f>'12-18л. РАСКЛАДКА'!W18</f>
        <v>67.5</v>
      </c>
      <c r="F14" s="1389">
        <f>'12-18л. РАСКЛАДКА'!W76</f>
        <v>279.53999999999996</v>
      </c>
      <c r="G14" s="1389">
        <f>'12-18л. РАСКЛАДКА'!W135</f>
        <v>153.9</v>
      </c>
      <c r="H14" s="1389">
        <f>'12-18л. РАСКЛАДКА'!W191</f>
        <v>43</v>
      </c>
      <c r="I14" s="1389">
        <f>'12-18л. РАСКЛАДКА'!W248</f>
        <v>36</v>
      </c>
      <c r="J14" s="1389">
        <f>'12-18л. РАСКЛАДКА'!W304</f>
        <v>50</v>
      </c>
      <c r="K14" s="1389">
        <f>'12-18л. РАСКЛАДКА'!W360</f>
        <v>153.9</v>
      </c>
      <c r="L14" s="1389">
        <f>'12-18л. РАСКЛАДКА'!W413</f>
        <v>177.36</v>
      </c>
      <c r="M14" s="1389">
        <f>'12-18л. РАСКЛАДКА'!W467</f>
        <v>85.56</v>
      </c>
      <c r="N14" s="1390">
        <f>'12-18л. РАСКЛАДКА'!W520</f>
        <v>75.240000000000009</v>
      </c>
      <c r="O14" s="1391">
        <f t="shared" si="0"/>
        <v>1122</v>
      </c>
      <c r="P14" s="3314">
        <v>0</v>
      </c>
      <c r="Q14" s="1609">
        <v>1122</v>
      </c>
      <c r="R14" s="1429">
        <v>187</v>
      </c>
      <c r="T14" s="3707"/>
      <c r="U14" s="19"/>
      <c r="V14" s="356"/>
      <c r="W14" s="106"/>
      <c r="X14" s="106"/>
      <c r="Y14" s="106"/>
      <c r="Z14" s="106"/>
      <c r="AA14" s="598"/>
      <c r="AB14" s="126"/>
      <c r="AC14" s="106"/>
      <c r="AD14" s="599"/>
      <c r="AE14" s="106"/>
      <c r="AF14" s="603"/>
      <c r="AH14" s="106"/>
      <c r="AI14" s="106"/>
      <c r="AJ14" s="106"/>
    </row>
    <row r="15" spans="2:36" ht="12.75" customHeight="1">
      <c r="B15" s="1374">
        <v>7</v>
      </c>
      <c r="C15" s="1180" t="s">
        <v>432</v>
      </c>
      <c r="D15" s="1563">
        <v>172.8</v>
      </c>
      <c r="E15" s="1525">
        <f>'12-18л. РАСКЛАДКА'!W19</f>
        <v>231.24</v>
      </c>
      <c r="F15" s="1524">
        <f>'12-18л. РАСКЛАДКА'!W77</f>
        <v>376.87</v>
      </c>
      <c r="G15" s="1525">
        <f>'12-18л. РАСКЛАДКА'!W136</f>
        <v>192.5</v>
      </c>
      <c r="H15" s="1524">
        <f>'12-18л. РАСКЛАДКА'!W192</f>
        <v>195.3</v>
      </c>
      <c r="I15" s="1525">
        <f>'12-18л. РАСКЛАДКА'!W249</f>
        <v>204.36099999999999</v>
      </c>
      <c r="J15" s="1524">
        <f>'12-18л. РАСКЛАДКА'!W305</f>
        <v>190.99</v>
      </c>
      <c r="K15" s="1525">
        <f>'12-18л. РАСКЛАДКА'!W361</f>
        <v>336.38499999999999</v>
      </c>
      <c r="L15" s="1524">
        <f>'12-18л. РАСКЛАДКА'!W414</f>
        <v>190.7</v>
      </c>
      <c r="M15" s="1525">
        <f>'12-18л. РАСКЛАДКА'!W468</f>
        <v>257.60000000000002</v>
      </c>
      <c r="N15" s="1611">
        <f>'12-18л. РАСКЛАДКА'!W521</f>
        <v>299.91199999999998</v>
      </c>
      <c r="O15" s="1587">
        <f t="shared" si="0"/>
        <v>2475.8580000000002</v>
      </c>
      <c r="P15" s="3320">
        <v>43.278819439999999</v>
      </c>
      <c r="Q15" s="1588">
        <v>1728</v>
      </c>
      <c r="R15" s="1529">
        <f>R17-R16</f>
        <v>288</v>
      </c>
      <c r="T15" s="3707"/>
      <c r="U15" s="3216"/>
      <c r="V15" s="356"/>
      <c r="W15" s="1717"/>
      <c r="X15" s="106"/>
      <c r="Y15" s="106"/>
      <c r="Z15" s="106"/>
      <c r="AA15" s="598"/>
      <c r="AB15" s="126"/>
      <c r="AC15" s="106"/>
      <c r="AD15" s="599"/>
      <c r="AE15" s="106"/>
      <c r="AF15" s="605"/>
      <c r="AG15" s="385"/>
      <c r="AH15" s="106"/>
      <c r="AI15" s="106"/>
      <c r="AJ15" s="106"/>
    </row>
    <row r="16" spans="2:36" ht="9.75" customHeight="1">
      <c r="B16" s="1490"/>
      <c r="C16" s="1562" t="s">
        <v>433</v>
      </c>
      <c r="D16" s="1567">
        <v>19.2</v>
      </c>
      <c r="E16" s="1533">
        <f>'12-18л. РАСКЛАДКА'!W20</f>
        <v>27.789000000000001</v>
      </c>
      <c r="F16" s="1532">
        <f>'12-18л. РАСКЛАДКА'!W78</f>
        <v>6.4399999999999995</v>
      </c>
      <c r="G16" s="1533">
        <f>'12-18л. РАСКЛАДКА'!W137</f>
        <v>7.5</v>
      </c>
      <c r="H16" s="1532">
        <f>'12-18л. РАСКЛАДКА'!W193</f>
        <v>23</v>
      </c>
      <c r="I16" s="1533">
        <f>'12-18л. РАСКЛАДКА'!W250</f>
        <v>4.32</v>
      </c>
      <c r="J16" s="1532">
        <f>'12-18л. РАСКЛАДКА'!W306</f>
        <v>81</v>
      </c>
      <c r="K16" s="1533">
        <f>'12-18л. РАСКЛАДКА'!W362</f>
        <v>14.9</v>
      </c>
      <c r="L16" s="1532">
        <f>'12-18л. РАСКЛАДКА'!W415</f>
        <v>0</v>
      </c>
      <c r="M16" s="1533">
        <f>'12-18л. РАСКЛАДКА'!W469</f>
        <v>62.4</v>
      </c>
      <c r="N16" s="1612">
        <f>'12-18л. РАСКЛАДКА'!W522</f>
        <v>7.57</v>
      </c>
      <c r="O16" s="1613">
        <f>E16+F16+G16+H16+I16+J16+K16+L16+M16+N16</f>
        <v>234.91900000000001</v>
      </c>
      <c r="P16" s="3321">
        <v>22.353645830000001</v>
      </c>
      <c r="Q16" s="1589">
        <v>192</v>
      </c>
      <c r="R16" s="1537">
        <f>(R17/100)*10</f>
        <v>32</v>
      </c>
      <c r="T16" s="3707"/>
      <c r="U16" s="3712"/>
      <c r="V16" s="356"/>
      <c r="W16" s="1717"/>
      <c r="X16" s="106"/>
      <c r="Y16" s="106"/>
      <c r="Z16" s="106"/>
      <c r="AA16" s="598"/>
      <c r="AB16" s="126"/>
      <c r="AC16" s="106"/>
      <c r="AD16" s="599"/>
      <c r="AE16" s="106"/>
      <c r="AF16" s="605"/>
      <c r="AG16" s="385"/>
      <c r="AH16" s="106"/>
      <c r="AI16" s="106"/>
      <c r="AJ16" s="106"/>
    </row>
    <row r="17" spans="2:36" ht="13.5" customHeight="1">
      <c r="B17" s="1375"/>
      <c r="C17" s="1554" t="s">
        <v>466</v>
      </c>
      <c r="D17" s="1555">
        <v>192</v>
      </c>
      <c r="E17" s="1394">
        <f>E15+E16</f>
        <v>259.029</v>
      </c>
      <c r="F17" s="1387">
        <f t="shared" ref="F17:N17" si="1">F15+F16</f>
        <v>383.31</v>
      </c>
      <c r="G17" s="1394">
        <f t="shared" si="1"/>
        <v>200</v>
      </c>
      <c r="H17" s="1387">
        <f t="shared" si="1"/>
        <v>218.3</v>
      </c>
      <c r="I17" s="1394">
        <f>I15+I16</f>
        <v>208.68099999999998</v>
      </c>
      <c r="J17" s="1387">
        <f t="shared" si="1"/>
        <v>271.99</v>
      </c>
      <c r="K17" s="1540">
        <f t="shared" si="1"/>
        <v>351.28499999999997</v>
      </c>
      <c r="L17" s="1387">
        <f t="shared" si="1"/>
        <v>190.7</v>
      </c>
      <c r="M17" s="1394">
        <f>M15+M16</f>
        <v>320</v>
      </c>
      <c r="N17" s="812">
        <f t="shared" si="1"/>
        <v>307.48199999999997</v>
      </c>
      <c r="O17" s="1556">
        <f>E17+F17+G17+H17+I17+J17+K17+L17+M17+N17</f>
        <v>2710.7769999999996</v>
      </c>
      <c r="P17" s="3322">
        <v>41.186302079999997</v>
      </c>
      <c r="Q17" s="1591">
        <v>1920</v>
      </c>
      <c r="R17" s="1430">
        <v>320</v>
      </c>
      <c r="T17" s="3707"/>
      <c r="U17" s="3713"/>
      <c r="V17" s="356"/>
      <c r="W17" s="106"/>
      <c r="X17" s="106"/>
      <c r="Y17" s="106"/>
      <c r="Z17" s="106"/>
      <c r="AA17" s="598"/>
      <c r="AB17" s="126"/>
      <c r="AC17" s="106"/>
      <c r="AD17" s="599"/>
      <c r="AE17" s="106"/>
      <c r="AF17" s="605"/>
      <c r="AG17" s="385"/>
      <c r="AH17" s="106"/>
      <c r="AI17" s="106"/>
      <c r="AJ17" s="106"/>
    </row>
    <row r="18" spans="2:36">
      <c r="B18" s="1375">
        <v>8</v>
      </c>
      <c r="C18" s="1561" t="s">
        <v>180</v>
      </c>
      <c r="D18" s="1440">
        <v>111</v>
      </c>
      <c r="E18" s="589">
        <f>'12-18л. РАСКЛАДКА'!W21</f>
        <v>112.5</v>
      </c>
      <c r="F18" s="1387">
        <f>'12-18л. РАСКЛАДКА'!W79</f>
        <v>105</v>
      </c>
      <c r="G18" s="1387">
        <f>'12-18л. РАСКЛАДКА'!W138</f>
        <v>140</v>
      </c>
      <c r="H18" s="1387">
        <f>'12-18л. РАСКЛАДКА'!W194</f>
        <v>105</v>
      </c>
      <c r="I18" s="1387">
        <f>'12-18л. РАСКЛАДКА'!W251</f>
        <v>127.5</v>
      </c>
      <c r="J18" s="1387">
        <f>'12-18л. РАСКЛАДКА'!W307</f>
        <v>105</v>
      </c>
      <c r="K18" s="1387">
        <f>'12-18л. РАСКЛАДКА'!W363</f>
        <v>105</v>
      </c>
      <c r="L18" s="1387">
        <f>'12-18л. РАСКЛАДКА'!W416</f>
        <v>105</v>
      </c>
      <c r="M18" s="1387">
        <f>'12-18л. РАСКЛАДКА'!W470</f>
        <v>105</v>
      </c>
      <c r="N18" s="812">
        <f>'12-18л. РАСКЛАДКА'!W523</f>
        <v>100</v>
      </c>
      <c r="O18" s="1392">
        <f t="shared" si="0"/>
        <v>1110</v>
      </c>
      <c r="P18" s="3318">
        <v>0</v>
      </c>
      <c r="Q18" s="1557">
        <v>1110</v>
      </c>
      <c r="R18" s="1430">
        <v>185</v>
      </c>
      <c r="T18" s="3707"/>
      <c r="U18" s="19"/>
      <c r="V18" s="356"/>
      <c r="W18" s="106"/>
      <c r="X18" s="106"/>
      <c r="Y18" s="106"/>
      <c r="Z18" s="106"/>
      <c r="AA18" s="598"/>
      <c r="AB18" s="126"/>
      <c r="AC18" s="106"/>
      <c r="AD18" s="599"/>
      <c r="AE18" s="106"/>
      <c r="AF18" s="605"/>
      <c r="AH18" s="106"/>
      <c r="AI18" s="106"/>
      <c r="AJ18" s="106"/>
    </row>
    <row r="19" spans="2:36">
      <c r="B19" s="441">
        <v>9</v>
      </c>
      <c r="C19" s="230" t="s">
        <v>92</v>
      </c>
      <c r="D19" s="1434">
        <v>12</v>
      </c>
      <c r="E19" s="589">
        <f>'12-18л. РАСКЛАДКА'!W22</f>
        <v>0</v>
      </c>
      <c r="F19" s="76">
        <f>'12-18л. РАСКЛАДКА'!W80</f>
        <v>0</v>
      </c>
      <c r="G19" s="76">
        <f>'12-18л. РАСКЛАДКА'!W139</f>
        <v>35</v>
      </c>
      <c r="H19" s="76">
        <f>'12-18л. РАСКЛАДКА'!W195</f>
        <v>0</v>
      </c>
      <c r="I19" s="76">
        <f>'12-18л. РАСКЛАДКА'!W252</f>
        <v>20</v>
      </c>
      <c r="J19" s="76">
        <f>'12-18л. РАСКЛАДКА'!W308</f>
        <v>0</v>
      </c>
      <c r="K19" s="76">
        <f>'12-18л. РАСКЛАДКА'!W364</f>
        <v>15</v>
      </c>
      <c r="L19" s="76">
        <f>'12-18л. РАСКЛАДКА'!W417</f>
        <v>0</v>
      </c>
      <c r="M19" s="76">
        <f>'12-18л. РАСКЛАДКА'!W471</f>
        <v>25</v>
      </c>
      <c r="N19" s="812">
        <f>'12-18л. РАСКЛАДКА'!W524</f>
        <v>25</v>
      </c>
      <c r="O19" s="814">
        <f t="shared" si="0"/>
        <v>120</v>
      </c>
      <c r="P19" s="3318">
        <v>0</v>
      </c>
      <c r="Q19" s="1557">
        <v>120</v>
      </c>
      <c r="R19" s="1428">
        <v>20</v>
      </c>
      <c r="T19" s="3707"/>
      <c r="U19" s="19"/>
      <c r="V19" s="356"/>
      <c r="W19" s="106"/>
      <c r="X19" s="106"/>
      <c r="Y19" s="106"/>
      <c r="Z19" s="106"/>
      <c r="AA19" s="598"/>
      <c r="AB19" s="126"/>
      <c r="AC19" s="106"/>
      <c r="AD19" s="599"/>
      <c r="AE19" s="106"/>
      <c r="AF19" s="600"/>
      <c r="AH19" s="106"/>
      <c r="AI19" s="106"/>
      <c r="AJ19" s="106"/>
    </row>
    <row r="20" spans="2:36">
      <c r="B20" s="441">
        <v>10</v>
      </c>
      <c r="C20" s="1141" t="s">
        <v>358</v>
      </c>
      <c r="D20" s="1434">
        <v>120</v>
      </c>
      <c r="E20" s="589">
        <f>'12-18л. РАСКЛАДКА'!W23</f>
        <v>0</v>
      </c>
      <c r="F20" s="76">
        <f>'12-18л. РАСКЛАДКА'!W81</f>
        <v>200</v>
      </c>
      <c r="G20" s="76">
        <f>'12-18л. РАСКЛАДКА'!W140</f>
        <v>0</v>
      </c>
      <c r="H20" s="76">
        <f>'12-18л. РАСКЛАДКА'!W196</f>
        <v>200</v>
      </c>
      <c r="I20" s="76">
        <f>'12-18л. РАСКЛАДКА'!W253</f>
        <v>200</v>
      </c>
      <c r="J20" s="76">
        <f>'12-18л. РАСКЛАДКА'!W309</f>
        <v>200</v>
      </c>
      <c r="K20" s="76">
        <f>'12-18л. РАСКЛАДКА'!W365</f>
        <v>100</v>
      </c>
      <c r="L20" s="76">
        <f>'12-18л. РАСКЛАДКА'!W418</f>
        <v>200</v>
      </c>
      <c r="M20" s="76">
        <f>'12-18л. РАСКЛАДКА'!W472</f>
        <v>0</v>
      </c>
      <c r="N20" s="812">
        <f>'12-18л. РАСКЛАДКА'!W525</f>
        <v>100</v>
      </c>
      <c r="O20" s="814">
        <f t="shared" si="0"/>
        <v>1200</v>
      </c>
      <c r="P20" s="3318">
        <v>0</v>
      </c>
      <c r="Q20" s="1557">
        <v>1200</v>
      </c>
      <c r="R20" s="1428">
        <v>200</v>
      </c>
      <c r="T20" s="3707"/>
      <c r="U20" s="3713"/>
      <c r="V20" s="356"/>
      <c r="W20" s="106"/>
      <c r="X20" s="106"/>
      <c r="Y20" s="106"/>
      <c r="Z20" s="106"/>
      <c r="AA20" s="598"/>
      <c r="AB20" s="126"/>
      <c r="AC20" s="106"/>
      <c r="AD20" s="599"/>
      <c r="AE20" s="106"/>
      <c r="AF20" s="600"/>
      <c r="AH20" s="106"/>
      <c r="AI20" s="106"/>
      <c r="AJ20" s="106"/>
    </row>
    <row r="21" spans="2:36">
      <c r="B21" s="441">
        <v>11</v>
      </c>
      <c r="C21" s="230" t="s">
        <v>99</v>
      </c>
      <c r="D21" s="1434">
        <v>46.8</v>
      </c>
      <c r="E21" s="589">
        <f>'12-18л. РАСКЛАДКА'!W24</f>
        <v>0</v>
      </c>
      <c r="F21" s="76">
        <f>'12-18л. РАСКЛАДКА'!W82</f>
        <v>147.91</v>
      </c>
      <c r="G21" s="76">
        <f>'12-18л. РАСКЛАДКА'!W141</f>
        <v>0</v>
      </c>
      <c r="H21" s="76">
        <f>'12-18л. РАСКЛАДКА'!W197</f>
        <v>62.79</v>
      </c>
      <c r="I21" s="76">
        <f>'12-18л. РАСКЛАДКА'!W254</f>
        <v>40.299999999999997</v>
      </c>
      <c r="J21" s="76">
        <f>'12-18л. РАСКЛАДКА'!W310</f>
        <v>0</v>
      </c>
      <c r="K21" s="76">
        <f>'12-18л. РАСКЛАДКА'!W366</f>
        <v>0</v>
      </c>
      <c r="L21" s="76">
        <f>'12-18л. РАСКЛАДКА'!W419</f>
        <v>57</v>
      </c>
      <c r="M21" s="76">
        <f>'12-18л. РАСКЛАДКА'!W473</f>
        <v>80</v>
      </c>
      <c r="N21" s="812">
        <f>'12-18л. РАСКЛАДКА'!W526</f>
        <v>80</v>
      </c>
      <c r="O21" s="814">
        <f t="shared" si="0"/>
        <v>468</v>
      </c>
      <c r="P21" s="3318">
        <v>0</v>
      </c>
      <c r="Q21" s="1557">
        <v>468</v>
      </c>
      <c r="R21" s="1428">
        <v>78</v>
      </c>
      <c r="T21" s="3707"/>
      <c r="U21" s="19"/>
      <c r="V21" s="356"/>
      <c r="W21" s="106"/>
      <c r="X21" s="106"/>
      <c r="Y21" s="106"/>
      <c r="Z21" s="106"/>
      <c r="AA21" s="598"/>
      <c r="AB21" s="126"/>
      <c r="AC21" s="106"/>
      <c r="AD21" s="599"/>
      <c r="AE21" s="106"/>
      <c r="AF21" s="600"/>
      <c r="AH21" s="106"/>
      <c r="AI21" s="106"/>
      <c r="AJ21" s="106"/>
    </row>
    <row r="22" spans="2:36">
      <c r="B22" s="441">
        <v>12</v>
      </c>
      <c r="C22" s="230" t="s">
        <v>100</v>
      </c>
      <c r="D22" s="1434">
        <v>31.8</v>
      </c>
      <c r="E22" s="589">
        <f>'12-18л. РАСКЛАДКА'!W25</f>
        <v>132.5</v>
      </c>
      <c r="F22" s="76">
        <f>'12-18л. РАСКЛАДКА'!W83</f>
        <v>0</v>
      </c>
      <c r="G22" s="76">
        <f>'12-18л. РАСКЛАДКА'!W142</f>
        <v>0</v>
      </c>
      <c r="H22" s="76">
        <f>'12-18л. РАСКЛАДКА'!W198</f>
        <v>15.2</v>
      </c>
      <c r="I22" s="76">
        <f>'12-18л. РАСКЛАДКА'!W255</f>
        <v>0</v>
      </c>
      <c r="J22" s="76">
        <f>'12-18л. РАСКЛАДКА'!W311</f>
        <v>80</v>
      </c>
      <c r="K22" s="76">
        <f>'12-18л. РАСКЛАДКА'!W367</f>
        <v>0</v>
      </c>
      <c r="L22" s="76">
        <f>'12-18л. РАСКЛАДКА'!W420</f>
        <v>0</v>
      </c>
      <c r="M22" s="76">
        <f>'12-18л. РАСКЛАДКА'!W474</f>
        <v>90.3</v>
      </c>
      <c r="N22" s="812">
        <f>'12-18л. РАСКЛАДКА'!W527</f>
        <v>0</v>
      </c>
      <c r="O22" s="814">
        <f t="shared" si="0"/>
        <v>318</v>
      </c>
      <c r="P22" s="3318">
        <v>0</v>
      </c>
      <c r="Q22" s="1557">
        <v>318</v>
      </c>
      <c r="R22" s="1428">
        <v>53</v>
      </c>
      <c r="T22" s="3707"/>
      <c r="U22" s="19"/>
      <c r="V22" s="356"/>
      <c r="W22" s="106"/>
      <c r="X22" s="106"/>
      <c r="Y22" s="106"/>
      <c r="Z22" s="106"/>
      <c r="AA22" s="598"/>
      <c r="AB22" s="126"/>
      <c r="AC22" s="106"/>
      <c r="AD22" s="599"/>
      <c r="AE22" s="106"/>
      <c r="AF22" s="600"/>
      <c r="AH22" s="106"/>
      <c r="AI22" s="106"/>
      <c r="AJ22" s="106"/>
    </row>
    <row r="23" spans="2:36" ht="12.75" customHeight="1">
      <c r="B23" s="441">
        <v>13</v>
      </c>
      <c r="C23" s="230" t="s">
        <v>45</v>
      </c>
      <c r="D23" s="1434">
        <v>46.2</v>
      </c>
      <c r="E23" s="589">
        <f>'12-18л. РАСКЛАДКА'!W26</f>
        <v>0</v>
      </c>
      <c r="F23" s="76">
        <f>'12-18л. РАСКЛАДКА'!W84</f>
        <v>0</v>
      </c>
      <c r="G23" s="76">
        <f>'12-18л. РАСКЛАДКА'!W143</f>
        <v>141.6</v>
      </c>
      <c r="H23" s="76">
        <f>'12-18л. РАСКЛАДКА'!W199</f>
        <v>0</v>
      </c>
      <c r="I23" s="76">
        <f>'12-18л. РАСКЛАДКА'!W256</f>
        <v>85.715000000000003</v>
      </c>
      <c r="J23" s="76">
        <f>'12-18л. РАСКЛАДКА'!W312</f>
        <v>0</v>
      </c>
      <c r="K23" s="76">
        <f>'12-18л. РАСКЛАДКА'!W368</f>
        <v>106.785</v>
      </c>
      <c r="L23" s="76">
        <f>'12-18л. РАСКЛАДКА'!W421</f>
        <v>0</v>
      </c>
      <c r="M23" s="76">
        <f>'12-18л. РАСКЛАДКА'!W475</f>
        <v>0</v>
      </c>
      <c r="N23" s="812">
        <f>'12-18л. РАСКЛАДКА'!W528</f>
        <v>127.9</v>
      </c>
      <c r="O23" s="814">
        <f t="shared" si="0"/>
        <v>462</v>
      </c>
      <c r="P23" s="3318">
        <v>0</v>
      </c>
      <c r="Q23" s="1557">
        <v>462</v>
      </c>
      <c r="R23" s="1428">
        <v>77</v>
      </c>
      <c r="T23" s="3707"/>
      <c r="U23" s="19"/>
      <c r="V23" s="356"/>
      <c r="W23" s="106"/>
      <c r="X23" s="106"/>
      <c r="Y23" s="106"/>
      <c r="Z23" s="106"/>
      <c r="AA23" s="598"/>
      <c r="AB23" s="126"/>
      <c r="AC23" s="106"/>
      <c r="AD23" s="599"/>
      <c r="AE23" s="106"/>
      <c r="AF23" s="600"/>
      <c r="AH23" s="106"/>
      <c r="AI23" s="106"/>
      <c r="AJ23" s="106"/>
    </row>
    <row r="24" spans="2:36" ht="13.5" customHeight="1">
      <c r="B24" s="441">
        <v>14</v>
      </c>
      <c r="C24" s="230" t="s">
        <v>101</v>
      </c>
      <c r="D24" s="1434">
        <v>24</v>
      </c>
      <c r="E24" s="589">
        <f>'12-18л. РАСКЛАДКА'!W27</f>
        <v>0</v>
      </c>
      <c r="F24" s="76">
        <f>'12-18л. РАСКЛАДКА'!W85</f>
        <v>0</v>
      </c>
      <c r="G24" s="76">
        <f>'12-18л. РАСКЛАДКА'!W144</f>
        <v>0</v>
      </c>
      <c r="H24" s="76">
        <f>'12-18л. РАСКЛАДКА'!W200</f>
        <v>100</v>
      </c>
      <c r="I24" s="76">
        <f>'12-18л. РАСКЛАДКА'!W257</f>
        <v>0</v>
      </c>
      <c r="J24" s="76">
        <f>'12-18л. РАСКЛАДКА'!W313</f>
        <v>0</v>
      </c>
      <c r="K24" s="76">
        <f>'12-18л. РАСКЛАДКА'!W369</f>
        <v>120</v>
      </c>
      <c r="L24" s="76">
        <f>'12-18л. РАСКЛАДКА'!W422</f>
        <v>0</v>
      </c>
      <c r="M24" s="76">
        <f>'12-18л. РАСКЛАДКА'!W476</f>
        <v>20</v>
      </c>
      <c r="N24" s="812">
        <f>'12-18л. РАСКЛАДКА'!W529</f>
        <v>0</v>
      </c>
      <c r="O24" s="814">
        <f t="shared" si="0"/>
        <v>240</v>
      </c>
      <c r="P24" s="3318">
        <v>0</v>
      </c>
      <c r="Q24" s="1557">
        <v>240</v>
      </c>
      <c r="R24" s="1428">
        <v>40</v>
      </c>
      <c r="T24" s="3707"/>
      <c r="U24" s="19"/>
      <c r="V24" s="356"/>
      <c r="W24" s="106"/>
      <c r="X24" s="106"/>
      <c r="Y24" s="106"/>
      <c r="Z24" s="106"/>
      <c r="AA24" s="598"/>
      <c r="AB24" s="126"/>
      <c r="AC24" s="106"/>
      <c r="AD24" s="599"/>
      <c r="AE24" s="106"/>
      <c r="AF24" s="600"/>
      <c r="AH24" s="106"/>
      <c r="AI24" s="106"/>
      <c r="AJ24" s="106"/>
    </row>
    <row r="25" spans="2:36" ht="12" customHeight="1">
      <c r="B25" s="441">
        <v>15</v>
      </c>
      <c r="C25" s="230" t="s">
        <v>181</v>
      </c>
      <c r="D25" s="1434">
        <v>210</v>
      </c>
      <c r="E25" s="589">
        <f>'12-18л. РАСКЛАДКА'!W28</f>
        <v>274.27199999999999</v>
      </c>
      <c r="F25" s="76">
        <f>'12-18л. РАСКЛАДКА'!W86</f>
        <v>205</v>
      </c>
      <c r="G25" s="76">
        <f>'12-18л. РАСКЛАДКА'!W145</f>
        <v>40</v>
      </c>
      <c r="H25" s="76">
        <f>'12-18л. РАСКЛАДКА'!W201</f>
        <v>220</v>
      </c>
      <c r="I25" s="76">
        <f>'12-18л. РАСКЛАДКА'!W258</f>
        <v>233.07</v>
      </c>
      <c r="J25" s="76">
        <f>'12-18л. РАСКЛАДКА'!W314</f>
        <v>291.02800000000002</v>
      </c>
      <c r="K25" s="76">
        <f>'12-18л. РАСКЛАДКА'!W370</f>
        <v>227</v>
      </c>
      <c r="L25" s="76">
        <f>'12-18л. РАСКЛАДКА'!W423</f>
        <v>189.63</v>
      </c>
      <c r="M25" s="76">
        <f>'12-18л. РАСКЛАДКА'!W477</f>
        <v>200</v>
      </c>
      <c r="N25" s="812">
        <f>'12-18л. РАСКЛАДКА'!W530</f>
        <v>220</v>
      </c>
      <c r="O25" s="814">
        <f t="shared" si="0"/>
        <v>2100</v>
      </c>
      <c r="P25" s="3318">
        <v>0</v>
      </c>
      <c r="Q25" s="1557">
        <v>2100</v>
      </c>
      <c r="R25" s="1428">
        <v>350</v>
      </c>
      <c r="T25" s="3707"/>
      <c r="U25" s="19"/>
      <c r="V25" s="356"/>
      <c r="W25" s="106"/>
      <c r="X25" s="106"/>
      <c r="Y25" s="106"/>
      <c r="Z25" s="106"/>
      <c r="AA25" s="598"/>
      <c r="AB25" s="126"/>
      <c r="AC25" s="106"/>
      <c r="AD25" s="599"/>
      <c r="AE25" s="106"/>
      <c r="AF25" s="603"/>
      <c r="AH25" s="106"/>
      <c r="AI25" s="106"/>
      <c r="AJ25" s="106"/>
    </row>
    <row r="26" spans="2:36" ht="14.25" customHeight="1">
      <c r="B26" s="441">
        <v>16</v>
      </c>
      <c r="C26" s="230" t="s">
        <v>182</v>
      </c>
      <c r="D26" s="1434">
        <v>108</v>
      </c>
      <c r="E26" s="589">
        <f>'12-18л. РАСКЛАДКА'!W29</f>
        <v>0</v>
      </c>
      <c r="F26" s="76">
        <f>'12-18л. РАСКЛАДКА'!W87</f>
        <v>0</v>
      </c>
      <c r="G26" s="76">
        <f>'12-18л. РАСКЛАДКА'!W146</f>
        <v>0</v>
      </c>
      <c r="H26" s="76">
        <f>'12-18л. РАСКЛАДКА'!W202</f>
        <v>0</v>
      </c>
      <c r="I26" s="76">
        <f>'12-18л. РАСКЛАДКА'!W259</f>
        <v>0</v>
      </c>
      <c r="J26" s="76">
        <f>'12-18л. РАСКЛАДКА'!W315</f>
        <v>0</v>
      </c>
      <c r="K26" s="76">
        <f>'12-18л. РАСКЛАДКА'!W371</f>
        <v>0</v>
      </c>
      <c r="L26" s="76">
        <f>'12-18л. РАСКЛАДКА'!W424</f>
        <v>0</v>
      </c>
      <c r="M26" s="76">
        <f>'12-18л. РАСКЛАДКА'!W478</f>
        <v>0</v>
      </c>
      <c r="N26" s="812">
        <f>'12-18л. РАСКЛАДКА'!W531</f>
        <v>0</v>
      </c>
      <c r="O26" s="814">
        <f t="shared" si="0"/>
        <v>0</v>
      </c>
      <c r="P26" s="3732">
        <v>-100</v>
      </c>
      <c r="Q26" s="1557">
        <v>1080</v>
      </c>
      <c r="R26" s="1428">
        <v>180</v>
      </c>
      <c r="T26" s="3733"/>
      <c r="U26" s="19"/>
      <c r="V26" s="356"/>
      <c r="W26" s="106"/>
      <c r="X26" s="106"/>
      <c r="Y26" s="106"/>
      <c r="Z26" s="106"/>
      <c r="AA26" s="598"/>
      <c r="AB26" s="126"/>
      <c r="AC26" s="106"/>
      <c r="AD26" s="599"/>
      <c r="AE26" s="106"/>
      <c r="AF26" s="609"/>
      <c r="AH26" s="106"/>
      <c r="AI26" s="106"/>
      <c r="AJ26" s="106"/>
    </row>
    <row r="27" spans="2:36">
      <c r="B27" s="441">
        <v>17</v>
      </c>
      <c r="C27" s="230" t="s">
        <v>183</v>
      </c>
      <c r="D27" s="1434">
        <v>36</v>
      </c>
      <c r="E27" s="589">
        <f>'12-18л. РАСКЛАДКА'!W30</f>
        <v>0</v>
      </c>
      <c r="F27" s="76">
        <f>'12-18л. РАСКЛАДКА'!W88</f>
        <v>0</v>
      </c>
      <c r="G27" s="76">
        <f>'12-18л. РАСКЛАДКА'!W147</f>
        <v>150</v>
      </c>
      <c r="H27" s="76">
        <f>'12-18л. РАСКЛАДКА'!W203</f>
        <v>0</v>
      </c>
      <c r="I27" s="76">
        <f>'12-18л. РАСКЛАДКА'!W260</f>
        <v>210</v>
      </c>
      <c r="J27" s="76">
        <f>'12-18л. РАСКЛАДКА'!W316</f>
        <v>0</v>
      </c>
      <c r="K27" s="76">
        <f>'12-18л. РАСКЛАДКА'!W372</f>
        <v>0</v>
      </c>
      <c r="L27" s="76">
        <f>'12-18л. РАСКЛАДКА'!W425</f>
        <v>0</v>
      </c>
      <c r="M27" s="76">
        <f>'12-18л. РАСКЛАДКА'!W479</f>
        <v>0</v>
      </c>
      <c r="N27" s="812">
        <f>'12-18л. РАСКЛАДКА'!W532</f>
        <v>0</v>
      </c>
      <c r="O27" s="814">
        <f t="shared" si="0"/>
        <v>360</v>
      </c>
      <c r="P27" s="3313">
        <v>0</v>
      </c>
      <c r="Q27" s="1557">
        <v>360</v>
      </c>
      <c r="R27" s="1428">
        <v>60</v>
      </c>
      <c r="T27" s="3707"/>
      <c r="U27" s="19"/>
      <c r="V27" s="356"/>
      <c r="W27" s="106"/>
      <c r="X27" s="106"/>
      <c r="Y27" s="106"/>
      <c r="Z27" s="106"/>
      <c r="AA27" s="598"/>
      <c r="AB27" s="126"/>
      <c r="AC27" s="106"/>
      <c r="AD27" s="599"/>
      <c r="AE27" s="106"/>
      <c r="AF27" s="600"/>
      <c r="AH27" s="106"/>
      <c r="AI27" s="106"/>
      <c r="AJ27" s="106"/>
    </row>
    <row r="28" spans="2:36" ht="12" customHeight="1">
      <c r="B28" s="441">
        <v>18</v>
      </c>
      <c r="C28" s="230" t="s">
        <v>46</v>
      </c>
      <c r="D28" s="1434">
        <v>9</v>
      </c>
      <c r="E28" s="589">
        <f>'12-18л. РАСКЛАДКА'!W31</f>
        <v>49.38</v>
      </c>
      <c r="F28" s="76">
        <f>'12-18л. РАСКЛАДКА'!W89</f>
        <v>7.5</v>
      </c>
      <c r="G28" s="76">
        <f>'12-18л. РАСКЛАДКА'!W148</f>
        <v>0</v>
      </c>
      <c r="H28" s="76">
        <f>'12-18л. РАСКЛАДКА'!W204</f>
        <v>0</v>
      </c>
      <c r="I28" s="76">
        <f>'12-18л. РАСКЛАДКА'!W261</f>
        <v>0</v>
      </c>
      <c r="J28" s="76">
        <f>'12-18л. РАСКЛАДКА'!W317</f>
        <v>0</v>
      </c>
      <c r="K28" s="76">
        <f>'12-18л. РАСКЛАДКА'!W373</f>
        <v>0</v>
      </c>
      <c r="L28" s="76">
        <f>'12-18л. РАСКЛАДКА'!W426</f>
        <v>33.119999999999997</v>
      </c>
      <c r="M28" s="76">
        <f>'12-18л. РАСКЛАДКА'!W480</f>
        <v>0</v>
      </c>
      <c r="N28" s="812">
        <f>'12-18л. РАСКЛАДКА'!W533</f>
        <v>0</v>
      </c>
      <c r="O28" s="814">
        <f t="shared" si="0"/>
        <v>90</v>
      </c>
      <c r="P28" s="3313">
        <v>0</v>
      </c>
      <c r="Q28" s="1557">
        <v>90</v>
      </c>
      <c r="R28" s="1428">
        <v>15</v>
      </c>
      <c r="T28" s="3707"/>
      <c r="U28" s="19"/>
      <c r="V28" s="356"/>
      <c r="W28" s="106"/>
      <c r="X28" s="106"/>
      <c r="Y28" s="106"/>
      <c r="Z28" s="106"/>
      <c r="AA28" s="598"/>
      <c r="AB28" s="126"/>
      <c r="AC28" s="106"/>
      <c r="AD28" s="599"/>
      <c r="AE28" s="106"/>
      <c r="AF28" s="600"/>
      <c r="AH28" s="106"/>
      <c r="AI28" s="106"/>
      <c r="AJ28" s="106"/>
    </row>
    <row r="29" spans="2:36" ht="12.75" customHeight="1">
      <c r="B29" s="441">
        <v>19</v>
      </c>
      <c r="C29" s="230" t="s">
        <v>184</v>
      </c>
      <c r="D29" s="1434">
        <v>6</v>
      </c>
      <c r="E29" s="589">
        <f>'12-18л. РАСКЛАДКА'!W32</f>
        <v>5</v>
      </c>
      <c r="F29" s="76">
        <f>'12-18л. РАСКЛАДКА'!W90</f>
        <v>0</v>
      </c>
      <c r="G29" s="76">
        <f>'12-18л. РАСКЛАДКА'!W149</f>
        <v>9.5</v>
      </c>
      <c r="H29" s="76">
        <f>'12-18л. РАСКЛАДКА'!W205</f>
        <v>25.5</v>
      </c>
      <c r="I29" s="76">
        <f>'12-18л. РАСКЛАДКА'!W262</f>
        <v>0</v>
      </c>
      <c r="J29" s="76">
        <f>'12-18л. РАСКЛАДКА'!W318</f>
        <v>0</v>
      </c>
      <c r="K29" s="76">
        <f>'12-18л. РАСКЛАДКА'!W374</f>
        <v>5</v>
      </c>
      <c r="L29" s="76">
        <f>'12-18л. РАСКЛАДКА'!W427</f>
        <v>10</v>
      </c>
      <c r="M29" s="76">
        <f>'12-18л. РАСКЛАДКА'!W481</f>
        <v>0</v>
      </c>
      <c r="N29" s="812">
        <f>'12-18л. РАСКЛАДКА'!W534</f>
        <v>5</v>
      </c>
      <c r="O29" s="814">
        <f t="shared" si="0"/>
        <v>60</v>
      </c>
      <c r="P29" s="3313">
        <v>0</v>
      </c>
      <c r="Q29" s="1557">
        <v>60</v>
      </c>
      <c r="R29" s="1428">
        <v>10</v>
      </c>
      <c r="T29" s="3707"/>
      <c r="U29" s="19"/>
      <c r="V29" s="356"/>
      <c r="W29" s="106"/>
      <c r="X29" s="106"/>
      <c r="Y29" s="106"/>
      <c r="Z29" s="106"/>
      <c r="AA29" s="598"/>
      <c r="AB29" s="126"/>
      <c r="AC29" s="106"/>
      <c r="AD29" s="599"/>
      <c r="AE29" s="106"/>
      <c r="AF29" s="605"/>
      <c r="AH29" s="106"/>
      <c r="AI29" s="106"/>
      <c r="AJ29" s="106"/>
    </row>
    <row r="30" spans="2:36" ht="13.5" customHeight="1">
      <c r="B30" s="441">
        <v>20</v>
      </c>
      <c r="C30" s="230" t="s">
        <v>47</v>
      </c>
      <c r="D30" s="1434">
        <v>21</v>
      </c>
      <c r="E30" s="589">
        <f>'12-18л. РАСКЛАДКА'!W33</f>
        <v>11.75</v>
      </c>
      <c r="F30" s="76">
        <f>'12-18л. РАСКЛАДКА'!W91</f>
        <v>8.82</v>
      </c>
      <c r="G30" s="76">
        <f>'12-18л. РАСКЛАДКА'!W150</f>
        <v>13.6</v>
      </c>
      <c r="H30" s="76">
        <f>'12-18л. РАСКЛАДКА'!W206</f>
        <v>21.85</v>
      </c>
      <c r="I30" s="76">
        <f>'12-18л. РАСКЛАДКА'!W263</f>
        <v>16.84</v>
      </c>
      <c r="J30" s="76">
        <f>'12-18л. РАСКЛАДКА'!W319</f>
        <v>33.86</v>
      </c>
      <c r="K30" s="76">
        <f>'12-18л. РАСКЛАДКА'!W375</f>
        <v>26.029999999999998</v>
      </c>
      <c r="L30" s="76">
        <f>'12-18л. РАСКЛАДКА'!W428</f>
        <v>39.57</v>
      </c>
      <c r="M30" s="76">
        <f>'12-18л. РАСКЛАДКА'!W482</f>
        <v>22.560000000000002</v>
      </c>
      <c r="N30" s="812">
        <f>'12-18л. РАСКЛАДКА'!W535</f>
        <v>15.120000000000001</v>
      </c>
      <c r="O30" s="814">
        <f t="shared" si="0"/>
        <v>210</v>
      </c>
      <c r="P30" s="3313">
        <v>0</v>
      </c>
      <c r="Q30" s="1557">
        <v>210</v>
      </c>
      <c r="R30" s="1428">
        <v>35</v>
      </c>
      <c r="T30" s="3707"/>
      <c r="U30" s="19"/>
      <c r="V30" s="356"/>
      <c r="W30" s="106"/>
      <c r="X30" s="106"/>
      <c r="Y30" s="106"/>
      <c r="Z30" s="106"/>
      <c r="AA30" s="598"/>
      <c r="AB30" s="126"/>
      <c r="AC30" s="106"/>
      <c r="AD30" s="599"/>
      <c r="AE30" s="106"/>
      <c r="AF30" s="600"/>
      <c r="AH30" s="106"/>
      <c r="AI30" s="106"/>
      <c r="AJ30" s="106"/>
    </row>
    <row r="31" spans="2:36" ht="12.75" customHeight="1">
      <c r="B31" s="441">
        <v>21</v>
      </c>
      <c r="C31" s="230" t="s">
        <v>48</v>
      </c>
      <c r="D31" s="1434">
        <v>10.8</v>
      </c>
      <c r="E31" s="589">
        <f>'12-18л. РАСКЛАДКА'!W34</f>
        <v>12.559999999999999</v>
      </c>
      <c r="F31" s="76">
        <f>'12-18л. РАСКЛАДКА'!W92</f>
        <v>22.35</v>
      </c>
      <c r="G31" s="76">
        <f>'12-18л. РАСКЛАДКА'!W151</f>
        <v>6.5</v>
      </c>
      <c r="H31" s="76">
        <f>'12-18л. РАСКЛАДКА'!W207</f>
        <v>14</v>
      </c>
      <c r="I31" s="76">
        <f>'12-18л. РАСКЛАДКА'!W264</f>
        <v>9.43</v>
      </c>
      <c r="J31" s="76">
        <f>'12-18л. РАСКЛАДКА'!W320</f>
        <v>9</v>
      </c>
      <c r="K31" s="76">
        <f>'12-18л. РАСКЛАДКА'!W376</f>
        <v>14.01</v>
      </c>
      <c r="L31" s="76">
        <f>'12-18л. РАСКЛАДКА'!W429</f>
        <v>2.65</v>
      </c>
      <c r="M31" s="76">
        <f>'12-18л. РАСКЛАДКА'!W483</f>
        <v>5</v>
      </c>
      <c r="N31" s="812">
        <f>'12-18л. РАСКЛАДКА'!W536</f>
        <v>12.5</v>
      </c>
      <c r="O31" s="814">
        <f t="shared" si="0"/>
        <v>108.00000000000001</v>
      </c>
      <c r="P31" s="3313">
        <v>0</v>
      </c>
      <c r="Q31" s="1557">
        <v>108</v>
      </c>
      <c r="R31" s="1428">
        <v>18</v>
      </c>
      <c r="T31" s="3707"/>
      <c r="U31" s="19"/>
      <c r="V31" s="356"/>
      <c r="W31" s="106"/>
      <c r="X31" s="106"/>
      <c r="Y31" s="106"/>
      <c r="Z31" s="106"/>
      <c r="AA31" s="598"/>
      <c r="AB31" s="126"/>
      <c r="AC31" s="106"/>
      <c r="AD31" s="599"/>
      <c r="AE31" s="106"/>
      <c r="AF31" s="600"/>
      <c r="AH31" s="106"/>
      <c r="AI31" s="106"/>
      <c r="AJ31" s="106"/>
    </row>
    <row r="32" spans="2:36" ht="12" customHeight="1">
      <c r="B32" s="441">
        <v>22</v>
      </c>
      <c r="C32" s="230" t="s">
        <v>185</v>
      </c>
      <c r="D32" s="1434">
        <v>24</v>
      </c>
      <c r="E32" s="589">
        <f>'12-18л. РАСКЛАДКА'!W35</f>
        <v>120.136</v>
      </c>
      <c r="F32" s="76">
        <f>'12-18л. РАСКЛАДКА'!W93</f>
        <v>0</v>
      </c>
      <c r="G32" s="76">
        <f>'12-18л. РАСКЛАДКА'!W152</f>
        <v>9</v>
      </c>
      <c r="H32" s="76">
        <f>'12-18л. РАСКЛАДКА'!W208</f>
        <v>0</v>
      </c>
      <c r="I32" s="76">
        <f>'12-18л. РАСКЛАДКА'!W265</f>
        <v>8.0399999999999991</v>
      </c>
      <c r="J32" s="76">
        <f>'12-18л. РАСКЛАДКА'!W321</f>
        <v>99.724000000000004</v>
      </c>
      <c r="K32" s="76">
        <f>'12-18л. РАСКЛАДКА'!W377</f>
        <v>0</v>
      </c>
      <c r="L32" s="76">
        <f>'12-18л. РАСКЛАДКА'!W430</f>
        <v>0.5</v>
      </c>
      <c r="M32" s="76">
        <f>'12-18л. РАСКЛАДКА'!W484</f>
        <v>0</v>
      </c>
      <c r="N32" s="812">
        <f>'12-18л. РАСКЛАДКА'!W537</f>
        <v>2.6</v>
      </c>
      <c r="O32" s="814">
        <f t="shared" si="0"/>
        <v>239.99999999999997</v>
      </c>
      <c r="P32" s="3313">
        <v>0</v>
      </c>
      <c r="Q32" s="1557">
        <v>240</v>
      </c>
      <c r="R32" s="1428">
        <v>40</v>
      </c>
      <c r="T32" s="3707"/>
      <c r="U32" s="19"/>
      <c r="V32" s="356"/>
      <c r="W32" s="106"/>
      <c r="X32" s="106"/>
      <c r="Y32" s="106"/>
      <c r="Z32" s="106"/>
      <c r="AA32" s="598"/>
      <c r="AB32" s="126"/>
      <c r="AC32" s="106"/>
      <c r="AD32" s="599"/>
      <c r="AE32" s="106"/>
      <c r="AF32" s="600"/>
      <c r="AH32" s="106"/>
      <c r="AI32" s="106"/>
      <c r="AJ32" s="106"/>
    </row>
    <row r="33" spans="2:36" ht="13.5" customHeight="1">
      <c r="B33" s="441">
        <v>23</v>
      </c>
      <c r="C33" s="230" t="s">
        <v>49</v>
      </c>
      <c r="D33" s="1434">
        <v>21</v>
      </c>
      <c r="E33" s="589">
        <f>'12-18л. РАСКЛАДКА'!W36</f>
        <v>22</v>
      </c>
      <c r="F33" s="76">
        <f>'12-18л. РАСКЛАДКА'!W94</f>
        <v>13.7</v>
      </c>
      <c r="G33" s="76">
        <f>'12-18л. РАСКЛАДКА'!W153</f>
        <v>30.5</v>
      </c>
      <c r="H33" s="76">
        <f>'12-18л. РАСКЛАДКА'!W209</f>
        <v>1.2</v>
      </c>
      <c r="I33" s="76">
        <f>'12-18л. РАСКЛАДКА'!W266</f>
        <v>48.599999999999994</v>
      </c>
      <c r="J33" s="76">
        <f>'12-18л. РАСКЛАДКА'!W322</f>
        <v>12</v>
      </c>
      <c r="K33" s="76">
        <f>'12-18л. РАСКЛАДКА'!W378</f>
        <v>26.35</v>
      </c>
      <c r="L33" s="76">
        <f>'12-18л. РАСКЛАДКА'!W431</f>
        <v>20.6</v>
      </c>
      <c r="M33" s="76">
        <f>'12-18л. РАСКЛАДКА'!W485</f>
        <v>9.1999999999999993</v>
      </c>
      <c r="N33" s="812">
        <f>'12-18л. РАСКЛАДКА'!W538</f>
        <v>25.85</v>
      </c>
      <c r="O33" s="814">
        <f t="shared" si="0"/>
        <v>209.99999999999997</v>
      </c>
      <c r="P33" s="3313">
        <v>0</v>
      </c>
      <c r="Q33" s="1557">
        <v>210</v>
      </c>
      <c r="R33" s="1428">
        <v>35</v>
      </c>
      <c r="T33" s="3707"/>
      <c r="U33" s="19"/>
      <c r="V33" s="356"/>
      <c r="W33" s="106"/>
      <c r="X33" s="106"/>
      <c r="Y33" s="106"/>
      <c r="Z33" s="106"/>
      <c r="AA33" s="598"/>
      <c r="AB33" s="126"/>
      <c r="AC33" s="106"/>
      <c r="AD33" s="599"/>
      <c r="AE33" s="106"/>
      <c r="AF33" s="600"/>
      <c r="AH33" s="106"/>
      <c r="AI33" s="106"/>
      <c r="AJ33" s="106"/>
    </row>
    <row r="34" spans="2:36" ht="12.75" customHeight="1">
      <c r="B34" s="441">
        <v>24</v>
      </c>
      <c r="C34" s="230" t="s">
        <v>50</v>
      </c>
      <c r="D34" s="1434">
        <v>9</v>
      </c>
      <c r="E34" s="589">
        <f>'12-18л. РАСКЛАДКА'!W37</f>
        <v>22.5</v>
      </c>
      <c r="F34" s="76">
        <f>'12-18л. РАСКЛАДКА'!W95</f>
        <v>0</v>
      </c>
      <c r="G34" s="76">
        <f>'12-18л. РАСКЛАДКА'!W154</f>
        <v>37.5</v>
      </c>
      <c r="H34" s="76">
        <f>'12-18л. РАСКЛАДКА'!W210</f>
        <v>0</v>
      </c>
      <c r="I34" s="76">
        <f>'12-18л. РАСКЛАДКА'!W267</f>
        <v>0</v>
      </c>
      <c r="J34" s="76">
        <f>'12-18л. РАСКЛАДКА'!W323</f>
        <v>0</v>
      </c>
      <c r="K34" s="76">
        <f>'12-18л. РАСКЛАДКА'!W379</f>
        <v>0</v>
      </c>
      <c r="L34" s="76">
        <f>'12-18л. РАСКЛАДКА'!W432</f>
        <v>0</v>
      </c>
      <c r="M34" s="76">
        <f>'12-18л. РАСКЛАДКА'!W486</f>
        <v>30</v>
      </c>
      <c r="N34" s="812">
        <f>'12-18л. РАСКЛАДКА'!W539</f>
        <v>0</v>
      </c>
      <c r="O34" s="814">
        <f t="shared" si="0"/>
        <v>90</v>
      </c>
      <c r="P34" s="3313">
        <v>0</v>
      </c>
      <c r="Q34" s="1557">
        <v>90</v>
      </c>
      <c r="R34" s="1428">
        <v>15</v>
      </c>
      <c r="T34" s="3707"/>
      <c r="U34" s="19"/>
      <c r="V34" s="356"/>
      <c r="W34" s="106"/>
      <c r="X34" s="106"/>
      <c r="Y34" s="106"/>
      <c r="Z34" s="106"/>
      <c r="AA34" s="598"/>
      <c r="AB34" s="126"/>
      <c r="AC34" s="106"/>
      <c r="AD34" s="599"/>
      <c r="AE34" s="106"/>
      <c r="AF34" s="613"/>
      <c r="AH34" s="106"/>
      <c r="AI34" s="106"/>
      <c r="AJ34" s="106"/>
    </row>
    <row r="35" spans="2:36" ht="12" customHeight="1">
      <c r="B35" s="441">
        <v>25</v>
      </c>
      <c r="C35" s="230" t="s">
        <v>51</v>
      </c>
      <c r="D35" s="1434">
        <v>1.2</v>
      </c>
      <c r="E35" s="589">
        <f>'12-18л. РАСКЛАДКА'!W38</f>
        <v>2</v>
      </c>
      <c r="F35" s="76">
        <f>'12-18л. РАСКЛАДКА'!W96</f>
        <v>0</v>
      </c>
      <c r="G35" s="76">
        <f>'12-18л. РАСКЛАДКА'!W155</f>
        <v>2</v>
      </c>
      <c r="H35" s="76">
        <f>'12-18л. РАСКЛАДКА'!W211</f>
        <v>0</v>
      </c>
      <c r="I35" s="76">
        <f>'12-18л. РАСКЛАДКА'!W268</f>
        <v>0</v>
      </c>
      <c r="J35" s="76">
        <f>'12-18л. РАСКЛАДКА'!W324</f>
        <v>0</v>
      </c>
      <c r="K35" s="76">
        <f>'12-18л. РАСКЛАДКА'!W380</f>
        <v>0</v>
      </c>
      <c r="L35" s="76">
        <f>'12-18л. РАСКЛАДКА'!W433</f>
        <v>1</v>
      </c>
      <c r="M35" s="76">
        <f>'12-18л. РАСКЛАДКА'!W487</f>
        <v>0</v>
      </c>
      <c r="N35" s="812">
        <f>'12-18л. РАСКЛАДКА'!W540</f>
        <v>0</v>
      </c>
      <c r="O35" s="814">
        <f t="shared" si="0"/>
        <v>5</v>
      </c>
      <c r="P35" s="3313">
        <v>-58.333333332999999</v>
      </c>
      <c r="Q35" s="1557">
        <v>12</v>
      </c>
      <c r="R35" s="1428">
        <v>2</v>
      </c>
      <c r="T35" s="3707"/>
      <c r="U35" s="19"/>
      <c r="V35" s="356"/>
      <c r="W35" s="106"/>
      <c r="X35" s="106"/>
      <c r="Y35" s="106"/>
      <c r="Z35" s="106"/>
      <c r="AA35" s="598"/>
      <c r="AB35" s="126"/>
      <c r="AC35" s="106"/>
      <c r="AD35" s="599"/>
      <c r="AE35" s="106"/>
      <c r="AF35" s="613"/>
      <c r="AH35" s="106"/>
      <c r="AI35" s="106"/>
      <c r="AJ35" s="106"/>
    </row>
    <row r="36" spans="2:36" ht="12" customHeight="1">
      <c r="B36" s="441">
        <v>26</v>
      </c>
      <c r="C36" s="230" t="s">
        <v>186</v>
      </c>
      <c r="D36" s="1434">
        <v>0.72</v>
      </c>
      <c r="E36" s="589">
        <f>'12-18л. РАСКЛАДКА'!W39</f>
        <v>0</v>
      </c>
      <c r="F36" s="76">
        <f>'12-18л. РАСКЛАДКА'!W97</f>
        <v>3</v>
      </c>
      <c r="G36" s="76">
        <f>'12-18л. РАСКЛАДКА'!W156</f>
        <v>0</v>
      </c>
      <c r="H36" s="76">
        <f>'12-18л. РАСКЛАДКА'!W212</f>
        <v>0</v>
      </c>
      <c r="I36" s="76">
        <f>'12-18л. РАСКЛАДКА'!W269</f>
        <v>4.2</v>
      </c>
      <c r="J36" s="76">
        <f>'12-18л. РАСКЛАДКА'!W325</f>
        <v>0</v>
      </c>
      <c r="K36" s="76">
        <f>'12-18л. РАСКЛАДКА'!W381</f>
        <v>0</v>
      </c>
      <c r="L36" s="76">
        <f>'12-18л. РАСКЛАДКА'!W434</f>
        <v>0</v>
      </c>
      <c r="M36" s="76">
        <f>'12-18л. РАСКЛАДКА'!W488</f>
        <v>0</v>
      </c>
      <c r="N36" s="812">
        <f>'12-18л. РАСКЛАДКА'!W541</f>
        <v>0</v>
      </c>
      <c r="O36" s="814">
        <f t="shared" si="0"/>
        <v>7.2</v>
      </c>
      <c r="P36" s="3313">
        <v>0</v>
      </c>
      <c r="Q36" s="1557">
        <v>7.2</v>
      </c>
      <c r="R36" s="1428">
        <v>1.2</v>
      </c>
      <c r="T36" s="3707"/>
      <c r="U36" s="19"/>
      <c r="V36" s="356"/>
      <c r="W36" s="106"/>
      <c r="X36" s="106"/>
      <c r="Y36" s="106"/>
      <c r="Z36" s="106"/>
      <c r="AA36" s="598"/>
      <c r="AB36" s="126"/>
      <c r="AC36" s="106"/>
      <c r="AD36" s="599"/>
      <c r="AE36" s="106"/>
      <c r="AF36" s="613"/>
      <c r="AH36" s="106"/>
      <c r="AI36" s="106"/>
      <c r="AJ36" s="106"/>
    </row>
    <row r="37" spans="2:36" ht="12" customHeight="1">
      <c r="B37" s="441">
        <v>27</v>
      </c>
      <c r="C37" s="230" t="s">
        <v>102</v>
      </c>
      <c r="D37" s="1434">
        <v>1.2</v>
      </c>
      <c r="E37" s="589">
        <f>'12-18л. РАСКЛАДКА'!W40</f>
        <v>3.5</v>
      </c>
      <c r="F37" s="76">
        <f>'12-18л. РАСКЛАДКА'!W98</f>
        <v>0</v>
      </c>
      <c r="G37" s="76">
        <f>'12-18л. РАСКЛАДКА'!W157</f>
        <v>0</v>
      </c>
      <c r="H37" s="76">
        <f>'12-18л. РАСКЛАДКА'!W213</f>
        <v>0</v>
      </c>
      <c r="I37" s="76">
        <f>'12-18л. РАСКЛАДКА'!W270</f>
        <v>0</v>
      </c>
      <c r="J37" s="76">
        <f>'12-18л. РАСКЛАДКА'!W326</f>
        <v>5</v>
      </c>
      <c r="K37" s="76">
        <f>'12-18л. РАСКЛАДКА'!W382</f>
        <v>3.5</v>
      </c>
      <c r="L37" s="76">
        <f>'12-18л. РАСКЛАДКА'!W435</f>
        <v>0</v>
      </c>
      <c r="M37" s="76">
        <f>'12-18л. РАСКЛАДКА'!W489</f>
        <v>0</v>
      </c>
      <c r="N37" s="812">
        <f>'12-18л. РАСКЛАДКА'!W542</f>
        <v>0</v>
      </c>
      <c r="O37" s="814">
        <f t="shared" si="0"/>
        <v>12</v>
      </c>
      <c r="P37" s="3313">
        <v>0</v>
      </c>
      <c r="Q37" s="1557">
        <v>12</v>
      </c>
      <c r="R37" s="1428">
        <v>2</v>
      </c>
      <c r="T37" s="3707"/>
      <c r="U37" s="19"/>
      <c r="V37" s="356"/>
      <c r="W37" s="106"/>
      <c r="X37" s="106"/>
      <c r="Y37" s="106"/>
      <c r="Z37" s="106"/>
      <c r="AA37" s="598"/>
      <c r="AB37" s="126"/>
      <c r="AC37" s="106"/>
      <c r="AD37" s="599"/>
      <c r="AE37" s="106"/>
      <c r="AF37" s="613"/>
      <c r="AH37" s="106"/>
      <c r="AI37" s="106"/>
      <c r="AJ37" s="106"/>
    </row>
    <row r="38" spans="2:36" ht="12" hidden="1" customHeight="1">
      <c r="B38" s="441">
        <v>28</v>
      </c>
      <c r="C38" s="230" t="s">
        <v>52</v>
      </c>
      <c r="D38" s="1434">
        <v>0.18</v>
      </c>
      <c r="E38" s="589">
        <f>'12-18л. РАСКЛАДКА'!W41</f>
        <v>0</v>
      </c>
      <c r="F38" s="76">
        <f>'12-18л. РАСКЛАДКА'!W99</f>
        <v>0</v>
      </c>
      <c r="G38" s="76">
        <f>'12-18л. РАСКЛАДКА'!W158</f>
        <v>0</v>
      </c>
      <c r="H38" s="76">
        <f>'12-18л. РАСКЛАДКА'!W214</f>
        <v>0</v>
      </c>
      <c r="I38" s="76">
        <f>'12-18л. РАСКЛАДКА'!W271</f>
        <v>1.05</v>
      </c>
      <c r="J38" s="76">
        <f>'12-18л. РАСКЛАДКА'!W327</f>
        <v>0</v>
      </c>
      <c r="K38" s="76">
        <f>'12-18л. РАСКЛАДКА'!W383</f>
        <v>0</v>
      </c>
      <c r="L38" s="76">
        <f>'12-18л. РАСКЛАДКА'!W436</f>
        <v>0.75</v>
      </c>
      <c r="M38" s="76">
        <f>'12-18л. РАСКЛАДКА'!W490</f>
        <v>0</v>
      </c>
      <c r="N38" s="812">
        <f>'12-18л. РАСКЛАДКА'!W543</f>
        <v>0</v>
      </c>
      <c r="O38" s="814">
        <f t="shared" si="0"/>
        <v>1.8</v>
      </c>
      <c r="P38" s="3313">
        <v>0</v>
      </c>
      <c r="Q38" s="1557">
        <f t="shared" ref="Q38" si="2">(R38*60/100)*10</f>
        <v>1.7999999999999998</v>
      </c>
      <c r="R38" s="1428">
        <v>0.3</v>
      </c>
      <c r="T38" s="3707"/>
      <c r="U38" s="19"/>
      <c r="V38" s="356"/>
      <c r="W38" s="106"/>
      <c r="X38" s="106"/>
      <c r="Y38" s="106"/>
      <c r="Z38" s="106"/>
      <c r="AA38" s="598"/>
      <c r="AB38" s="126"/>
      <c r="AC38" s="106"/>
      <c r="AD38" s="599"/>
      <c r="AE38" s="106"/>
      <c r="AF38" s="1726"/>
      <c r="AH38" s="106"/>
      <c r="AI38" s="106"/>
      <c r="AJ38" s="106"/>
    </row>
    <row r="39" spans="2:36" ht="12.75" customHeight="1">
      <c r="B39" s="441">
        <v>29</v>
      </c>
      <c r="C39" s="465" t="s">
        <v>187</v>
      </c>
      <c r="D39" s="1434">
        <v>3</v>
      </c>
      <c r="E39" s="589">
        <f>'12-18л. РАСКЛАДКА'!W42</f>
        <v>2.6500000000000004</v>
      </c>
      <c r="F39" s="76">
        <f>'12-18л. РАСКЛАДКА'!W100</f>
        <v>3.1820000000000004</v>
      </c>
      <c r="G39" s="76">
        <f>'12-18л. РАСКЛАДКА'!W159</f>
        <v>2.35</v>
      </c>
      <c r="H39" s="76">
        <f>'12-18л. РАСКЛАДКА'!W215</f>
        <v>3.2450000000000001</v>
      </c>
      <c r="I39" s="76">
        <f>'12-18л. РАСКЛАДКА'!W272</f>
        <v>2.94</v>
      </c>
      <c r="J39" s="76">
        <f>'12-18л. РАСКЛАДКА'!W328</f>
        <v>3.31</v>
      </c>
      <c r="K39" s="76">
        <f>'12-18л. РАСКЛАДКА'!W384</f>
        <v>3.55</v>
      </c>
      <c r="L39" s="76">
        <f>'12-18л. РАСКЛАДКА'!W437</f>
        <v>2.54</v>
      </c>
      <c r="M39" s="76">
        <f>'12-18л. РАСКЛАДКА'!W491</f>
        <v>3.26</v>
      </c>
      <c r="N39" s="812">
        <f>'12-18л. РАСКЛАДКА'!W544</f>
        <v>2.9729999999999999</v>
      </c>
      <c r="O39" s="814">
        <f t="shared" si="0"/>
        <v>30</v>
      </c>
      <c r="P39" s="3313">
        <v>0</v>
      </c>
      <c r="Q39" s="1557">
        <v>30</v>
      </c>
      <c r="R39" s="1428">
        <v>5</v>
      </c>
      <c r="T39" s="3707"/>
      <c r="U39" s="7"/>
      <c r="V39" s="356"/>
      <c r="W39" s="106"/>
      <c r="X39" s="106"/>
      <c r="Y39" s="106"/>
      <c r="Z39" s="106"/>
      <c r="AA39" s="598"/>
      <c r="AB39" s="126"/>
      <c r="AC39" s="106"/>
      <c r="AD39" s="599"/>
      <c r="AE39" s="106"/>
      <c r="AF39" s="613"/>
      <c r="AH39" s="106"/>
      <c r="AI39" s="106"/>
      <c r="AJ39" s="106"/>
    </row>
    <row r="40" spans="2:36" ht="13.5" customHeight="1">
      <c r="B40" s="441">
        <v>30</v>
      </c>
      <c r="C40" s="230" t="s">
        <v>103</v>
      </c>
      <c r="D40" s="1434">
        <v>2.4</v>
      </c>
      <c r="E40" s="589">
        <f>'12-18л. РАСКЛАДКА'!W43</f>
        <v>0</v>
      </c>
      <c r="F40" s="76">
        <f>'12-18л. РАСКЛАДКА'!W101</f>
        <v>0</v>
      </c>
      <c r="G40" s="76">
        <f>'12-18л. РАСКЛАДКА'!W160</f>
        <v>0</v>
      </c>
      <c r="H40" s="76">
        <f>'12-18л. РАСКЛАДКА'!W216</f>
        <v>0</v>
      </c>
      <c r="I40" s="76">
        <f>'12-18л. РАСКЛАДКА'!W273</f>
        <v>4</v>
      </c>
      <c r="J40" s="76">
        <f>'12-18л. РАСКЛАДКА'!W329</f>
        <v>0</v>
      </c>
      <c r="K40" s="76">
        <f>'12-18л. РАСКЛАДКА'!W385</f>
        <v>10</v>
      </c>
      <c r="L40" s="76">
        <f>'12-18л. РАСКЛАДКА'!W438</f>
        <v>0</v>
      </c>
      <c r="M40" s="76">
        <f>'12-18л. РАСКЛАДКА'!W492</f>
        <v>0</v>
      </c>
      <c r="N40" s="812">
        <f>'12-18л. РАСКЛАДКА'!W545</f>
        <v>10</v>
      </c>
      <c r="O40" s="814">
        <f t="shared" si="0"/>
        <v>24</v>
      </c>
      <c r="P40" s="3313">
        <v>0</v>
      </c>
      <c r="Q40" s="1557">
        <v>24</v>
      </c>
      <c r="R40" s="1428">
        <v>4</v>
      </c>
      <c r="T40" s="3707"/>
      <c r="U40" s="19"/>
      <c r="V40" s="356"/>
      <c r="W40" s="106"/>
      <c r="X40" s="106"/>
      <c r="Y40" s="106"/>
      <c r="Z40" s="106"/>
      <c r="AA40" s="598"/>
      <c r="AB40" s="126"/>
      <c r="AC40" s="106"/>
      <c r="AD40" s="599"/>
      <c r="AE40" s="106"/>
      <c r="AF40" s="613"/>
      <c r="AH40" s="106"/>
      <c r="AI40" s="106"/>
      <c r="AJ40" s="106"/>
    </row>
    <row r="41" spans="2:36" ht="12.75" customHeight="1">
      <c r="B41" s="441">
        <v>31</v>
      </c>
      <c r="C41" s="230" t="s">
        <v>104</v>
      </c>
      <c r="D41" s="1434">
        <v>1.2</v>
      </c>
      <c r="E41" s="589">
        <f>'12-18л. РАСКЛАДКА'!W44</f>
        <v>0.70300000000000007</v>
      </c>
      <c r="F41" s="76">
        <f>'12-18л. РАСКЛАДКА'!W102</f>
        <v>1.76905</v>
      </c>
      <c r="G41" s="76">
        <f>'12-18л. РАСКЛАДКА'!W161</f>
        <v>0.80299999999999994</v>
      </c>
      <c r="H41" s="76">
        <f>'12-18л. РАСКЛАДКА'!W217</f>
        <v>0.96089999999999998</v>
      </c>
      <c r="I41" s="76">
        <f>'12-18л. РАСКЛАДКА'!W274</f>
        <v>2.6093000000000002</v>
      </c>
      <c r="J41" s="76">
        <f>'12-18л. РАСКЛАДКА'!W330</f>
        <v>0.01</v>
      </c>
      <c r="K41" s="76">
        <f>'12-18л. РАСКЛАДКА'!W386</f>
        <v>0.71</v>
      </c>
      <c r="L41" s="76">
        <f>'12-18л. РАСКЛАДКА'!W439</f>
        <v>0.01</v>
      </c>
      <c r="M41" s="76">
        <f>'12-18л. РАСКЛАДКА'!W493</f>
        <v>2.9704600000000001</v>
      </c>
      <c r="N41" s="812">
        <f>'12-18л. РАСКЛАДКА'!W546</f>
        <v>1.4542999999999999</v>
      </c>
      <c r="O41" s="814">
        <f t="shared" si="0"/>
        <v>12.00001</v>
      </c>
      <c r="P41" s="3313">
        <v>8.3330000000000003E-5</v>
      </c>
      <c r="Q41" s="1557">
        <v>12</v>
      </c>
      <c r="R41" s="1428">
        <v>2</v>
      </c>
      <c r="T41" s="3707"/>
      <c r="U41" s="19"/>
      <c r="V41" s="356"/>
      <c r="W41" s="106"/>
      <c r="X41" s="106"/>
      <c r="Y41" s="106"/>
      <c r="Z41" s="106"/>
      <c r="AA41" s="598"/>
      <c r="AB41" s="126"/>
      <c r="AC41" s="106"/>
      <c r="AD41" s="599"/>
      <c r="AE41" s="106"/>
      <c r="AF41" s="1727"/>
      <c r="AH41" s="106"/>
      <c r="AI41" s="106"/>
      <c r="AJ41" s="106"/>
    </row>
    <row r="42" spans="2:36" ht="12.75" customHeight="1">
      <c r="B42" s="441">
        <v>32</v>
      </c>
      <c r="C42" s="230" t="s">
        <v>54</v>
      </c>
      <c r="D42" s="1434">
        <v>54</v>
      </c>
      <c r="E42" s="183">
        <f>'12-18л. МЕНЮ '!E93</f>
        <v>59.392930000000007</v>
      </c>
      <c r="F42" s="90">
        <f>'12-18л. МЕНЮ '!E147</f>
        <v>53.644499999999994</v>
      </c>
      <c r="G42" s="90">
        <f>'12-18л. МЕНЮ '!E201</f>
        <v>56.385799999999989</v>
      </c>
      <c r="H42" s="90">
        <f>'12-18л. МЕНЮ '!E258</f>
        <v>55.313900000000004</v>
      </c>
      <c r="I42" s="90">
        <f>'12-18л. МЕНЮ '!E309</f>
        <v>61.902799999999992</v>
      </c>
      <c r="J42" s="90">
        <f>'12-18л. МЕНЮ '!E366</f>
        <v>57.143300000000004</v>
      </c>
      <c r="K42" s="90">
        <f>'12-18л. МЕНЮ '!E424</f>
        <v>54.035560000000004</v>
      </c>
      <c r="L42" s="90">
        <f>'12-18л. МЕНЮ '!E479</f>
        <v>45.647400000000005</v>
      </c>
      <c r="M42" s="90">
        <f>'12-18л. МЕНЮ '!E532</f>
        <v>43.994630000000001</v>
      </c>
      <c r="N42" s="793">
        <f>'12-18л. МЕНЮ '!E588</f>
        <v>52.539400000000001</v>
      </c>
      <c r="O42" s="814">
        <f t="shared" si="0"/>
        <v>540.00022000000001</v>
      </c>
      <c r="P42" s="3313">
        <v>4.074E-5</v>
      </c>
      <c r="Q42" s="1557">
        <v>540</v>
      </c>
      <c r="R42" s="1428">
        <v>90</v>
      </c>
      <c r="T42" s="3707"/>
      <c r="U42" s="19"/>
      <c r="V42" s="356"/>
      <c r="W42" s="106"/>
      <c r="X42" s="106"/>
      <c r="Y42" s="106"/>
      <c r="Z42" s="106"/>
      <c r="AA42" s="617"/>
      <c r="AB42" s="126"/>
      <c r="AC42" s="106"/>
      <c r="AD42" s="599"/>
      <c r="AE42" s="106"/>
      <c r="AF42" s="613"/>
      <c r="AH42" s="106"/>
      <c r="AI42" s="106"/>
      <c r="AJ42" s="106"/>
    </row>
    <row r="43" spans="2:36" ht="11.25" customHeight="1">
      <c r="B43" s="441">
        <v>33</v>
      </c>
      <c r="C43" s="230" t="s">
        <v>55</v>
      </c>
      <c r="D43" s="1434">
        <v>55.2</v>
      </c>
      <c r="E43" s="183">
        <f>'12-18л. МЕНЮ '!F93</f>
        <v>62.324419999999996</v>
      </c>
      <c r="F43" s="90">
        <f>'12-18л. МЕНЮ '!F147</f>
        <v>58.533699999999996</v>
      </c>
      <c r="G43" s="90">
        <f>'12-18л. МЕНЮ '!F201</f>
        <v>49.543369999999996</v>
      </c>
      <c r="H43" s="90">
        <f>'12-18л. МЕНЮ '!F258</f>
        <v>55.82480000000001</v>
      </c>
      <c r="I43" s="90">
        <f>'12-18л. МЕНЮ '!F309</f>
        <v>49.281819999999996</v>
      </c>
      <c r="J43" s="90">
        <f>'12-18л. МЕНЮ '!F366</f>
        <v>61.554100000000005</v>
      </c>
      <c r="K43" s="90">
        <f>'12-18л. МЕНЮ '!F424</f>
        <v>49.041069999999991</v>
      </c>
      <c r="L43" s="90">
        <f>'12-18л. МЕНЮ '!F479</f>
        <v>57.077600000000004</v>
      </c>
      <c r="M43" s="90">
        <f>'12-18л. МЕНЮ '!F532</f>
        <v>51.306970000000007</v>
      </c>
      <c r="N43" s="793">
        <f>'12-18л. МЕНЮ '!F588</f>
        <v>57.5124</v>
      </c>
      <c r="O43" s="814">
        <f t="shared" si="0"/>
        <v>552.00024999999994</v>
      </c>
      <c r="P43" s="3313">
        <v>4.5290000000000002E-5</v>
      </c>
      <c r="Q43" s="1557">
        <v>552</v>
      </c>
      <c r="R43" s="1428">
        <v>92</v>
      </c>
      <c r="T43" s="3707"/>
      <c r="U43" s="19"/>
      <c r="V43" s="356"/>
      <c r="W43" s="106"/>
      <c r="X43" s="106"/>
      <c r="Y43" s="106"/>
      <c r="Z43" s="106"/>
      <c r="AA43" s="617"/>
      <c r="AB43" s="126"/>
      <c r="AC43" s="106"/>
      <c r="AD43" s="599"/>
      <c r="AE43" s="106"/>
      <c r="AF43" s="600"/>
      <c r="AH43" s="106"/>
      <c r="AI43" s="106"/>
      <c r="AJ43" s="106"/>
    </row>
    <row r="44" spans="2:36" ht="11.25" customHeight="1">
      <c r="B44" s="441">
        <v>34</v>
      </c>
      <c r="C44" s="230" t="s">
        <v>56</v>
      </c>
      <c r="D44" s="1434">
        <v>229.8</v>
      </c>
      <c r="E44" s="165">
        <f>'12-18л. МЕНЮ '!G93</f>
        <v>220.32107999999999</v>
      </c>
      <c r="F44" s="90">
        <f>'12-18л. МЕНЮ '!G147</f>
        <v>225.9059</v>
      </c>
      <c r="G44" s="90">
        <f>'12-18л. МЕНЮ '!G201</f>
        <v>222.66453999999999</v>
      </c>
      <c r="H44" s="90">
        <f>'12-18л. МЕНЮ '!G258</f>
        <v>226.22069999999999</v>
      </c>
      <c r="I44" s="90">
        <f>'12-18л. МЕНЮ '!G309</f>
        <v>218.31599999999997</v>
      </c>
      <c r="J44" s="90">
        <f>'12-18л. МЕНЮ '!G366</f>
        <v>236.73600000000002</v>
      </c>
      <c r="K44" s="90">
        <f>'12-18л. МЕНЮ '!G424</f>
        <v>258.53460000000001</v>
      </c>
      <c r="L44" s="90">
        <f>'12-18л. МЕНЮ '!G479</f>
        <v>199.3192</v>
      </c>
      <c r="M44" s="90">
        <f>'12-18л. МЕНЮ '!G532</f>
        <v>248.85563999999999</v>
      </c>
      <c r="N44" s="793">
        <f>'12-18л. МЕНЮ '!G588</f>
        <v>241.1266</v>
      </c>
      <c r="O44" s="814">
        <f t="shared" si="0"/>
        <v>2298.0002600000003</v>
      </c>
      <c r="P44" s="3313">
        <v>1.131E-5</v>
      </c>
      <c r="Q44" s="1557">
        <v>2298</v>
      </c>
      <c r="R44" s="1429">
        <v>383</v>
      </c>
      <c r="T44" s="3707"/>
      <c r="U44" s="19"/>
      <c r="V44" s="356"/>
      <c r="W44" s="106"/>
      <c r="X44" s="106"/>
      <c r="Y44" s="106"/>
      <c r="Z44" s="106"/>
      <c r="AA44" s="617"/>
      <c r="AB44" s="126"/>
      <c r="AC44" s="106"/>
      <c r="AD44" s="599"/>
      <c r="AE44" s="106"/>
      <c r="AF44" s="600"/>
      <c r="AH44" s="106"/>
      <c r="AI44" s="106"/>
      <c r="AJ44" s="106"/>
    </row>
    <row r="45" spans="2:36" ht="11.25" customHeight="1" thickBot="1">
      <c r="B45" s="466">
        <v>35</v>
      </c>
      <c r="C45" s="467" t="s">
        <v>57</v>
      </c>
      <c r="D45" s="1435">
        <v>1632</v>
      </c>
      <c r="E45" s="166">
        <f>'12-18л. МЕНЮ '!H93</f>
        <v>1652.8297299999997</v>
      </c>
      <c r="F45" s="94">
        <f>'12-18л. МЕНЮ '!H147</f>
        <v>1620.7309999999998</v>
      </c>
      <c r="G45" s="94">
        <f>'12-18л. МЕНЮ '!H201</f>
        <v>1563.6311999999998</v>
      </c>
      <c r="H45" s="94">
        <f>'12-18л. МЕНЮ '!H258</f>
        <v>1631.1907000000001</v>
      </c>
      <c r="I45" s="94">
        <f>'12-18л. МЕНЮ '!H309</f>
        <v>1538.2583999999999</v>
      </c>
      <c r="J45" s="94">
        <f>'12-18л. МЕНЮ '!H366</f>
        <v>1735.0047999999999</v>
      </c>
      <c r="K45" s="128">
        <f>'12-18л. МЕНЮ '!H424</f>
        <v>1693.6709000000001</v>
      </c>
      <c r="L45" s="94">
        <f>'12-18л. МЕНЮ '!H479</f>
        <v>1567.4061000000002</v>
      </c>
      <c r="M45" s="94">
        <f>'12-18л. МЕНЮ '!H532</f>
        <v>1639.5093999999999</v>
      </c>
      <c r="N45" s="794">
        <f>'12-18л. МЕНЮ '!H588</f>
        <v>1677.7676999999999</v>
      </c>
      <c r="O45" s="815">
        <f t="shared" si="0"/>
        <v>16319.999929999998</v>
      </c>
      <c r="P45" s="3319">
        <v>-4.3000000000000001E-7</v>
      </c>
      <c r="Q45" s="1610">
        <v>16320</v>
      </c>
      <c r="R45" s="1431">
        <v>2720</v>
      </c>
      <c r="T45" s="3707"/>
      <c r="U45" s="19"/>
      <c r="V45" s="356"/>
      <c r="W45" s="106"/>
      <c r="X45" s="106"/>
      <c r="Y45" s="106"/>
      <c r="Z45" s="106"/>
      <c r="AA45" s="617"/>
      <c r="AB45" s="126"/>
      <c r="AC45" s="106"/>
      <c r="AD45" s="599"/>
      <c r="AE45" s="106"/>
      <c r="AF45" s="600"/>
      <c r="AH45" s="106"/>
      <c r="AI45" s="106"/>
      <c r="AJ45" s="106"/>
    </row>
    <row r="47" spans="2:36">
      <c r="V47" s="343"/>
    </row>
    <row r="48" spans="2:36" ht="13.5" customHeight="1"/>
    <row r="49" spans="2:18" ht="12.75" customHeight="1"/>
    <row r="50" spans="2:18" ht="12.75" customHeight="1"/>
    <row r="51" spans="2:18" ht="11.25" customHeight="1"/>
    <row r="52" spans="2:18" ht="11.25" customHeight="1"/>
    <row r="53" spans="2:18"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</row>
    <row r="54" spans="2:18">
      <c r="B54" s="11"/>
      <c r="C54" s="11"/>
      <c r="D54" s="17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</row>
    <row r="55" spans="2:18">
      <c r="B55" s="11"/>
      <c r="C55" s="11"/>
      <c r="D55" s="17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</row>
    <row r="56" spans="2:18"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</row>
    <row r="57" spans="2:18"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2:18"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</row>
    <row r="59" spans="2:18"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</row>
    <row r="60" spans="2:18">
      <c r="B60" t="s">
        <v>191</v>
      </c>
    </row>
    <row r="61" spans="2:18">
      <c r="B61" t="s">
        <v>192</v>
      </c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  <c r="R61" s="261"/>
    </row>
    <row r="62" spans="2:18">
      <c r="B62" t="s">
        <v>193</v>
      </c>
      <c r="O62" s="261"/>
      <c r="P62" s="261"/>
    </row>
    <row r="63" spans="2:18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261"/>
      <c r="R63" s="261"/>
    </row>
    <row r="64" spans="2:18">
      <c r="B64" s="1" t="s">
        <v>194</v>
      </c>
    </row>
    <row r="65" spans="2:18">
      <c r="B65" t="s">
        <v>195</v>
      </c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</row>
    <row r="66" spans="2:18"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261"/>
      <c r="R66" s="261"/>
    </row>
    <row r="68" spans="2:18" ht="13.5" customHeight="1"/>
    <row r="70" spans="2:18" ht="13.5" customHeight="1"/>
    <row r="71" spans="2:18" ht="12" customHeight="1"/>
    <row r="73" spans="2:18" ht="12.75" customHeight="1"/>
    <row r="75" spans="2:18" ht="12.75" customHeight="1"/>
    <row r="77" spans="2:18" ht="12.75" customHeight="1"/>
    <row r="79" spans="2:18" ht="12.75" customHeight="1"/>
    <row r="80" spans="2:18" hidden="1"/>
    <row r="104" ht="12.75" customHeight="1"/>
    <row r="105" ht="13.5" customHeight="1"/>
    <row r="106" ht="12.75" customHeight="1"/>
    <row r="110" ht="12.75" customHeight="1"/>
    <row r="111" ht="12.75" customHeight="1"/>
    <row r="112" ht="11.25" customHeight="1"/>
    <row r="113" spans="2:33" ht="12.75" customHeight="1"/>
    <row r="114" spans="2:33" ht="13.5" customHeight="1"/>
    <row r="115" spans="2:33" ht="14.25" customHeight="1"/>
    <row r="117" spans="2:33" ht="14.25" customHeight="1"/>
    <row r="119" spans="2:33" ht="11.25" customHeight="1"/>
    <row r="122" spans="2:33" hidden="1"/>
    <row r="127" spans="2:33" ht="11.25" customHeight="1"/>
    <row r="128" spans="2:33" ht="12.75" customHeight="1">
      <c r="B128" s="106"/>
      <c r="C128" s="106"/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</row>
    <row r="129" spans="2:33" ht="11.25" customHeight="1"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</row>
    <row r="130" spans="2:33">
      <c r="B130" s="200"/>
      <c r="C130" s="106"/>
      <c r="D130" s="200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98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</row>
    <row r="131" spans="2:33">
      <c r="B131" s="106"/>
      <c r="C131" s="126"/>
      <c r="D131" s="356"/>
      <c r="E131" s="203"/>
      <c r="F131" s="203"/>
      <c r="G131" s="203"/>
      <c r="H131" s="203"/>
      <c r="I131" s="203"/>
      <c r="J131" s="203"/>
      <c r="K131" s="203"/>
      <c r="L131" s="203"/>
      <c r="M131" s="126"/>
      <c r="N131" s="126"/>
      <c r="O131" s="98"/>
      <c r="P131" s="98"/>
      <c r="Q131" s="126"/>
      <c r="R131" s="356"/>
      <c r="S131" s="106"/>
      <c r="T131" s="356"/>
      <c r="U131" s="12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</row>
    <row r="132" spans="2:33">
      <c r="B132" s="106"/>
      <c r="C132" s="126"/>
      <c r="D132" s="98"/>
      <c r="E132" s="591"/>
      <c r="F132" s="203"/>
      <c r="G132" s="203"/>
      <c r="H132" s="203"/>
      <c r="I132" s="203"/>
      <c r="J132" s="203"/>
      <c r="K132" s="203"/>
      <c r="L132" s="203"/>
      <c r="M132" s="126"/>
      <c r="N132" s="126"/>
      <c r="O132" s="98"/>
      <c r="P132" s="98"/>
      <c r="Q132" s="126"/>
      <c r="R132" s="356"/>
      <c r="S132" s="106"/>
      <c r="T132" s="356"/>
      <c r="U132" s="12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</row>
    <row r="133" spans="2:33">
      <c r="B133" s="106"/>
      <c r="C133" s="356"/>
      <c r="D133" s="356"/>
      <c r="E133" s="203"/>
      <c r="F133" s="203"/>
      <c r="G133" s="203"/>
      <c r="H133" s="203"/>
      <c r="I133" s="106"/>
      <c r="J133" s="106"/>
      <c r="K133" s="203"/>
      <c r="L133" s="104"/>
      <c r="M133" s="126"/>
      <c r="N133" s="126"/>
      <c r="O133" s="98"/>
      <c r="P133" s="98"/>
      <c r="Q133" s="356"/>
      <c r="R133" s="356"/>
      <c r="S133" s="106"/>
      <c r="T133" s="356"/>
      <c r="U133" s="126"/>
      <c r="V133" s="106"/>
      <c r="W133" s="106"/>
      <c r="X133" s="106"/>
      <c r="Y133" s="106"/>
      <c r="Z133" s="106"/>
      <c r="AA133" s="106"/>
      <c r="AB133" s="593"/>
      <c r="AC133" s="106"/>
      <c r="AD133" s="106"/>
      <c r="AE133" s="106"/>
      <c r="AF133" s="106"/>
      <c r="AG133" s="106"/>
    </row>
    <row r="134" spans="2:33">
      <c r="B134" s="106"/>
      <c r="C134" s="126"/>
      <c r="D134" s="126"/>
      <c r="E134" s="356"/>
      <c r="F134" s="356"/>
      <c r="G134" s="356"/>
      <c r="H134" s="356"/>
      <c r="I134" s="356"/>
      <c r="J134" s="356"/>
      <c r="K134" s="356"/>
      <c r="L134" s="356"/>
      <c r="M134" s="356"/>
      <c r="N134" s="356"/>
      <c r="O134" s="98"/>
      <c r="P134" s="98"/>
      <c r="Q134" s="356"/>
      <c r="R134" s="356"/>
      <c r="S134" s="106"/>
      <c r="T134" s="356"/>
      <c r="U134" s="126"/>
      <c r="V134" s="106"/>
      <c r="W134" s="106"/>
      <c r="X134" s="106"/>
      <c r="Y134" s="106"/>
      <c r="Z134" s="328"/>
      <c r="AA134" s="106"/>
      <c r="AB134" s="593"/>
      <c r="AC134" s="106"/>
      <c r="AD134" s="106"/>
      <c r="AE134" s="106"/>
      <c r="AF134" s="106"/>
      <c r="AG134" s="106"/>
    </row>
    <row r="135" spans="2:33">
      <c r="B135" s="106"/>
      <c r="C135" s="356"/>
      <c r="D135" s="106"/>
      <c r="E135" s="356"/>
      <c r="F135" s="356"/>
      <c r="G135" s="356"/>
      <c r="H135" s="356"/>
      <c r="I135" s="356"/>
      <c r="J135" s="356"/>
      <c r="K135" s="356"/>
      <c r="L135" s="356"/>
      <c r="M135" s="356"/>
      <c r="N135" s="356"/>
      <c r="O135" s="98"/>
      <c r="P135" s="98"/>
      <c r="Q135" s="126"/>
      <c r="R135" s="356"/>
      <c r="S135" s="106"/>
      <c r="T135" s="356"/>
      <c r="U135" s="126"/>
      <c r="V135" s="106"/>
      <c r="W135" s="106"/>
      <c r="X135" s="106"/>
      <c r="Y135" s="106"/>
      <c r="Z135" s="328"/>
      <c r="AA135" s="106"/>
      <c r="AB135" s="594"/>
      <c r="AC135" s="106"/>
      <c r="AD135" s="106"/>
      <c r="AE135" s="106"/>
      <c r="AF135" s="106"/>
      <c r="AG135" s="106"/>
    </row>
    <row r="136" spans="2:33">
      <c r="B136" s="106"/>
      <c r="C136" s="126"/>
      <c r="D136" s="203"/>
      <c r="E136" s="126"/>
      <c r="F136" s="126"/>
      <c r="G136" s="126"/>
      <c r="H136" s="126"/>
      <c r="I136" s="101"/>
      <c r="J136" s="126"/>
      <c r="K136" s="126"/>
      <c r="L136" s="126"/>
      <c r="M136" s="126"/>
      <c r="N136" s="101"/>
      <c r="O136" s="98"/>
      <c r="P136" s="98"/>
      <c r="Q136" s="203"/>
      <c r="R136" s="356"/>
      <c r="S136" s="126"/>
      <c r="T136" s="356"/>
      <c r="U136" s="126"/>
      <c r="V136" s="106"/>
      <c r="W136" s="268"/>
      <c r="X136" s="356"/>
      <c r="Y136" s="159"/>
      <c r="Z136" s="595"/>
      <c r="AA136" s="106"/>
      <c r="AB136" s="594"/>
      <c r="AC136" s="106"/>
      <c r="AD136" s="106"/>
      <c r="AE136" s="106"/>
      <c r="AF136" s="106"/>
      <c r="AG136" s="106"/>
    </row>
    <row r="137" spans="2:33">
      <c r="B137" s="159"/>
      <c r="C137" s="126"/>
      <c r="D137" s="596"/>
      <c r="E137" s="597"/>
      <c r="F137" s="597"/>
      <c r="G137" s="597"/>
      <c r="H137" s="597"/>
      <c r="I137" s="597"/>
      <c r="J137" s="597"/>
      <c r="K137" s="597"/>
      <c r="L137" s="597"/>
      <c r="M137" s="597"/>
      <c r="N137" s="597"/>
      <c r="O137" s="596"/>
      <c r="P137" s="356"/>
      <c r="Q137" s="356"/>
      <c r="R137" s="106"/>
      <c r="S137" s="487"/>
      <c r="T137" s="106"/>
      <c r="U137" s="106"/>
      <c r="V137" s="106"/>
      <c r="W137" s="598"/>
      <c r="X137" s="126"/>
      <c r="Y137" s="121"/>
      <c r="Z137" s="599"/>
      <c r="AA137" s="106"/>
      <c r="AB137" s="600"/>
      <c r="AC137" s="106"/>
      <c r="AD137" s="106"/>
      <c r="AE137" s="106"/>
      <c r="AF137" s="106"/>
      <c r="AG137" s="106"/>
    </row>
    <row r="138" spans="2:33">
      <c r="B138" s="159"/>
      <c r="C138" s="126"/>
      <c r="D138" s="596"/>
      <c r="E138" s="597"/>
      <c r="F138" s="597"/>
      <c r="G138" s="597"/>
      <c r="H138" s="597"/>
      <c r="I138" s="597"/>
      <c r="J138" s="597"/>
      <c r="K138" s="597"/>
      <c r="L138" s="597"/>
      <c r="M138" s="597"/>
      <c r="N138" s="597"/>
      <c r="O138" s="601"/>
      <c r="P138" s="602"/>
      <c r="Q138" s="356"/>
      <c r="R138" s="106"/>
      <c r="S138" s="106"/>
      <c r="T138" s="106"/>
      <c r="U138" s="106"/>
      <c r="V138" s="106"/>
      <c r="W138" s="598"/>
      <c r="X138" s="126"/>
      <c r="Y138" s="121"/>
      <c r="Z138" s="599"/>
      <c r="AA138" s="106"/>
      <c r="AB138" s="600"/>
      <c r="AC138" s="106"/>
      <c r="AD138" s="106"/>
      <c r="AE138" s="106"/>
      <c r="AF138" s="106"/>
      <c r="AG138" s="106"/>
    </row>
    <row r="139" spans="2:33">
      <c r="B139" s="159"/>
      <c r="C139" s="126"/>
      <c r="D139" s="596"/>
      <c r="E139" s="597"/>
      <c r="F139" s="597"/>
      <c r="G139" s="597"/>
      <c r="H139" s="612"/>
      <c r="I139" s="597"/>
      <c r="J139" s="597"/>
      <c r="K139" s="612"/>
      <c r="L139" s="597"/>
      <c r="M139" s="597"/>
      <c r="N139" s="597"/>
      <c r="O139" s="596"/>
      <c r="P139" s="602"/>
      <c r="Q139" s="356"/>
      <c r="R139" s="106"/>
      <c r="S139" s="106"/>
      <c r="T139" s="106"/>
      <c r="U139" s="106"/>
      <c r="V139" s="106"/>
      <c r="W139" s="598"/>
      <c r="X139" s="126"/>
      <c r="Y139" s="121"/>
      <c r="Z139" s="599"/>
      <c r="AA139" s="106"/>
      <c r="AB139" s="603"/>
      <c r="AC139" s="106"/>
      <c r="AD139" s="106"/>
      <c r="AE139" s="106"/>
      <c r="AF139" s="106"/>
      <c r="AG139" s="106"/>
    </row>
    <row r="140" spans="2:33">
      <c r="B140" s="159"/>
      <c r="C140" s="126"/>
      <c r="D140" s="596"/>
      <c r="E140" s="597"/>
      <c r="F140" s="597"/>
      <c r="G140" s="597"/>
      <c r="H140" s="597"/>
      <c r="I140" s="597"/>
      <c r="J140" s="597"/>
      <c r="K140" s="597"/>
      <c r="L140" s="597"/>
      <c r="M140" s="597"/>
      <c r="N140" s="612"/>
      <c r="O140" s="604"/>
      <c r="P140" s="602"/>
      <c r="Q140" s="356"/>
      <c r="R140" s="106"/>
      <c r="S140" s="106"/>
      <c r="T140" s="106"/>
      <c r="U140" s="106"/>
      <c r="V140" s="106"/>
      <c r="W140" s="598"/>
      <c r="X140" s="126"/>
      <c r="Y140" s="121"/>
      <c r="Z140" s="599"/>
      <c r="AA140" s="106"/>
      <c r="AB140" s="600"/>
      <c r="AC140" s="106"/>
      <c r="AD140" s="106"/>
      <c r="AE140" s="106"/>
      <c r="AF140" s="106"/>
      <c r="AG140" s="106"/>
    </row>
    <row r="141" spans="2:33">
      <c r="B141" s="159"/>
      <c r="C141" s="126"/>
      <c r="D141" s="596"/>
      <c r="E141" s="597"/>
      <c r="F141" s="597"/>
      <c r="G141" s="597"/>
      <c r="H141" s="597"/>
      <c r="I141" s="597"/>
      <c r="J141" s="597"/>
      <c r="K141" s="597"/>
      <c r="L141" s="597"/>
      <c r="M141" s="597"/>
      <c r="N141" s="597"/>
      <c r="O141" s="596"/>
      <c r="P141" s="602"/>
      <c r="Q141" s="356"/>
      <c r="R141" s="106"/>
      <c r="S141" s="106"/>
      <c r="T141" s="106"/>
      <c r="U141" s="106"/>
      <c r="V141" s="106"/>
      <c r="W141" s="598"/>
      <c r="X141" s="126"/>
      <c r="Y141" s="121"/>
      <c r="Z141" s="599"/>
      <c r="AA141" s="106"/>
      <c r="AB141" s="605"/>
      <c r="AC141" s="106"/>
      <c r="AD141" s="106"/>
      <c r="AE141" s="106"/>
      <c r="AF141" s="106"/>
      <c r="AG141" s="106"/>
    </row>
    <row r="142" spans="2:33">
      <c r="B142" s="159"/>
      <c r="C142" s="126"/>
      <c r="D142" s="596"/>
      <c r="E142" s="597"/>
      <c r="F142" s="597"/>
      <c r="G142" s="597"/>
      <c r="H142" s="597"/>
      <c r="I142" s="597"/>
      <c r="J142" s="597"/>
      <c r="K142" s="597"/>
      <c r="L142" s="597"/>
      <c r="M142" s="597"/>
      <c r="N142" s="597"/>
      <c r="O142" s="596"/>
      <c r="P142" s="602"/>
      <c r="Q142" s="356"/>
      <c r="R142" s="106"/>
      <c r="S142" s="106"/>
      <c r="T142" s="106"/>
      <c r="U142" s="106"/>
      <c r="V142" s="106"/>
      <c r="W142" s="598"/>
      <c r="X142" s="126"/>
      <c r="Y142" s="121"/>
      <c r="Z142" s="599"/>
      <c r="AA142" s="106"/>
      <c r="AB142" s="603"/>
      <c r="AC142" s="106"/>
      <c r="AD142" s="106"/>
      <c r="AE142" s="106"/>
      <c r="AF142" s="106"/>
      <c r="AG142" s="106"/>
    </row>
    <row r="143" spans="2:33">
      <c r="B143" s="159"/>
      <c r="C143" s="126"/>
      <c r="D143" s="596"/>
      <c r="E143" s="597"/>
      <c r="F143" s="597"/>
      <c r="G143" s="98"/>
      <c r="H143" s="607"/>
      <c r="I143" s="612"/>
      <c r="J143" s="597"/>
      <c r="K143" s="597"/>
      <c r="L143" s="597"/>
      <c r="M143" s="597"/>
      <c r="N143" s="597"/>
      <c r="O143" s="606"/>
      <c r="P143" s="602"/>
      <c r="Q143" s="356"/>
      <c r="R143" s="106"/>
      <c r="S143" s="106"/>
      <c r="T143" s="106"/>
      <c r="U143" s="106"/>
      <c r="V143" s="106"/>
      <c r="W143" s="598"/>
      <c r="X143" s="126"/>
      <c r="Y143" s="121"/>
      <c r="Z143" s="599"/>
      <c r="AA143" s="106"/>
      <c r="AB143" s="605"/>
      <c r="AC143" s="106"/>
      <c r="AD143" s="106"/>
      <c r="AE143" s="106"/>
      <c r="AF143" s="106"/>
      <c r="AG143" s="106"/>
    </row>
    <row r="144" spans="2:33">
      <c r="B144" s="159"/>
      <c r="C144" s="126"/>
      <c r="D144" s="596"/>
      <c r="E144" s="480"/>
      <c r="F144" s="597"/>
      <c r="G144" s="597"/>
      <c r="H144" s="597"/>
      <c r="I144" s="597"/>
      <c r="J144" s="597"/>
      <c r="K144" s="597"/>
      <c r="L144" s="597"/>
      <c r="M144" s="597"/>
      <c r="N144" s="597"/>
      <c r="O144" s="596"/>
      <c r="P144" s="602"/>
      <c r="Q144" s="356"/>
      <c r="R144" s="106"/>
      <c r="S144" s="106"/>
      <c r="T144" s="106"/>
      <c r="U144" s="106"/>
      <c r="V144" s="106"/>
      <c r="W144" s="598"/>
      <c r="X144" s="126"/>
      <c r="Y144" s="121"/>
      <c r="Z144" s="599"/>
      <c r="AA144" s="106"/>
      <c r="AB144" s="600"/>
      <c r="AC144" s="106"/>
      <c r="AD144" s="106"/>
      <c r="AE144" s="106"/>
      <c r="AF144" s="106"/>
      <c r="AG144" s="106"/>
    </row>
    <row r="145" spans="2:33">
      <c r="B145" s="159"/>
      <c r="C145" s="126"/>
      <c r="D145" s="596"/>
      <c r="E145" s="480"/>
      <c r="F145" s="597"/>
      <c r="G145" s="597"/>
      <c r="H145" s="597"/>
      <c r="I145" s="597"/>
      <c r="J145" s="597"/>
      <c r="K145" s="597"/>
      <c r="L145" s="597"/>
      <c r="M145" s="597"/>
      <c r="N145" s="597"/>
      <c r="O145" s="596"/>
      <c r="P145" s="602"/>
      <c r="Q145" s="356"/>
      <c r="R145" s="106"/>
      <c r="S145" s="106"/>
      <c r="T145" s="106"/>
      <c r="U145" s="106"/>
      <c r="V145" s="106"/>
      <c r="W145" s="598"/>
      <c r="X145" s="126"/>
      <c r="Y145" s="121"/>
      <c r="Z145" s="599"/>
      <c r="AA145" s="106"/>
      <c r="AB145" s="600"/>
      <c r="AC145" s="106"/>
      <c r="AD145" s="106"/>
      <c r="AE145" s="106"/>
      <c r="AF145" s="106"/>
      <c r="AG145" s="106"/>
    </row>
    <row r="146" spans="2:33">
      <c r="B146" s="159"/>
      <c r="C146" s="126"/>
      <c r="D146" s="596"/>
      <c r="E146" s="480"/>
      <c r="F146" s="597"/>
      <c r="G146" s="597"/>
      <c r="H146" s="597"/>
      <c r="I146" s="597"/>
      <c r="J146" s="597"/>
      <c r="K146" s="597"/>
      <c r="L146" s="597"/>
      <c r="M146" s="597"/>
      <c r="N146" s="597"/>
      <c r="O146" s="596"/>
      <c r="P146" s="602"/>
      <c r="Q146" s="356"/>
      <c r="R146" s="106"/>
      <c r="S146" s="106"/>
      <c r="T146" s="106"/>
      <c r="U146" s="106"/>
      <c r="V146" s="106"/>
      <c r="W146" s="598"/>
      <c r="X146" s="126"/>
      <c r="Y146" s="121"/>
      <c r="Z146" s="599"/>
      <c r="AA146" s="106"/>
      <c r="AB146" s="600"/>
      <c r="AC146" s="106"/>
      <c r="AD146" s="106"/>
      <c r="AE146" s="106"/>
      <c r="AF146" s="106"/>
      <c r="AG146" s="106"/>
    </row>
    <row r="147" spans="2:33">
      <c r="B147" s="159"/>
      <c r="C147" s="126"/>
      <c r="D147" s="596"/>
      <c r="E147" s="480"/>
      <c r="F147" s="597"/>
      <c r="G147" s="597"/>
      <c r="H147" s="597"/>
      <c r="I147" s="597"/>
      <c r="J147" s="597"/>
      <c r="K147" s="597"/>
      <c r="L147" s="597"/>
      <c r="M147" s="597"/>
      <c r="N147" s="597"/>
      <c r="O147" s="596"/>
      <c r="P147" s="602"/>
      <c r="Q147" s="356"/>
      <c r="R147" s="106"/>
      <c r="S147" s="106"/>
      <c r="T147" s="106"/>
      <c r="U147" s="106"/>
      <c r="V147" s="106"/>
      <c r="W147" s="598"/>
      <c r="X147" s="126"/>
      <c r="Y147" s="121"/>
      <c r="Z147" s="599"/>
      <c r="AA147" s="106"/>
      <c r="AB147" s="600"/>
      <c r="AC147" s="106"/>
      <c r="AD147" s="106"/>
      <c r="AE147" s="106"/>
      <c r="AF147" s="106"/>
      <c r="AG147" s="106"/>
    </row>
    <row r="148" spans="2:33">
      <c r="B148" s="159"/>
      <c r="C148" s="126"/>
      <c r="D148" s="596"/>
      <c r="E148" s="480"/>
      <c r="F148" s="597"/>
      <c r="G148" s="597"/>
      <c r="H148" s="597"/>
      <c r="I148" s="597"/>
      <c r="J148" s="597"/>
      <c r="K148" s="597"/>
      <c r="L148" s="597"/>
      <c r="M148" s="597"/>
      <c r="N148" s="597"/>
      <c r="O148" s="596"/>
      <c r="P148" s="602"/>
      <c r="Q148" s="356"/>
      <c r="R148" s="106"/>
      <c r="S148" s="106"/>
      <c r="T148" s="106"/>
      <c r="U148" s="106"/>
      <c r="V148" s="106"/>
      <c r="W148" s="598"/>
      <c r="X148" s="126"/>
      <c r="Y148" s="121"/>
      <c r="Z148" s="599"/>
      <c r="AA148" s="106"/>
      <c r="AB148" s="600"/>
      <c r="AC148" s="106"/>
      <c r="AD148" s="106"/>
      <c r="AE148" s="106"/>
      <c r="AF148" s="106"/>
      <c r="AG148" s="106"/>
    </row>
    <row r="149" spans="2:33">
      <c r="B149" s="159"/>
      <c r="C149" s="126"/>
      <c r="D149" s="596"/>
      <c r="E149" s="480"/>
      <c r="F149" s="597"/>
      <c r="G149" s="597"/>
      <c r="H149" s="597"/>
      <c r="I149" s="597"/>
      <c r="J149" s="597"/>
      <c r="K149" s="597"/>
      <c r="L149" s="597"/>
      <c r="M149" s="597"/>
      <c r="N149" s="597"/>
      <c r="O149" s="596"/>
      <c r="P149" s="602"/>
      <c r="Q149" s="356"/>
      <c r="R149" s="106"/>
      <c r="S149" s="106"/>
      <c r="T149" s="106"/>
      <c r="U149" s="106"/>
      <c r="V149" s="106"/>
      <c r="W149" s="598"/>
      <c r="X149" s="126"/>
      <c r="Y149" s="121"/>
      <c r="Z149" s="599"/>
      <c r="AA149" s="106"/>
      <c r="AB149" s="600"/>
      <c r="AC149" s="106"/>
      <c r="AD149" s="106"/>
      <c r="AE149" s="106"/>
      <c r="AF149" s="106"/>
      <c r="AG149" s="106"/>
    </row>
    <row r="150" spans="2:33" ht="13.5" customHeight="1">
      <c r="B150" s="159"/>
      <c r="C150" s="126"/>
      <c r="D150" s="596"/>
      <c r="E150" s="480"/>
      <c r="F150" s="597"/>
      <c r="G150" s="597"/>
      <c r="H150" s="597"/>
      <c r="I150" s="597"/>
      <c r="J150" s="597"/>
      <c r="K150" s="597"/>
      <c r="L150" s="597"/>
      <c r="M150" s="597"/>
      <c r="N150" s="597"/>
      <c r="O150" s="596"/>
      <c r="P150" s="602"/>
      <c r="Q150" s="356"/>
      <c r="R150" s="106"/>
      <c r="S150" s="106"/>
      <c r="T150" s="106"/>
      <c r="U150" s="106"/>
      <c r="V150" s="106"/>
      <c r="W150" s="598"/>
      <c r="X150" s="126"/>
      <c r="Y150" s="121"/>
      <c r="Z150" s="599"/>
      <c r="AA150" s="106"/>
      <c r="AB150" s="600"/>
      <c r="AC150" s="106"/>
      <c r="AD150" s="106"/>
      <c r="AE150" s="106"/>
      <c r="AF150" s="106"/>
      <c r="AG150" s="106"/>
    </row>
    <row r="151" spans="2:33">
      <c r="B151" s="159"/>
      <c r="C151" s="126"/>
      <c r="D151" s="596"/>
      <c r="E151" s="480"/>
      <c r="F151" s="597"/>
      <c r="G151" s="597"/>
      <c r="H151" s="597"/>
      <c r="I151" s="597"/>
      <c r="J151" s="597"/>
      <c r="K151" s="597"/>
      <c r="L151" s="597"/>
      <c r="M151" s="597"/>
      <c r="N151" s="597"/>
      <c r="O151" s="596"/>
      <c r="P151" s="602"/>
      <c r="Q151" s="356"/>
      <c r="R151" s="106"/>
      <c r="S151" s="106"/>
      <c r="T151" s="106"/>
      <c r="U151" s="106"/>
      <c r="V151" s="106"/>
      <c r="W151" s="598"/>
      <c r="X151" s="126"/>
      <c r="Y151" s="121"/>
      <c r="Z151" s="599"/>
      <c r="AA151" s="106"/>
      <c r="AB151" s="603"/>
      <c r="AC151" s="106"/>
      <c r="AD151" s="106"/>
      <c r="AE151" s="106"/>
      <c r="AF151" s="106"/>
      <c r="AG151" s="106"/>
    </row>
    <row r="152" spans="2:33" ht="12.75" customHeight="1">
      <c r="B152" s="159"/>
      <c r="C152" s="126"/>
      <c r="D152" s="596"/>
      <c r="E152" s="480"/>
      <c r="F152" s="607"/>
      <c r="G152" s="608"/>
      <c r="H152" s="597"/>
      <c r="I152" s="597"/>
      <c r="J152" s="597"/>
      <c r="K152" s="597"/>
      <c r="L152" s="607"/>
      <c r="M152" s="607"/>
      <c r="N152" s="597"/>
      <c r="O152" s="601"/>
      <c r="P152" s="602"/>
      <c r="Q152" s="356"/>
      <c r="R152" s="106"/>
      <c r="S152" s="106"/>
      <c r="T152" s="106"/>
      <c r="U152" s="106"/>
      <c r="V152" s="106"/>
      <c r="W152" s="598"/>
      <c r="X152" s="126"/>
      <c r="Y152" s="121"/>
      <c r="Z152" s="599"/>
      <c r="AA152" s="106"/>
      <c r="AB152" s="609"/>
      <c r="AC152" s="106"/>
      <c r="AD152" s="106"/>
      <c r="AE152" s="106"/>
      <c r="AF152" s="106"/>
      <c r="AG152" s="106"/>
    </row>
    <row r="153" spans="2:33">
      <c r="B153" s="159"/>
      <c r="C153" s="126"/>
      <c r="D153" s="596"/>
      <c r="E153" s="480"/>
      <c r="F153" s="607"/>
      <c r="G153" s="608"/>
      <c r="H153" s="597"/>
      <c r="I153" s="597"/>
      <c r="J153" s="597"/>
      <c r="K153" s="597"/>
      <c r="L153" s="607"/>
      <c r="M153" s="607"/>
      <c r="N153" s="597"/>
      <c r="O153" s="596"/>
      <c r="P153" s="602"/>
      <c r="Q153" s="356"/>
      <c r="R153" s="106"/>
      <c r="S153" s="106"/>
      <c r="T153" s="106"/>
      <c r="U153" s="106"/>
      <c r="V153" s="106"/>
      <c r="W153" s="598"/>
      <c r="X153" s="126"/>
      <c r="Y153" s="121"/>
      <c r="Z153" s="599"/>
      <c r="AA153" s="106"/>
      <c r="AB153" s="600"/>
      <c r="AC153" s="106"/>
      <c r="AD153" s="106"/>
      <c r="AE153" s="106"/>
      <c r="AF153" s="106"/>
      <c r="AG153" s="106"/>
    </row>
    <row r="154" spans="2:33" ht="12.75" customHeight="1">
      <c r="B154" s="159"/>
      <c r="C154" s="126"/>
      <c r="D154" s="596"/>
      <c r="E154" s="480"/>
      <c r="F154" s="607"/>
      <c r="G154" s="608"/>
      <c r="H154" s="597"/>
      <c r="I154" s="597"/>
      <c r="J154" s="597"/>
      <c r="K154" s="597"/>
      <c r="L154" s="607"/>
      <c r="M154" s="607"/>
      <c r="N154" s="597"/>
      <c r="O154" s="596"/>
      <c r="P154" s="602"/>
      <c r="Q154" s="356"/>
      <c r="R154" s="106"/>
      <c r="S154" s="106"/>
      <c r="T154" s="106"/>
      <c r="U154" s="106"/>
      <c r="V154" s="106"/>
      <c r="W154" s="598"/>
      <c r="X154" s="126"/>
      <c r="Y154" s="121"/>
      <c r="Z154" s="599"/>
      <c r="AA154" s="106"/>
      <c r="AB154" s="600"/>
      <c r="AC154" s="106"/>
      <c r="AD154" s="106"/>
      <c r="AE154" s="106"/>
      <c r="AF154" s="106"/>
      <c r="AG154" s="106"/>
    </row>
    <row r="155" spans="2:33">
      <c r="B155" s="159"/>
      <c r="C155" s="126"/>
      <c r="D155" s="596"/>
      <c r="E155" s="621"/>
      <c r="F155" s="607"/>
      <c r="G155" s="608"/>
      <c r="H155" s="597"/>
      <c r="I155" s="619"/>
      <c r="J155" s="597"/>
      <c r="K155" s="619"/>
      <c r="L155" s="612"/>
      <c r="M155" s="612"/>
      <c r="N155" s="597"/>
      <c r="O155" s="596"/>
      <c r="P155" s="602"/>
      <c r="Q155" s="356"/>
      <c r="R155" s="106"/>
      <c r="S155" s="106"/>
      <c r="T155" s="106"/>
      <c r="U155" s="106"/>
      <c r="V155" s="106"/>
      <c r="W155" s="598"/>
      <c r="X155" s="126"/>
      <c r="Y155" s="121"/>
      <c r="Z155" s="599"/>
      <c r="AA155" s="106"/>
      <c r="AB155" s="605"/>
      <c r="AC155" s="106"/>
      <c r="AD155" s="106"/>
      <c r="AE155" s="106"/>
      <c r="AF155" s="106"/>
      <c r="AG155" s="106"/>
    </row>
    <row r="156" spans="2:33">
      <c r="B156" s="159"/>
      <c r="C156" s="126"/>
      <c r="D156" s="596"/>
      <c r="E156" s="480"/>
      <c r="F156" s="612"/>
      <c r="G156" s="608"/>
      <c r="H156" s="597"/>
      <c r="I156" s="597"/>
      <c r="J156" s="597"/>
      <c r="K156" s="597"/>
      <c r="L156" s="612"/>
      <c r="M156" s="612"/>
      <c r="N156" s="597"/>
      <c r="O156" s="596"/>
      <c r="P156" s="602"/>
      <c r="Q156" s="356"/>
      <c r="R156" s="106"/>
      <c r="S156" s="106"/>
      <c r="T156" s="106"/>
      <c r="U156" s="106"/>
      <c r="V156" s="106"/>
      <c r="W156" s="598"/>
      <c r="X156" s="126"/>
      <c r="Y156" s="121"/>
      <c r="Z156" s="599"/>
      <c r="AA156" s="106"/>
      <c r="AB156" s="600"/>
      <c r="AC156" s="106"/>
      <c r="AD156" s="106"/>
      <c r="AE156" s="106"/>
      <c r="AF156" s="106"/>
      <c r="AG156" s="106"/>
    </row>
    <row r="157" spans="2:33">
      <c r="B157" s="159"/>
      <c r="C157" s="126"/>
      <c r="D157" s="596"/>
      <c r="E157" s="480"/>
      <c r="F157" s="607"/>
      <c r="G157" s="608"/>
      <c r="H157" s="597"/>
      <c r="I157" s="597"/>
      <c r="J157" s="597"/>
      <c r="K157" s="597"/>
      <c r="L157" s="612"/>
      <c r="M157" s="607"/>
      <c r="N157" s="597"/>
      <c r="O157" s="596"/>
      <c r="P157" s="602"/>
      <c r="Q157" s="356"/>
      <c r="R157" s="106"/>
      <c r="S157" s="106"/>
      <c r="T157" s="106"/>
      <c r="U157" s="106"/>
      <c r="V157" s="106"/>
      <c r="W157" s="598"/>
      <c r="X157" s="126"/>
      <c r="Y157" s="121"/>
      <c r="Z157" s="599"/>
      <c r="AA157" s="106"/>
      <c r="AB157" s="600"/>
      <c r="AC157" s="106"/>
      <c r="AD157" s="106"/>
      <c r="AE157" s="106"/>
      <c r="AF157" s="106"/>
      <c r="AG157" s="106"/>
    </row>
    <row r="158" spans="2:33">
      <c r="B158" s="159"/>
      <c r="C158" s="126"/>
      <c r="D158" s="596"/>
      <c r="E158" s="480"/>
      <c r="F158" s="612"/>
      <c r="G158" s="608"/>
      <c r="H158" s="597"/>
      <c r="I158" s="597"/>
      <c r="J158" s="597"/>
      <c r="K158" s="597"/>
      <c r="L158" s="608"/>
      <c r="M158" s="608"/>
      <c r="N158" s="98"/>
      <c r="O158" s="596"/>
      <c r="P158" s="602"/>
      <c r="Q158" s="356"/>
      <c r="R158" s="106"/>
      <c r="S158" s="106"/>
      <c r="T158" s="106"/>
      <c r="U158" s="106"/>
      <c r="V158" s="106"/>
      <c r="W158" s="598"/>
      <c r="X158" s="126"/>
      <c r="Y158" s="121"/>
      <c r="Z158" s="599"/>
      <c r="AA158" s="106"/>
      <c r="AB158" s="600"/>
      <c r="AC158" s="106"/>
      <c r="AD158" s="106"/>
      <c r="AE158" s="106"/>
      <c r="AF158" s="106"/>
      <c r="AG158" s="106"/>
    </row>
    <row r="159" spans="2:33">
      <c r="B159" s="159"/>
      <c r="C159" s="126"/>
      <c r="D159" s="596"/>
      <c r="E159" s="480"/>
      <c r="F159" s="612"/>
      <c r="G159" s="612"/>
      <c r="H159" s="597"/>
      <c r="I159" s="597"/>
      <c r="J159" s="597"/>
      <c r="K159" s="607"/>
      <c r="L159" s="619"/>
      <c r="M159" s="612"/>
      <c r="N159" s="608"/>
      <c r="O159" s="596"/>
      <c r="P159" s="602"/>
      <c r="Q159" s="356"/>
      <c r="R159" s="106"/>
      <c r="S159" s="106"/>
      <c r="T159" s="106"/>
      <c r="U159" s="106"/>
      <c r="V159" s="106"/>
      <c r="W159" s="598"/>
      <c r="X159" s="126"/>
      <c r="Y159" s="121"/>
      <c r="Z159" s="599"/>
      <c r="AA159" s="106"/>
      <c r="AB159" s="600"/>
      <c r="AC159" s="106"/>
      <c r="AD159" s="106"/>
      <c r="AE159" s="106"/>
      <c r="AF159" s="106"/>
      <c r="AG159" s="106"/>
    </row>
    <row r="160" spans="2:33" ht="10.5" customHeight="1">
      <c r="B160" s="159"/>
      <c r="C160" s="126"/>
      <c r="D160" s="596"/>
      <c r="E160" s="480"/>
      <c r="F160" s="607"/>
      <c r="G160" s="608"/>
      <c r="H160" s="597"/>
      <c r="I160" s="597"/>
      <c r="J160" s="597"/>
      <c r="K160" s="597"/>
      <c r="L160" s="607"/>
      <c r="M160" s="607"/>
      <c r="N160" s="597"/>
      <c r="O160" s="596"/>
      <c r="P160" s="602"/>
      <c r="Q160" s="356"/>
      <c r="R160" s="106"/>
      <c r="S160" s="106"/>
      <c r="T160" s="106"/>
      <c r="U160" s="106"/>
      <c r="V160" s="106"/>
      <c r="W160" s="598"/>
      <c r="X160" s="126"/>
      <c r="Y160" s="121"/>
      <c r="Z160" s="599"/>
      <c r="AA160" s="106"/>
      <c r="AB160" s="600"/>
      <c r="AC160" s="106"/>
      <c r="AD160" s="106"/>
      <c r="AE160" s="106"/>
      <c r="AF160" s="106"/>
      <c r="AG160" s="106"/>
    </row>
    <row r="161" spans="2:33" ht="12.75" customHeight="1">
      <c r="B161" s="159"/>
      <c r="C161" s="126"/>
      <c r="D161" s="596"/>
      <c r="E161" s="480"/>
      <c r="F161" s="612"/>
      <c r="G161" s="608"/>
      <c r="H161" s="597"/>
      <c r="I161" s="597"/>
      <c r="J161" s="597"/>
      <c r="K161" s="597"/>
      <c r="L161" s="608"/>
      <c r="M161" s="608"/>
      <c r="N161" s="597"/>
      <c r="O161" s="596"/>
      <c r="P161" s="610"/>
      <c r="Q161" s="356"/>
      <c r="R161" s="106"/>
      <c r="S161" s="106"/>
      <c r="T161" s="106"/>
      <c r="U161" s="106"/>
      <c r="V161" s="106"/>
      <c r="W161" s="598"/>
      <c r="X161" s="126"/>
      <c r="Y161" s="121"/>
      <c r="Z161" s="599"/>
      <c r="AA161" s="106"/>
      <c r="AB161" s="611"/>
      <c r="AC161" s="106"/>
      <c r="AD161" s="106"/>
      <c r="AE161" s="106"/>
      <c r="AF161" s="106"/>
      <c r="AG161" s="106"/>
    </row>
    <row r="162" spans="2:33">
      <c r="B162" s="159"/>
      <c r="C162" s="126"/>
      <c r="D162" s="596"/>
      <c r="E162" s="480"/>
      <c r="F162" s="607"/>
      <c r="G162" s="608"/>
      <c r="H162" s="597"/>
      <c r="I162" s="597"/>
      <c r="J162" s="597"/>
      <c r="K162" s="597"/>
      <c r="L162" s="608"/>
      <c r="M162" s="608"/>
      <c r="N162" s="597"/>
      <c r="O162" s="596"/>
      <c r="P162" s="602"/>
      <c r="Q162" s="356"/>
      <c r="R162" s="106"/>
      <c r="S162" s="106"/>
      <c r="T162" s="106"/>
      <c r="U162" s="106"/>
      <c r="V162" s="106"/>
      <c r="W162" s="598"/>
      <c r="X162" s="126"/>
      <c r="Y162" s="121"/>
      <c r="Z162" s="599"/>
      <c r="AA162" s="106"/>
      <c r="AB162" s="600"/>
      <c r="AC162" s="106"/>
      <c r="AD162" s="106"/>
      <c r="AE162" s="106"/>
      <c r="AF162" s="106"/>
      <c r="AG162" s="106"/>
    </row>
    <row r="163" spans="2:33" ht="12.75" customHeight="1">
      <c r="B163" s="159"/>
      <c r="C163" s="126"/>
      <c r="D163" s="596"/>
      <c r="E163" s="480"/>
      <c r="F163" s="608"/>
      <c r="G163" s="612"/>
      <c r="H163" s="597"/>
      <c r="I163" s="597"/>
      <c r="J163" s="597"/>
      <c r="K163" s="597"/>
      <c r="L163" s="619"/>
      <c r="M163" s="612"/>
      <c r="N163" s="597"/>
      <c r="O163" s="596"/>
      <c r="P163" s="610"/>
      <c r="Q163" s="356"/>
      <c r="R163" s="106"/>
      <c r="S163" s="106"/>
      <c r="T163" s="106"/>
      <c r="U163" s="106"/>
      <c r="V163" s="106"/>
      <c r="W163" s="598"/>
      <c r="X163" s="126"/>
      <c r="Y163" s="121"/>
      <c r="Z163" s="599"/>
      <c r="AA163" s="106"/>
      <c r="AB163" s="611"/>
      <c r="AC163" s="106"/>
      <c r="AD163" s="106"/>
      <c r="AE163" s="106"/>
      <c r="AF163" s="106"/>
      <c r="AG163" s="106"/>
    </row>
    <row r="164" spans="2:33" hidden="1">
      <c r="B164" s="159"/>
      <c r="C164" s="126"/>
      <c r="D164" s="596"/>
      <c r="E164" s="480"/>
      <c r="F164" s="612"/>
      <c r="G164" s="608"/>
      <c r="H164" s="597"/>
      <c r="I164" s="597"/>
      <c r="J164" s="597"/>
      <c r="K164" s="597"/>
      <c r="L164" s="607"/>
      <c r="M164" s="607"/>
      <c r="N164" s="597"/>
      <c r="O164" s="596"/>
      <c r="P164" s="602"/>
      <c r="Q164" s="356"/>
      <c r="R164" s="106"/>
      <c r="S164" s="106"/>
      <c r="T164" s="106"/>
      <c r="U164" s="106"/>
      <c r="V164" s="106"/>
      <c r="W164" s="598"/>
      <c r="X164" s="126"/>
      <c r="Y164" s="121"/>
      <c r="Z164" s="599"/>
      <c r="AA164" s="106"/>
      <c r="AB164" s="605"/>
      <c r="AC164" s="106"/>
      <c r="AD164" s="106"/>
      <c r="AE164" s="106"/>
      <c r="AF164" s="106"/>
      <c r="AG164" s="106"/>
    </row>
    <row r="165" spans="2:33" ht="13.5" customHeight="1">
      <c r="B165" s="159"/>
      <c r="C165" s="101"/>
      <c r="D165" s="596"/>
      <c r="E165" s="480"/>
      <c r="F165" s="608"/>
      <c r="G165" s="608"/>
      <c r="H165" s="597"/>
      <c r="I165" s="597"/>
      <c r="J165" s="597"/>
      <c r="K165" s="597"/>
      <c r="L165" s="612"/>
      <c r="M165" s="612"/>
      <c r="N165" s="597"/>
      <c r="O165" s="596"/>
      <c r="P165" s="602"/>
      <c r="Q165" s="356"/>
      <c r="R165" s="106"/>
      <c r="S165" s="106"/>
      <c r="T165" s="106"/>
      <c r="U165" s="106"/>
      <c r="V165" s="106"/>
      <c r="W165" s="598"/>
      <c r="X165" s="126"/>
      <c r="Y165" s="121"/>
      <c r="Z165" s="599"/>
      <c r="AA165" s="106"/>
      <c r="AB165" s="600"/>
      <c r="AC165" s="106"/>
      <c r="AD165" s="106"/>
      <c r="AE165" s="106"/>
      <c r="AF165" s="106"/>
      <c r="AG165" s="106"/>
    </row>
    <row r="166" spans="2:33" ht="12.75" customHeight="1">
      <c r="B166" s="159"/>
      <c r="C166" s="126"/>
      <c r="D166" s="596"/>
      <c r="E166" s="480"/>
      <c r="F166" s="607"/>
      <c r="G166" s="608"/>
      <c r="H166" s="619"/>
      <c r="I166" s="597"/>
      <c r="J166" s="597"/>
      <c r="K166" s="597"/>
      <c r="L166" s="607"/>
      <c r="M166" s="608"/>
      <c r="N166" s="597"/>
      <c r="O166" s="601"/>
      <c r="P166" s="610"/>
      <c r="Q166" s="356"/>
      <c r="R166" s="106"/>
      <c r="S166" s="106"/>
      <c r="T166" s="106"/>
      <c r="U166" s="106"/>
      <c r="V166" s="106"/>
      <c r="W166" s="598"/>
      <c r="X166" s="126"/>
      <c r="Y166" s="121"/>
      <c r="Z166" s="599"/>
      <c r="AA166" s="106"/>
      <c r="AB166" s="611"/>
      <c r="AC166" s="106"/>
      <c r="AD166" s="106"/>
      <c r="AE166" s="106"/>
      <c r="AF166" s="106"/>
      <c r="AG166" s="106"/>
    </row>
    <row r="167" spans="2:33" ht="12.75" customHeight="1">
      <c r="B167" s="159"/>
      <c r="C167" s="126"/>
      <c r="D167" s="596"/>
      <c r="E167" s="480"/>
      <c r="F167" s="619"/>
      <c r="G167" s="619"/>
      <c r="H167" s="597"/>
      <c r="I167" s="597"/>
      <c r="J167" s="597"/>
      <c r="K167" s="597"/>
      <c r="L167" s="620"/>
      <c r="M167" s="619"/>
      <c r="N167" s="597"/>
      <c r="O167" s="601"/>
      <c r="P167" s="602"/>
      <c r="Q167" s="356"/>
      <c r="R167" s="106"/>
      <c r="S167" s="106"/>
      <c r="T167" s="106"/>
      <c r="U167" s="106"/>
      <c r="V167" s="106"/>
      <c r="W167" s="598"/>
      <c r="X167" s="126"/>
      <c r="Y167" s="121"/>
      <c r="Z167" s="599"/>
      <c r="AA167" s="106"/>
      <c r="AB167" s="614"/>
      <c r="AC167" s="106"/>
      <c r="AD167" s="106"/>
      <c r="AE167" s="106"/>
      <c r="AF167" s="106"/>
      <c r="AG167" s="106"/>
    </row>
    <row r="168" spans="2:33" ht="12.75" customHeight="1">
      <c r="B168" s="159"/>
      <c r="C168" s="126"/>
      <c r="D168" s="596"/>
      <c r="E168" s="615"/>
      <c r="F168" s="155"/>
      <c r="G168" s="155"/>
      <c r="H168" s="155"/>
      <c r="I168" s="155"/>
      <c r="J168" s="155"/>
      <c r="K168" s="155"/>
      <c r="L168" s="155"/>
      <c r="M168" s="155"/>
      <c r="N168" s="155"/>
      <c r="O168" s="601"/>
      <c r="P168" s="602"/>
      <c r="Q168" s="356"/>
      <c r="R168" s="106"/>
      <c r="S168" s="106"/>
      <c r="T168" s="106"/>
      <c r="U168" s="106"/>
      <c r="V168" s="106"/>
      <c r="W168" s="598"/>
      <c r="X168" s="126"/>
      <c r="Y168" s="121"/>
      <c r="Z168" s="599"/>
      <c r="AA168" s="106"/>
      <c r="AB168" s="600"/>
      <c r="AC168" s="106"/>
      <c r="AD168" s="106"/>
      <c r="AE168" s="106"/>
      <c r="AF168" s="106"/>
      <c r="AG168" s="106"/>
    </row>
    <row r="169" spans="2:33" ht="12.75" customHeight="1">
      <c r="B169" s="159"/>
      <c r="C169" s="126"/>
      <c r="D169" s="596"/>
      <c r="E169" s="615"/>
      <c r="F169" s="155"/>
      <c r="G169" s="155"/>
      <c r="H169" s="155"/>
      <c r="I169" s="155"/>
      <c r="J169" s="155"/>
      <c r="K169" s="155"/>
      <c r="L169" s="155"/>
      <c r="M169" s="155"/>
      <c r="N169" s="155"/>
      <c r="O169" s="601"/>
      <c r="P169" s="602"/>
      <c r="Q169" s="356"/>
      <c r="R169" s="106"/>
      <c r="S169" s="106"/>
      <c r="T169" s="106"/>
      <c r="U169" s="106"/>
      <c r="V169" s="106"/>
      <c r="W169" s="598"/>
      <c r="X169" s="126"/>
      <c r="Y169" s="121"/>
      <c r="Z169" s="599"/>
      <c r="AA169" s="106"/>
      <c r="AB169" s="600"/>
      <c r="AC169" s="106"/>
      <c r="AD169" s="106"/>
      <c r="AE169" s="106"/>
      <c r="AF169" s="106"/>
      <c r="AG169" s="106"/>
    </row>
    <row r="170" spans="2:33" ht="11.25" customHeight="1">
      <c r="B170" s="159"/>
      <c r="C170" s="126"/>
      <c r="D170" s="596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601"/>
      <c r="P170" s="602"/>
      <c r="Q170" s="356"/>
      <c r="R170" s="106"/>
      <c r="S170" s="106"/>
      <c r="T170" s="106"/>
      <c r="U170" s="106"/>
      <c r="V170" s="106"/>
      <c r="W170" s="598"/>
      <c r="X170" s="126"/>
      <c r="Y170" s="121"/>
      <c r="Z170" s="599"/>
      <c r="AA170" s="106"/>
      <c r="AB170" s="600"/>
      <c r="AC170" s="106"/>
      <c r="AD170" s="106"/>
      <c r="AE170" s="106"/>
      <c r="AF170" s="106"/>
      <c r="AG170" s="106"/>
    </row>
    <row r="171" spans="2:33" ht="12.75" customHeight="1">
      <c r="B171" s="159"/>
      <c r="C171" s="126"/>
      <c r="D171" s="596"/>
      <c r="E171" s="155"/>
      <c r="F171" s="155"/>
      <c r="G171" s="155"/>
      <c r="H171" s="155"/>
      <c r="I171" s="155"/>
      <c r="J171" s="155"/>
      <c r="K171" s="616"/>
      <c r="L171" s="155"/>
      <c r="M171" s="155"/>
      <c r="N171" s="155"/>
      <c r="O171" s="604"/>
      <c r="P171" s="602"/>
      <c r="Q171" s="356"/>
      <c r="R171" s="106"/>
      <c r="S171" s="106"/>
      <c r="T171" s="106"/>
      <c r="U171" s="106"/>
      <c r="V171" s="106"/>
      <c r="W171" s="617"/>
      <c r="X171" s="126"/>
      <c r="Y171" s="618"/>
      <c r="Z171" s="599"/>
      <c r="AA171" s="106"/>
      <c r="AB171" s="600"/>
      <c r="AC171" s="106"/>
      <c r="AD171" s="106"/>
      <c r="AE171" s="106"/>
      <c r="AF171" s="106"/>
      <c r="AG171" s="106"/>
    </row>
    <row r="172" spans="2:33" ht="11.25" customHeight="1"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</row>
    <row r="173" spans="2:33" ht="12.75" customHeight="1">
      <c r="B173" s="200"/>
      <c r="C173" s="106"/>
      <c r="D173" s="200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98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</row>
    <row r="174" spans="2:33">
      <c r="B174" s="106"/>
      <c r="C174" s="126"/>
      <c r="D174" s="356"/>
      <c r="E174" s="203"/>
      <c r="F174" s="203"/>
      <c r="G174" s="203"/>
      <c r="H174" s="203"/>
      <c r="I174" s="203"/>
      <c r="J174" s="203"/>
      <c r="K174" s="203"/>
      <c r="L174" s="203"/>
      <c r="M174" s="126"/>
      <c r="N174" s="126"/>
      <c r="O174" s="98"/>
      <c r="P174" s="98"/>
      <c r="Q174" s="126"/>
      <c r="R174" s="356"/>
      <c r="S174" s="106"/>
      <c r="T174" s="356"/>
      <c r="U174" s="12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</row>
    <row r="175" spans="2:33">
      <c r="B175" s="106"/>
      <c r="C175" s="126"/>
      <c r="D175" s="98"/>
      <c r="E175" s="203"/>
      <c r="F175" s="203"/>
      <c r="G175" s="203"/>
      <c r="H175" s="203"/>
      <c r="I175" s="203"/>
      <c r="J175" s="203"/>
      <c r="K175" s="203"/>
      <c r="L175" s="203"/>
      <c r="M175" s="126"/>
      <c r="N175" s="126"/>
      <c r="O175" s="98"/>
      <c r="P175" s="98"/>
      <c r="Q175" s="126"/>
      <c r="R175" s="356"/>
      <c r="S175" s="106"/>
      <c r="T175" s="356"/>
      <c r="U175" s="12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</row>
    <row r="176" spans="2:33">
      <c r="B176" s="106"/>
      <c r="C176" s="356"/>
      <c r="D176" s="356"/>
      <c r="E176" s="203"/>
      <c r="F176" s="203"/>
      <c r="G176" s="203"/>
      <c r="H176" s="203"/>
      <c r="I176" s="106"/>
      <c r="J176" s="106"/>
      <c r="K176" s="203"/>
      <c r="L176" s="104"/>
      <c r="M176" s="126"/>
      <c r="N176" s="126"/>
      <c r="O176" s="98"/>
      <c r="P176" s="98"/>
      <c r="Q176" s="356"/>
      <c r="R176" s="356"/>
      <c r="S176" s="106"/>
      <c r="T176" s="356"/>
      <c r="U176" s="126"/>
      <c r="V176" s="106"/>
      <c r="W176" s="106"/>
      <c r="X176" s="106"/>
      <c r="Y176" s="106"/>
      <c r="Z176" s="106"/>
      <c r="AA176" s="106"/>
      <c r="AB176" s="593"/>
      <c r="AC176" s="106"/>
      <c r="AD176" s="106"/>
      <c r="AE176" s="106"/>
      <c r="AF176" s="106"/>
      <c r="AG176" s="106"/>
    </row>
    <row r="177" spans="2:33">
      <c r="B177" s="106"/>
      <c r="C177" s="126"/>
      <c r="D177" s="126"/>
      <c r="E177" s="356"/>
      <c r="F177" s="356"/>
      <c r="G177" s="356"/>
      <c r="H177" s="356"/>
      <c r="I177" s="356"/>
      <c r="J177" s="356"/>
      <c r="K177" s="356"/>
      <c r="L177" s="356"/>
      <c r="M177" s="356"/>
      <c r="N177" s="356"/>
      <c r="O177" s="98"/>
      <c r="P177" s="98"/>
      <c r="Q177" s="356"/>
      <c r="R177" s="356"/>
      <c r="S177" s="106"/>
      <c r="T177" s="356"/>
      <c r="U177" s="126"/>
      <c r="V177" s="106"/>
      <c r="W177" s="106"/>
      <c r="X177" s="106"/>
      <c r="Y177" s="106"/>
      <c r="Z177" s="328"/>
      <c r="AA177" s="106"/>
      <c r="AB177" s="593"/>
      <c r="AC177" s="106"/>
      <c r="AD177" s="106"/>
      <c r="AE177" s="106"/>
      <c r="AF177" s="106"/>
      <c r="AG177" s="106"/>
    </row>
    <row r="178" spans="2:33">
      <c r="B178" s="106"/>
      <c r="C178" s="356"/>
      <c r="D178" s="106"/>
      <c r="E178" s="356"/>
      <c r="F178" s="356"/>
      <c r="G178" s="356"/>
      <c r="H178" s="356"/>
      <c r="I178" s="356"/>
      <c r="J178" s="356"/>
      <c r="K178" s="356"/>
      <c r="L178" s="356"/>
      <c r="M178" s="356"/>
      <c r="N178" s="356"/>
      <c r="O178" s="98"/>
      <c r="P178" s="98"/>
      <c r="Q178" s="126"/>
      <c r="R178" s="356"/>
      <c r="S178" s="106"/>
      <c r="T178" s="356"/>
      <c r="U178" s="126"/>
      <c r="V178" s="106"/>
      <c r="W178" s="106"/>
      <c r="X178" s="106"/>
      <c r="Y178" s="106"/>
      <c r="Z178" s="328"/>
      <c r="AA178" s="106"/>
      <c r="AB178" s="594"/>
      <c r="AC178" s="106"/>
      <c r="AD178" s="106"/>
      <c r="AE178" s="106"/>
      <c r="AF178" s="106"/>
      <c r="AG178" s="106"/>
    </row>
    <row r="179" spans="2:33">
      <c r="B179" s="106"/>
      <c r="C179" s="126"/>
      <c r="D179" s="203"/>
      <c r="E179" s="126"/>
      <c r="F179" s="126"/>
      <c r="G179" s="126"/>
      <c r="H179" s="126"/>
      <c r="I179" s="101"/>
      <c r="J179" s="126"/>
      <c r="K179" s="126"/>
      <c r="L179" s="126"/>
      <c r="M179" s="126"/>
      <c r="N179" s="101"/>
      <c r="O179" s="98"/>
      <c r="P179" s="98"/>
      <c r="Q179" s="203"/>
      <c r="R179" s="356"/>
      <c r="S179" s="126"/>
      <c r="T179" s="356"/>
      <c r="U179" s="126"/>
      <c r="V179" s="106"/>
      <c r="W179" s="268"/>
      <c r="X179" s="356"/>
      <c r="Y179" s="159"/>
      <c r="Z179" s="595"/>
      <c r="AA179" s="106"/>
      <c r="AB179" s="594"/>
      <c r="AC179" s="106"/>
      <c r="AD179" s="106"/>
      <c r="AE179" s="106"/>
      <c r="AF179" s="106"/>
      <c r="AG179" s="106"/>
    </row>
    <row r="180" spans="2:33">
      <c r="B180" s="159"/>
      <c r="C180" s="126"/>
      <c r="D180" s="596"/>
      <c r="E180" s="612"/>
      <c r="F180" s="597"/>
      <c r="G180" s="597"/>
      <c r="H180" s="597"/>
      <c r="I180" s="597"/>
      <c r="J180" s="597"/>
      <c r="K180" s="597"/>
      <c r="L180" s="597"/>
      <c r="M180" s="597"/>
      <c r="N180" s="597"/>
      <c r="O180" s="596"/>
      <c r="P180" s="356"/>
      <c r="Q180" s="356"/>
      <c r="R180" s="106"/>
      <c r="S180" s="487"/>
      <c r="T180" s="106"/>
      <c r="U180" s="106"/>
      <c r="V180" s="106"/>
      <c r="W180" s="598"/>
      <c r="X180" s="126"/>
      <c r="Y180" s="121"/>
      <c r="Z180" s="599"/>
      <c r="AA180" s="106"/>
      <c r="AB180" s="600"/>
      <c r="AC180" s="106"/>
      <c r="AD180" s="106"/>
      <c r="AE180" s="106"/>
      <c r="AF180" s="106"/>
      <c r="AG180" s="106"/>
    </row>
    <row r="181" spans="2:33">
      <c r="B181" s="159"/>
      <c r="C181" s="126"/>
      <c r="D181" s="596"/>
      <c r="E181" s="612"/>
      <c r="F181" s="597"/>
      <c r="G181" s="597"/>
      <c r="H181" s="597"/>
      <c r="I181" s="597"/>
      <c r="J181" s="597"/>
      <c r="K181" s="597"/>
      <c r="L181" s="597"/>
      <c r="M181" s="597"/>
      <c r="N181" s="597"/>
      <c r="O181" s="601"/>
      <c r="P181" s="602"/>
      <c r="Q181" s="356"/>
      <c r="R181" s="106"/>
      <c r="S181" s="106"/>
      <c r="T181" s="106"/>
      <c r="U181" s="106"/>
      <c r="V181" s="106"/>
      <c r="W181" s="598"/>
      <c r="X181" s="126"/>
      <c r="Y181" s="121"/>
      <c r="Z181" s="599"/>
      <c r="AA181" s="106"/>
      <c r="AB181" s="600"/>
      <c r="AC181" s="106"/>
      <c r="AD181" s="106"/>
      <c r="AE181" s="106"/>
      <c r="AF181" s="106"/>
      <c r="AG181" s="106"/>
    </row>
    <row r="182" spans="2:33" ht="12" customHeight="1">
      <c r="B182" s="159"/>
      <c r="C182" s="126"/>
      <c r="D182" s="596"/>
      <c r="E182" s="612"/>
      <c r="F182" s="597"/>
      <c r="G182" s="597"/>
      <c r="H182" s="612"/>
      <c r="I182" s="597"/>
      <c r="J182" s="597"/>
      <c r="K182" s="612"/>
      <c r="L182" s="597"/>
      <c r="M182" s="597"/>
      <c r="N182" s="597"/>
      <c r="O182" s="596"/>
      <c r="P182" s="602"/>
      <c r="Q182" s="356"/>
      <c r="R182" s="106"/>
      <c r="S182" s="106"/>
      <c r="T182" s="106"/>
      <c r="U182" s="106"/>
      <c r="V182" s="106"/>
      <c r="W182" s="598"/>
      <c r="X182" s="126"/>
      <c r="Y182" s="121"/>
      <c r="Z182" s="599"/>
      <c r="AA182" s="106"/>
      <c r="AB182" s="603"/>
      <c r="AC182" s="106"/>
      <c r="AD182" s="106"/>
      <c r="AE182" s="106"/>
      <c r="AF182" s="106"/>
      <c r="AG182" s="106"/>
    </row>
    <row r="183" spans="2:33">
      <c r="B183" s="159"/>
      <c r="C183" s="126"/>
      <c r="D183" s="596"/>
      <c r="E183" s="612"/>
      <c r="F183" s="597"/>
      <c r="G183" s="597"/>
      <c r="H183" s="597"/>
      <c r="I183" s="597"/>
      <c r="J183" s="597"/>
      <c r="K183" s="597"/>
      <c r="L183" s="597"/>
      <c r="M183" s="597"/>
      <c r="N183" s="612"/>
      <c r="O183" s="604"/>
      <c r="P183" s="602"/>
      <c r="Q183" s="356"/>
      <c r="R183" s="106"/>
      <c r="S183" s="106"/>
      <c r="T183" s="106"/>
      <c r="U183" s="106"/>
      <c r="V183" s="106"/>
      <c r="W183" s="598"/>
      <c r="X183" s="126"/>
      <c r="Y183" s="121"/>
      <c r="Z183" s="599"/>
      <c r="AA183" s="106"/>
      <c r="AB183" s="600"/>
      <c r="AC183" s="106"/>
      <c r="AD183" s="106"/>
      <c r="AE183" s="106"/>
      <c r="AF183" s="106"/>
      <c r="AG183" s="106"/>
    </row>
    <row r="184" spans="2:33" ht="12.75" customHeight="1">
      <c r="B184" s="159"/>
      <c r="C184" s="126"/>
      <c r="D184" s="596"/>
      <c r="E184" s="612"/>
      <c r="F184" s="597"/>
      <c r="G184" s="597"/>
      <c r="H184" s="597"/>
      <c r="I184" s="597"/>
      <c r="J184" s="597"/>
      <c r="K184" s="597"/>
      <c r="L184" s="597"/>
      <c r="M184" s="597"/>
      <c r="N184" s="597"/>
      <c r="O184" s="596"/>
      <c r="P184" s="602"/>
      <c r="Q184" s="356"/>
      <c r="R184" s="106"/>
      <c r="S184" s="106"/>
      <c r="T184" s="106"/>
      <c r="U184" s="106"/>
      <c r="V184" s="106"/>
      <c r="W184" s="598"/>
      <c r="X184" s="126"/>
      <c r="Y184" s="121"/>
      <c r="Z184" s="599"/>
      <c r="AA184" s="106"/>
      <c r="AB184" s="605"/>
      <c r="AC184" s="106"/>
      <c r="AD184" s="106"/>
      <c r="AE184" s="106"/>
      <c r="AF184" s="106"/>
      <c r="AG184" s="106"/>
    </row>
    <row r="185" spans="2:33">
      <c r="B185" s="159"/>
      <c r="C185" s="126"/>
      <c r="D185" s="596"/>
      <c r="E185" s="612"/>
      <c r="F185" s="597"/>
      <c r="G185" s="597"/>
      <c r="H185" s="597"/>
      <c r="I185" s="597"/>
      <c r="J185" s="597"/>
      <c r="K185" s="597"/>
      <c r="L185" s="597"/>
      <c r="M185" s="597"/>
      <c r="N185" s="597"/>
      <c r="O185" s="596"/>
      <c r="P185" s="602"/>
      <c r="Q185" s="356"/>
      <c r="R185" s="106"/>
      <c r="S185" s="106"/>
      <c r="T185" s="106"/>
      <c r="U185" s="106"/>
      <c r="V185" s="106"/>
      <c r="W185" s="598"/>
      <c r="X185" s="126"/>
      <c r="Y185" s="121"/>
      <c r="Z185" s="599"/>
      <c r="AA185" s="106"/>
      <c r="AB185" s="603"/>
      <c r="AC185" s="106"/>
      <c r="AD185" s="106"/>
      <c r="AE185" s="106"/>
      <c r="AF185" s="106"/>
      <c r="AG185" s="106"/>
    </row>
    <row r="186" spans="2:33" ht="15" customHeight="1">
      <c r="B186" s="159"/>
      <c r="C186" s="126"/>
      <c r="D186" s="596"/>
      <c r="E186" s="612"/>
      <c r="F186" s="597"/>
      <c r="G186" s="98"/>
      <c r="H186" s="607"/>
      <c r="I186" s="612"/>
      <c r="J186" s="597"/>
      <c r="K186" s="597"/>
      <c r="L186" s="597"/>
      <c r="M186" s="597"/>
      <c r="N186" s="597"/>
      <c r="O186" s="606"/>
      <c r="P186" s="602"/>
      <c r="Q186" s="356"/>
      <c r="R186" s="106"/>
      <c r="S186" s="106"/>
      <c r="T186" s="106"/>
      <c r="U186" s="106"/>
      <c r="V186" s="106"/>
      <c r="W186" s="598"/>
      <c r="X186" s="126"/>
      <c r="Y186" s="121"/>
      <c r="Z186" s="599"/>
      <c r="AA186" s="106"/>
      <c r="AB186" s="605"/>
      <c r="AC186" s="106"/>
      <c r="AD186" s="106"/>
      <c r="AE186" s="106"/>
      <c r="AF186" s="106"/>
      <c r="AG186" s="106"/>
    </row>
    <row r="187" spans="2:33">
      <c r="B187" s="159"/>
      <c r="C187" s="126"/>
      <c r="D187" s="596"/>
      <c r="E187" s="612"/>
      <c r="F187" s="597"/>
      <c r="G187" s="597"/>
      <c r="H187" s="597"/>
      <c r="I187" s="597"/>
      <c r="J187" s="597"/>
      <c r="K187" s="597"/>
      <c r="L187" s="597"/>
      <c r="M187" s="597"/>
      <c r="N187" s="597"/>
      <c r="O187" s="596"/>
      <c r="P187" s="602"/>
      <c r="Q187" s="356"/>
      <c r="R187" s="106"/>
      <c r="S187" s="106"/>
      <c r="T187" s="106"/>
      <c r="U187" s="106"/>
      <c r="V187" s="106"/>
      <c r="W187" s="598"/>
      <c r="X187" s="126"/>
      <c r="Y187" s="121"/>
      <c r="Z187" s="599"/>
      <c r="AA187" s="106"/>
      <c r="AB187" s="600"/>
      <c r="AC187" s="106"/>
      <c r="AD187" s="106"/>
      <c r="AE187" s="106"/>
      <c r="AF187" s="106"/>
      <c r="AG187" s="106"/>
    </row>
    <row r="188" spans="2:33">
      <c r="B188" s="159"/>
      <c r="C188" s="126"/>
      <c r="D188" s="596"/>
      <c r="E188" s="612"/>
      <c r="F188" s="597"/>
      <c r="G188" s="597"/>
      <c r="H188" s="597"/>
      <c r="I188" s="597"/>
      <c r="J188" s="597"/>
      <c r="K188" s="597"/>
      <c r="L188" s="597"/>
      <c r="M188" s="597"/>
      <c r="N188" s="597"/>
      <c r="O188" s="596"/>
      <c r="P188" s="602"/>
      <c r="Q188" s="356"/>
      <c r="R188" s="106"/>
      <c r="S188" s="106"/>
      <c r="T188" s="106"/>
      <c r="U188" s="106"/>
      <c r="V188" s="106"/>
      <c r="W188" s="598"/>
      <c r="X188" s="126"/>
      <c r="Y188" s="121"/>
      <c r="Z188" s="599"/>
      <c r="AA188" s="106"/>
      <c r="AB188" s="600"/>
      <c r="AC188" s="106"/>
      <c r="AD188" s="106"/>
      <c r="AE188" s="106"/>
      <c r="AF188" s="106"/>
      <c r="AG188" s="106"/>
    </row>
    <row r="189" spans="2:33">
      <c r="B189" s="159"/>
      <c r="C189" s="126"/>
      <c r="D189" s="596"/>
      <c r="E189" s="612"/>
      <c r="F189" s="597"/>
      <c r="G189" s="597"/>
      <c r="H189" s="597"/>
      <c r="I189" s="597"/>
      <c r="J189" s="597"/>
      <c r="K189" s="597"/>
      <c r="L189" s="597"/>
      <c r="M189" s="597"/>
      <c r="N189" s="597"/>
      <c r="O189" s="596"/>
      <c r="P189" s="602"/>
      <c r="Q189" s="356"/>
      <c r="R189" s="106"/>
      <c r="S189" s="106"/>
      <c r="T189" s="106"/>
      <c r="U189" s="106"/>
      <c r="V189" s="106"/>
      <c r="W189" s="598"/>
      <c r="X189" s="126"/>
      <c r="Y189" s="121"/>
      <c r="Z189" s="599"/>
      <c r="AA189" s="106"/>
      <c r="AB189" s="600"/>
      <c r="AC189" s="106"/>
      <c r="AD189" s="106"/>
      <c r="AE189" s="106"/>
      <c r="AF189" s="106"/>
      <c r="AG189" s="106"/>
    </row>
    <row r="190" spans="2:33">
      <c r="B190" s="159"/>
      <c r="C190" s="126"/>
      <c r="D190" s="596"/>
      <c r="E190" s="612"/>
      <c r="F190" s="597"/>
      <c r="G190" s="597"/>
      <c r="H190" s="597"/>
      <c r="I190" s="597"/>
      <c r="J190" s="597"/>
      <c r="K190" s="597"/>
      <c r="L190" s="597"/>
      <c r="M190" s="597"/>
      <c r="N190" s="597"/>
      <c r="O190" s="596"/>
      <c r="P190" s="602"/>
      <c r="Q190" s="356"/>
      <c r="R190" s="106"/>
      <c r="S190" s="106"/>
      <c r="T190" s="106"/>
      <c r="U190" s="106"/>
      <c r="V190" s="106"/>
      <c r="W190" s="598"/>
      <c r="X190" s="126"/>
      <c r="Y190" s="121"/>
      <c r="Z190" s="599"/>
      <c r="AA190" s="106"/>
      <c r="AB190" s="600"/>
      <c r="AC190" s="106"/>
      <c r="AD190" s="106"/>
      <c r="AE190" s="106"/>
      <c r="AF190" s="106"/>
      <c r="AG190" s="106"/>
    </row>
    <row r="191" spans="2:33">
      <c r="B191" s="159"/>
      <c r="C191" s="126"/>
      <c r="D191" s="596"/>
      <c r="E191" s="612"/>
      <c r="F191" s="597"/>
      <c r="G191" s="597"/>
      <c r="H191" s="597"/>
      <c r="I191" s="597"/>
      <c r="J191" s="597"/>
      <c r="K191" s="597"/>
      <c r="L191" s="597"/>
      <c r="M191" s="597"/>
      <c r="N191" s="597"/>
      <c r="O191" s="596"/>
      <c r="P191" s="602"/>
      <c r="Q191" s="356"/>
      <c r="R191" s="106"/>
      <c r="S191" s="106"/>
      <c r="T191" s="106"/>
      <c r="U191" s="106"/>
      <c r="V191" s="106"/>
      <c r="W191" s="598"/>
      <c r="X191" s="126"/>
      <c r="Y191" s="121"/>
      <c r="Z191" s="599"/>
      <c r="AA191" s="106"/>
      <c r="AB191" s="600"/>
      <c r="AC191" s="106"/>
      <c r="AD191" s="106"/>
      <c r="AE191" s="106"/>
      <c r="AF191" s="106"/>
      <c r="AG191" s="106"/>
    </row>
    <row r="192" spans="2:33">
      <c r="B192" s="159"/>
      <c r="C192" s="126"/>
      <c r="D192" s="596"/>
      <c r="E192" s="612"/>
      <c r="F192" s="597"/>
      <c r="G192" s="597"/>
      <c r="H192" s="597"/>
      <c r="I192" s="597"/>
      <c r="J192" s="597"/>
      <c r="K192" s="597"/>
      <c r="L192" s="597"/>
      <c r="M192" s="597"/>
      <c r="N192" s="597"/>
      <c r="O192" s="596"/>
      <c r="P192" s="602"/>
      <c r="Q192" s="356"/>
      <c r="R192" s="106"/>
      <c r="S192" s="106"/>
      <c r="T192" s="106"/>
      <c r="U192" s="106"/>
      <c r="V192" s="106"/>
      <c r="W192" s="598"/>
      <c r="X192" s="126"/>
      <c r="Y192" s="121"/>
      <c r="Z192" s="599"/>
      <c r="AA192" s="106"/>
      <c r="AB192" s="600"/>
      <c r="AC192" s="106"/>
      <c r="AD192" s="106"/>
      <c r="AE192" s="106"/>
      <c r="AF192" s="106"/>
      <c r="AG192" s="106"/>
    </row>
    <row r="193" spans="2:33">
      <c r="B193" s="159"/>
      <c r="C193" s="126"/>
      <c r="D193" s="596"/>
      <c r="E193" s="612"/>
      <c r="F193" s="597"/>
      <c r="G193" s="597"/>
      <c r="H193" s="597"/>
      <c r="I193" s="597"/>
      <c r="J193" s="597"/>
      <c r="K193" s="597"/>
      <c r="L193" s="597"/>
      <c r="M193" s="597"/>
      <c r="N193" s="597"/>
      <c r="O193" s="596"/>
      <c r="P193" s="602"/>
      <c r="Q193" s="356"/>
      <c r="R193" s="106"/>
      <c r="S193" s="106"/>
      <c r="T193" s="106"/>
      <c r="U193" s="106"/>
      <c r="V193" s="106"/>
      <c r="W193" s="598"/>
      <c r="X193" s="126"/>
      <c r="Y193" s="121"/>
      <c r="Z193" s="599"/>
      <c r="AA193" s="106"/>
      <c r="AB193" s="600"/>
      <c r="AC193" s="106"/>
      <c r="AD193" s="106"/>
      <c r="AE193" s="106"/>
      <c r="AF193" s="106"/>
      <c r="AG193" s="106"/>
    </row>
    <row r="194" spans="2:33" ht="13.5" customHeight="1">
      <c r="B194" s="159"/>
      <c r="C194" s="126"/>
      <c r="D194" s="596"/>
      <c r="E194" s="612"/>
      <c r="F194" s="597"/>
      <c r="G194" s="597"/>
      <c r="H194" s="597"/>
      <c r="I194" s="597"/>
      <c r="J194" s="597"/>
      <c r="K194" s="597"/>
      <c r="L194" s="597"/>
      <c r="M194" s="597"/>
      <c r="N194" s="597"/>
      <c r="O194" s="596"/>
      <c r="P194" s="602"/>
      <c r="Q194" s="356"/>
      <c r="R194" s="106"/>
      <c r="S194" s="106"/>
      <c r="T194" s="106"/>
      <c r="U194" s="106"/>
      <c r="V194" s="106"/>
      <c r="W194" s="598"/>
      <c r="X194" s="126"/>
      <c r="Y194" s="121"/>
      <c r="Z194" s="599"/>
      <c r="AA194" s="106"/>
      <c r="AB194" s="603"/>
      <c r="AC194" s="106"/>
      <c r="AD194" s="106"/>
      <c r="AE194" s="106"/>
      <c r="AF194" s="106"/>
      <c r="AG194" s="106"/>
    </row>
    <row r="195" spans="2:33" ht="12" customHeight="1">
      <c r="B195" s="159"/>
      <c r="C195" s="126"/>
      <c r="D195" s="596"/>
      <c r="E195" s="615"/>
      <c r="F195" s="607"/>
      <c r="G195" s="608"/>
      <c r="H195" s="597"/>
      <c r="I195" s="597"/>
      <c r="J195" s="597"/>
      <c r="K195" s="597"/>
      <c r="L195" s="607"/>
      <c r="M195" s="607"/>
      <c r="N195" s="597"/>
      <c r="O195" s="601"/>
      <c r="P195" s="602"/>
      <c r="Q195" s="356"/>
      <c r="R195" s="106"/>
      <c r="S195" s="106"/>
      <c r="T195" s="106"/>
      <c r="U195" s="106"/>
      <c r="V195" s="106"/>
      <c r="W195" s="598"/>
      <c r="X195" s="126"/>
      <c r="Y195" s="121"/>
      <c r="Z195" s="599"/>
      <c r="AA195" s="106"/>
      <c r="AB195" s="609"/>
      <c r="AC195" s="106"/>
      <c r="AD195" s="106"/>
      <c r="AE195" s="106"/>
      <c r="AF195" s="106"/>
      <c r="AG195" s="106"/>
    </row>
    <row r="196" spans="2:33">
      <c r="B196" s="159"/>
      <c r="C196" s="126"/>
      <c r="D196" s="596"/>
      <c r="E196" s="615"/>
      <c r="F196" s="607"/>
      <c r="G196" s="608"/>
      <c r="H196" s="597"/>
      <c r="I196" s="597"/>
      <c r="J196" s="597"/>
      <c r="K196" s="597"/>
      <c r="L196" s="607"/>
      <c r="M196" s="607"/>
      <c r="N196" s="597"/>
      <c r="O196" s="596"/>
      <c r="P196" s="602"/>
      <c r="Q196" s="356"/>
      <c r="R196" s="106"/>
      <c r="S196" s="106"/>
      <c r="T196" s="106"/>
      <c r="U196" s="106"/>
      <c r="V196" s="106"/>
      <c r="W196" s="598"/>
      <c r="X196" s="126"/>
      <c r="Y196" s="121"/>
      <c r="Z196" s="599"/>
      <c r="AA196" s="106"/>
      <c r="AB196" s="600"/>
      <c r="AC196" s="106"/>
      <c r="AD196" s="106"/>
      <c r="AE196" s="106"/>
      <c r="AF196" s="106"/>
      <c r="AG196" s="106"/>
    </row>
    <row r="197" spans="2:33" ht="13.5" customHeight="1">
      <c r="B197" s="159"/>
      <c r="C197" s="126"/>
      <c r="D197" s="596"/>
      <c r="E197" s="615"/>
      <c r="F197" s="607"/>
      <c r="G197" s="608"/>
      <c r="H197" s="597"/>
      <c r="I197" s="597"/>
      <c r="J197" s="597"/>
      <c r="K197" s="597"/>
      <c r="L197" s="607"/>
      <c r="M197" s="607"/>
      <c r="N197" s="597"/>
      <c r="O197" s="596"/>
      <c r="P197" s="602"/>
      <c r="Q197" s="356"/>
      <c r="R197" s="106"/>
      <c r="S197" s="106"/>
      <c r="T197" s="106"/>
      <c r="U197" s="106"/>
      <c r="V197" s="106"/>
      <c r="W197" s="598"/>
      <c r="X197" s="126"/>
      <c r="Y197" s="121"/>
      <c r="Z197" s="599"/>
      <c r="AA197" s="106"/>
      <c r="AB197" s="600"/>
      <c r="AC197" s="106"/>
      <c r="AD197" s="106"/>
      <c r="AE197" s="106"/>
      <c r="AF197" s="106"/>
      <c r="AG197" s="106"/>
    </row>
    <row r="198" spans="2:33">
      <c r="B198" s="159"/>
      <c r="C198" s="126"/>
      <c r="D198" s="596"/>
      <c r="E198" s="615"/>
      <c r="F198" s="607"/>
      <c r="G198" s="608"/>
      <c r="H198" s="597"/>
      <c r="I198" s="619"/>
      <c r="J198" s="597"/>
      <c r="K198" s="619"/>
      <c r="L198" s="612"/>
      <c r="M198" s="612"/>
      <c r="N198" s="597"/>
      <c r="O198" s="596"/>
      <c r="P198" s="602"/>
      <c r="Q198" s="356"/>
      <c r="R198" s="106"/>
      <c r="S198" s="106"/>
      <c r="T198" s="106"/>
      <c r="U198" s="106"/>
      <c r="V198" s="106"/>
      <c r="W198" s="598"/>
      <c r="X198" s="126"/>
      <c r="Y198" s="121"/>
      <c r="Z198" s="599"/>
      <c r="AA198" s="106"/>
      <c r="AB198" s="605"/>
      <c r="AC198" s="106"/>
      <c r="AD198" s="106"/>
      <c r="AE198" s="106"/>
      <c r="AF198" s="106"/>
      <c r="AG198" s="106"/>
    </row>
    <row r="199" spans="2:33">
      <c r="B199" s="159"/>
      <c r="C199" s="126"/>
      <c r="D199" s="596"/>
      <c r="E199" s="615"/>
      <c r="F199" s="612"/>
      <c r="G199" s="608"/>
      <c r="H199" s="597"/>
      <c r="I199" s="597"/>
      <c r="J199" s="597"/>
      <c r="K199" s="597"/>
      <c r="L199" s="612"/>
      <c r="M199" s="612"/>
      <c r="N199" s="597"/>
      <c r="O199" s="596"/>
      <c r="P199" s="602"/>
      <c r="Q199" s="356"/>
      <c r="R199" s="106"/>
      <c r="S199" s="106"/>
      <c r="T199" s="106"/>
      <c r="U199" s="106"/>
      <c r="V199" s="106"/>
      <c r="W199" s="598"/>
      <c r="X199" s="126"/>
      <c r="Y199" s="121"/>
      <c r="Z199" s="599"/>
      <c r="AA199" s="106"/>
      <c r="AB199" s="600"/>
      <c r="AC199" s="106"/>
      <c r="AD199" s="106"/>
      <c r="AE199" s="106"/>
      <c r="AF199" s="106"/>
      <c r="AG199" s="106"/>
    </row>
    <row r="200" spans="2:33" ht="12" customHeight="1">
      <c r="B200" s="159"/>
      <c r="C200" s="126"/>
      <c r="D200" s="596"/>
      <c r="E200" s="615"/>
      <c r="F200" s="607"/>
      <c r="G200" s="608"/>
      <c r="H200" s="597"/>
      <c r="I200" s="597"/>
      <c r="J200" s="597"/>
      <c r="K200" s="597"/>
      <c r="L200" s="612"/>
      <c r="M200" s="607"/>
      <c r="N200" s="597"/>
      <c r="O200" s="596"/>
      <c r="P200" s="602"/>
      <c r="Q200" s="356"/>
      <c r="R200" s="106"/>
      <c r="S200" s="106"/>
      <c r="T200" s="106"/>
      <c r="U200" s="106"/>
      <c r="V200" s="106"/>
      <c r="W200" s="598"/>
      <c r="X200" s="126"/>
      <c r="Y200" s="121"/>
      <c r="Z200" s="599"/>
      <c r="AA200" s="106"/>
      <c r="AB200" s="600"/>
      <c r="AC200" s="106"/>
      <c r="AD200" s="106"/>
      <c r="AE200" s="106"/>
      <c r="AF200" s="106"/>
      <c r="AG200" s="106"/>
    </row>
    <row r="201" spans="2:33" ht="12.75" customHeight="1">
      <c r="B201" s="159"/>
      <c r="C201" s="126"/>
      <c r="D201" s="596"/>
      <c r="E201" s="615"/>
      <c r="F201" s="612"/>
      <c r="G201" s="608"/>
      <c r="H201" s="597"/>
      <c r="I201" s="597"/>
      <c r="J201" s="597"/>
      <c r="K201" s="597"/>
      <c r="L201" s="608"/>
      <c r="M201" s="608"/>
      <c r="N201" s="98"/>
      <c r="O201" s="596"/>
      <c r="P201" s="602"/>
      <c r="Q201" s="356"/>
      <c r="R201" s="106"/>
      <c r="S201" s="106"/>
      <c r="T201" s="106"/>
      <c r="U201" s="106"/>
      <c r="V201" s="106"/>
      <c r="W201" s="598"/>
      <c r="X201" s="126"/>
      <c r="Y201" s="121"/>
      <c r="Z201" s="599"/>
      <c r="AA201" s="106"/>
      <c r="AB201" s="600"/>
      <c r="AC201" s="106"/>
      <c r="AD201" s="106"/>
      <c r="AE201" s="106"/>
      <c r="AF201" s="106"/>
      <c r="AG201" s="106"/>
    </row>
    <row r="202" spans="2:33" ht="11.25" customHeight="1">
      <c r="B202" s="159"/>
      <c r="C202" s="126"/>
      <c r="D202" s="596"/>
      <c r="E202" s="615"/>
      <c r="F202" s="612"/>
      <c r="G202" s="612"/>
      <c r="H202" s="597"/>
      <c r="I202" s="597"/>
      <c r="J202" s="597"/>
      <c r="K202" s="607"/>
      <c r="L202" s="619"/>
      <c r="M202" s="612"/>
      <c r="N202" s="608"/>
      <c r="O202" s="596"/>
      <c r="P202" s="602"/>
      <c r="Q202" s="356"/>
      <c r="R202" s="106"/>
      <c r="S202" s="106"/>
      <c r="T202" s="106"/>
      <c r="U202" s="106"/>
      <c r="V202" s="106"/>
      <c r="W202" s="598"/>
      <c r="X202" s="126"/>
      <c r="Y202" s="121"/>
      <c r="Z202" s="599"/>
      <c r="AA202" s="106"/>
      <c r="AB202" s="600"/>
      <c r="AC202" s="106"/>
      <c r="AD202" s="106"/>
      <c r="AE202" s="106"/>
      <c r="AF202" s="106"/>
      <c r="AG202" s="106"/>
    </row>
    <row r="203" spans="2:33" ht="12" customHeight="1">
      <c r="B203" s="159"/>
      <c r="C203" s="126"/>
      <c r="D203" s="596"/>
      <c r="E203" s="615"/>
      <c r="F203" s="607"/>
      <c r="G203" s="608"/>
      <c r="H203" s="597"/>
      <c r="I203" s="597"/>
      <c r="J203" s="597"/>
      <c r="K203" s="597"/>
      <c r="L203" s="607"/>
      <c r="M203" s="607"/>
      <c r="N203" s="597"/>
      <c r="O203" s="596"/>
      <c r="P203" s="602"/>
      <c r="Q203" s="356"/>
      <c r="R203" s="106"/>
      <c r="S203" s="106"/>
      <c r="T203" s="106"/>
      <c r="U203" s="106"/>
      <c r="V203" s="106"/>
      <c r="W203" s="598"/>
      <c r="X203" s="126"/>
      <c r="Y203" s="121"/>
      <c r="Z203" s="599"/>
      <c r="AA203" s="106"/>
      <c r="AB203" s="600"/>
      <c r="AC203" s="106"/>
      <c r="AD203" s="106"/>
      <c r="AE203" s="106"/>
      <c r="AF203" s="106"/>
      <c r="AG203" s="106"/>
    </row>
    <row r="204" spans="2:33">
      <c r="B204" s="159"/>
      <c r="C204" s="126"/>
      <c r="D204" s="596"/>
      <c r="E204" s="615"/>
      <c r="F204" s="612"/>
      <c r="G204" s="608"/>
      <c r="H204" s="597"/>
      <c r="I204" s="597"/>
      <c r="J204" s="597"/>
      <c r="K204" s="597"/>
      <c r="L204" s="608"/>
      <c r="M204" s="608"/>
      <c r="N204" s="597"/>
      <c r="O204" s="596"/>
      <c r="P204" s="610"/>
      <c r="Q204" s="356"/>
      <c r="R204" s="106"/>
      <c r="S204" s="106"/>
      <c r="T204" s="106"/>
      <c r="U204" s="106"/>
      <c r="V204" s="106"/>
      <c r="W204" s="598"/>
      <c r="X204" s="126"/>
      <c r="Y204" s="121"/>
      <c r="Z204" s="599"/>
      <c r="AA204" s="106"/>
      <c r="AB204" s="611"/>
      <c r="AC204" s="106"/>
      <c r="AD204" s="106"/>
      <c r="AE204" s="106"/>
      <c r="AF204" s="106"/>
      <c r="AG204" s="106"/>
    </row>
    <row r="205" spans="2:33" ht="13.5" customHeight="1">
      <c r="B205" s="159"/>
      <c r="C205" s="126"/>
      <c r="D205" s="596"/>
      <c r="E205" s="615"/>
      <c r="F205" s="607"/>
      <c r="G205" s="608"/>
      <c r="H205" s="597"/>
      <c r="I205" s="597"/>
      <c r="J205" s="597"/>
      <c r="K205" s="597"/>
      <c r="L205" s="608"/>
      <c r="M205" s="608"/>
      <c r="N205" s="597"/>
      <c r="O205" s="596"/>
      <c r="P205" s="602"/>
      <c r="Q205" s="356"/>
      <c r="R205" s="106"/>
      <c r="S205" s="106"/>
      <c r="T205" s="106"/>
      <c r="U205" s="106"/>
      <c r="V205" s="106"/>
      <c r="W205" s="598"/>
      <c r="X205" s="126"/>
      <c r="Y205" s="121"/>
      <c r="Z205" s="599"/>
      <c r="AA205" s="106"/>
      <c r="AB205" s="600"/>
      <c r="AC205" s="106"/>
      <c r="AD205" s="106"/>
      <c r="AE205" s="106"/>
      <c r="AF205" s="106"/>
      <c r="AG205" s="106"/>
    </row>
    <row r="206" spans="2:33" ht="13.5" customHeight="1">
      <c r="B206" s="159"/>
      <c r="C206" s="126"/>
      <c r="D206" s="596"/>
      <c r="E206" s="615"/>
      <c r="F206" s="608"/>
      <c r="G206" s="612"/>
      <c r="H206" s="597"/>
      <c r="I206" s="597"/>
      <c r="J206" s="597"/>
      <c r="K206" s="597"/>
      <c r="L206" s="619"/>
      <c r="M206" s="612"/>
      <c r="N206" s="597"/>
      <c r="O206" s="596"/>
      <c r="P206" s="610"/>
      <c r="Q206" s="356"/>
      <c r="R206" s="106"/>
      <c r="S206" s="106"/>
      <c r="T206" s="106"/>
      <c r="U206" s="106"/>
      <c r="V206" s="106"/>
      <c r="W206" s="598"/>
      <c r="X206" s="126"/>
      <c r="Y206" s="121"/>
      <c r="Z206" s="599"/>
      <c r="AA206" s="106"/>
      <c r="AB206" s="611"/>
      <c r="AC206" s="106"/>
      <c r="AD206" s="106"/>
      <c r="AE206" s="106"/>
      <c r="AF206" s="106"/>
      <c r="AG206" s="106"/>
    </row>
    <row r="207" spans="2:33" hidden="1">
      <c r="B207" s="159"/>
      <c r="C207" s="126"/>
      <c r="D207" s="596"/>
      <c r="E207" s="615"/>
      <c r="F207" s="612"/>
      <c r="G207" s="608"/>
      <c r="H207" s="597"/>
      <c r="I207" s="597"/>
      <c r="J207" s="597"/>
      <c r="K207" s="597"/>
      <c r="L207" s="607"/>
      <c r="M207" s="607"/>
      <c r="N207" s="597"/>
      <c r="O207" s="596"/>
      <c r="P207" s="602"/>
      <c r="Q207" s="356"/>
      <c r="R207" s="106"/>
      <c r="S207" s="106"/>
      <c r="T207" s="106"/>
      <c r="U207" s="106"/>
      <c r="V207" s="106"/>
      <c r="W207" s="598"/>
      <c r="X207" s="126"/>
      <c r="Y207" s="121"/>
      <c r="Z207" s="599"/>
      <c r="AA207" s="106"/>
      <c r="AB207" s="605"/>
      <c r="AC207" s="106"/>
      <c r="AD207" s="106"/>
      <c r="AE207" s="106"/>
      <c r="AF207" s="106"/>
      <c r="AG207" s="106"/>
    </row>
    <row r="208" spans="2:33" ht="13.5" customHeight="1">
      <c r="B208" s="159"/>
      <c r="C208" s="101"/>
      <c r="D208" s="596"/>
      <c r="E208" s="615"/>
      <c r="F208" s="608"/>
      <c r="G208" s="608"/>
      <c r="H208" s="597"/>
      <c r="I208" s="597"/>
      <c r="J208" s="597"/>
      <c r="K208" s="597"/>
      <c r="L208" s="612"/>
      <c r="M208" s="612"/>
      <c r="N208" s="597"/>
      <c r="O208" s="596"/>
      <c r="P208" s="602"/>
      <c r="Q208" s="356"/>
      <c r="R208" s="106"/>
      <c r="S208" s="106"/>
      <c r="T208" s="106"/>
      <c r="U208" s="106"/>
      <c r="V208" s="106"/>
      <c r="W208" s="598"/>
      <c r="X208" s="126"/>
      <c r="Y208" s="121"/>
      <c r="Z208" s="599"/>
      <c r="AA208" s="106"/>
      <c r="AB208" s="600"/>
      <c r="AC208" s="106"/>
      <c r="AD208" s="106"/>
      <c r="AE208" s="106"/>
      <c r="AF208" s="106"/>
      <c r="AG208" s="106"/>
    </row>
    <row r="209" spans="2:33" ht="12" customHeight="1">
      <c r="B209" s="159"/>
      <c r="C209" s="126"/>
      <c r="D209" s="596"/>
      <c r="E209" s="615"/>
      <c r="F209" s="607"/>
      <c r="G209" s="608"/>
      <c r="H209" s="619"/>
      <c r="I209" s="597"/>
      <c r="J209" s="597"/>
      <c r="K209" s="597"/>
      <c r="L209" s="607"/>
      <c r="M209" s="608"/>
      <c r="N209" s="597"/>
      <c r="O209" s="601"/>
      <c r="P209" s="610"/>
      <c r="Q209" s="356"/>
      <c r="R209" s="106"/>
      <c r="S209" s="106"/>
      <c r="T209" s="106"/>
      <c r="U209" s="106"/>
      <c r="V209" s="106"/>
      <c r="W209" s="598"/>
      <c r="X209" s="126"/>
      <c r="Y209" s="121"/>
      <c r="Z209" s="599"/>
      <c r="AA209" s="106"/>
      <c r="AB209" s="611"/>
      <c r="AC209" s="106"/>
      <c r="AD209" s="106"/>
      <c r="AE209" s="106"/>
      <c r="AF209" s="106"/>
      <c r="AG209" s="106"/>
    </row>
    <row r="210" spans="2:33" ht="13.5" customHeight="1">
      <c r="B210" s="159"/>
      <c r="C210" s="126"/>
      <c r="D210" s="596"/>
      <c r="E210" s="615"/>
      <c r="F210" s="619"/>
      <c r="G210" s="619"/>
      <c r="H210" s="597"/>
      <c r="I210" s="597"/>
      <c r="J210" s="597"/>
      <c r="K210" s="597"/>
      <c r="L210" s="620"/>
      <c r="M210" s="619"/>
      <c r="N210" s="597"/>
      <c r="O210" s="601"/>
      <c r="P210" s="602"/>
      <c r="Q210" s="356"/>
      <c r="R210" s="106"/>
      <c r="S210" s="106"/>
      <c r="T210" s="106"/>
      <c r="U210" s="106"/>
      <c r="V210" s="106"/>
      <c r="W210" s="598"/>
      <c r="X210" s="126"/>
      <c r="Y210" s="121"/>
      <c r="Z210" s="599"/>
      <c r="AA210" s="106"/>
      <c r="AB210" s="614"/>
      <c r="AC210" s="106"/>
      <c r="AD210" s="106"/>
      <c r="AE210" s="106"/>
      <c r="AF210" s="106"/>
      <c r="AG210" s="106"/>
    </row>
    <row r="211" spans="2:33">
      <c r="B211" s="159"/>
      <c r="C211" s="126"/>
      <c r="D211" s="596"/>
      <c r="E211" s="615"/>
      <c r="F211" s="155"/>
      <c r="G211" s="155"/>
      <c r="H211" s="155"/>
      <c r="I211" s="155"/>
      <c r="J211" s="155"/>
      <c r="K211" s="155"/>
      <c r="L211" s="155"/>
      <c r="M211" s="155"/>
      <c r="N211" s="155"/>
      <c r="O211" s="601"/>
      <c r="P211" s="602"/>
      <c r="Q211" s="356"/>
      <c r="R211" s="106"/>
      <c r="S211" s="106"/>
      <c r="T211" s="106"/>
      <c r="U211" s="106"/>
      <c r="V211" s="106"/>
      <c r="W211" s="598"/>
      <c r="X211" s="126"/>
      <c r="Y211" s="121"/>
      <c r="Z211" s="599"/>
      <c r="AA211" s="106"/>
      <c r="AB211" s="600"/>
      <c r="AC211" s="106"/>
      <c r="AD211" s="106"/>
      <c r="AE211" s="106"/>
      <c r="AF211" s="106"/>
      <c r="AG211" s="106"/>
    </row>
    <row r="212" spans="2:33" ht="12.75" customHeight="1">
      <c r="B212" s="159"/>
      <c r="C212" s="126"/>
      <c r="D212" s="596"/>
      <c r="E212" s="615"/>
      <c r="F212" s="155"/>
      <c r="G212" s="155"/>
      <c r="H212" s="155"/>
      <c r="I212" s="155"/>
      <c r="J212" s="155"/>
      <c r="K212" s="155"/>
      <c r="L212" s="155"/>
      <c r="M212" s="155"/>
      <c r="N212" s="155"/>
      <c r="O212" s="601"/>
      <c r="P212" s="602"/>
      <c r="Q212" s="356"/>
      <c r="R212" s="106"/>
      <c r="S212" s="106"/>
      <c r="T212" s="106"/>
      <c r="U212" s="106"/>
      <c r="V212" s="106"/>
      <c r="W212" s="598"/>
      <c r="X212" s="126"/>
      <c r="Y212" s="121"/>
      <c r="Z212" s="599"/>
      <c r="AA212" s="106"/>
      <c r="AB212" s="600"/>
      <c r="AC212" s="106"/>
      <c r="AD212" s="106"/>
      <c r="AE212" s="106"/>
      <c r="AF212" s="106"/>
      <c r="AG212" s="106"/>
    </row>
    <row r="213" spans="2:33" ht="12" customHeight="1">
      <c r="B213" s="159"/>
      <c r="C213" s="126"/>
      <c r="D213" s="596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601"/>
      <c r="P213" s="602"/>
      <c r="Q213" s="356"/>
      <c r="R213" s="106"/>
      <c r="S213" s="106"/>
      <c r="T213" s="106"/>
      <c r="U213" s="106"/>
      <c r="V213" s="106"/>
      <c r="W213" s="598"/>
      <c r="X213" s="126"/>
      <c r="Y213" s="121"/>
      <c r="Z213" s="599"/>
      <c r="AA213" s="106"/>
      <c r="AB213" s="600"/>
      <c r="AC213" s="106"/>
      <c r="AD213" s="106"/>
      <c r="AE213" s="106"/>
      <c r="AF213" s="106"/>
      <c r="AG213" s="106"/>
    </row>
    <row r="214" spans="2:33" ht="12.75" customHeight="1">
      <c r="B214" s="159"/>
      <c r="C214" s="126"/>
      <c r="D214" s="596"/>
      <c r="E214" s="155"/>
      <c r="F214" s="155"/>
      <c r="G214" s="155"/>
      <c r="H214" s="155"/>
      <c r="I214" s="155"/>
      <c r="J214" s="155"/>
      <c r="K214" s="616"/>
      <c r="L214" s="155"/>
      <c r="M214" s="155"/>
      <c r="N214" s="155"/>
      <c r="O214" s="604"/>
      <c r="P214" s="602"/>
      <c r="Q214" s="356"/>
      <c r="R214" s="106"/>
      <c r="S214" s="106"/>
      <c r="T214" s="106"/>
      <c r="U214" s="106"/>
      <c r="V214" s="106"/>
      <c r="W214" s="617"/>
      <c r="X214" s="126"/>
      <c r="Y214" s="618"/>
      <c r="Z214" s="599"/>
      <c r="AA214" s="106"/>
      <c r="AB214" s="600"/>
      <c r="AC214" s="106"/>
      <c r="AD214" s="106"/>
      <c r="AE214" s="106"/>
      <c r="AF214" s="106"/>
      <c r="AG214" s="106"/>
    </row>
    <row r="215" spans="2:33"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6"/>
      <c r="AG215" s="106"/>
    </row>
    <row r="216" spans="2:33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  <c r="AG216" s="106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AJ515"/>
  <sheetViews>
    <sheetView topLeftCell="A7" workbookViewId="0">
      <pane xSplit="1" topLeftCell="B1" activePane="topRight" state="frozen"/>
      <selection pane="topRight" activeCell="T43" sqref="T43"/>
    </sheetView>
  </sheetViews>
  <sheetFormatPr defaultRowHeight="15"/>
  <cols>
    <col min="1" max="1" width="1.85546875" customWidth="1"/>
    <col min="2" max="2" width="4" customWidth="1"/>
    <col min="3" max="3" width="32.7109375" customWidth="1"/>
    <col min="4" max="4" width="7.85546875" customWidth="1"/>
    <col min="5" max="5" width="7.28515625" customWidth="1"/>
    <col min="6" max="6" width="6.85546875" customWidth="1"/>
    <col min="7" max="7" width="7.7109375" customWidth="1"/>
    <col min="8" max="8" width="7.140625" customWidth="1"/>
    <col min="9" max="9" width="6.85546875" customWidth="1"/>
    <col min="10" max="10" width="7.28515625" customWidth="1"/>
    <col min="11" max="11" width="6.5703125" customWidth="1"/>
    <col min="12" max="12" width="6.28515625" customWidth="1"/>
    <col min="13" max="13" width="7" customWidth="1"/>
    <col min="14" max="14" width="6.7109375" customWidth="1"/>
    <col min="15" max="17" width="7.140625" customWidth="1"/>
    <col min="18" max="18" width="6.42578125" customWidth="1"/>
    <col min="19" max="19" width="2.28515625" customWidth="1"/>
    <col min="23" max="23" width="7.7109375" customWidth="1"/>
    <col min="24" max="24" width="6.85546875" customWidth="1"/>
    <col min="25" max="25" width="8.140625" customWidth="1"/>
    <col min="26" max="26" width="7.28515625" customWidth="1"/>
    <col min="28" max="28" width="15.5703125" customWidth="1"/>
    <col min="29" max="30" width="7.7109375" customWidth="1"/>
    <col min="31" max="31" width="9.28515625" customWidth="1"/>
  </cols>
  <sheetData>
    <row r="1" spans="2:36" ht="10.5" customHeight="1"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</row>
    <row r="2" spans="2:36" ht="15.75" thickBot="1">
      <c r="B2" s="99" t="s">
        <v>443</v>
      </c>
      <c r="D2" s="99" t="s">
        <v>18</v>
      </c>
      <c r="J2" s="99" t="s">
        <v>226</v>
      </c>
      <c r="T2" s="11"/>
      <c r="U2" s="11"/>
      <c r="V2" s="106"/>
      <c r="W2" s="198"/>
      <c r="X2" s="106"/>
      <c r="AH2" s="106"/>
      <c r="AI2" s="106"/>
      <c r="AJ2" s="106"/>
    </row>
    <row r="3" spans="2:36" ht="13.5" customHeight="1">
      <c r="B3" s="82"/>
      <c r="C3" s="458"/>
      <c r="D3" s="174" t="s">
        <v>19</v>
      </c>
      <c r="E3" s="68" t="s">
        <v>205</v>
      </c>
      <c r="F3" s="68"/>
      <c r="G3" s="68"/>
      <c r="H3" s="68"/>
      <c r="I3" s="68"/>
      <c r="J3" s="68"/>
      <c r="K3" s="68"/>
      <c r="L3" s="68"/>
      <c r="M3" s="55"/>
      <c r="N3" s="55"/>
      <c r="O3" s="174" t="s">
        <v>20</v>
      </c>
      <c r="P3" s="174" t="s">
        <v>21</v>
      </c>
      <c r="Q3" s="800" t="s">
        <v>290</v>
      </c>
      <c r="R3" s="817" t="s">
        <v>290</v>
      </c>
      <c r="T3" s="98"/>
      <c r="U3" s="98"/>
      <c r="V3" s="126"/>
      <c r="W3" s="106"/>
      <c r="X3" s="356"/>
      <c r="Y3" s="126"/>
      <c r="Z3" s="106"/>
      <c r="AA3" s="106"/>
      <c r="AB3" s="106"/>
      <c r="AC3" s="106"/>
      <c r="AD3" s="106"/>
      <c r="AE3" s="106"/>
      <c r="AG3" s="106"/>
      <c r="AI3" s="106"/>
      <c r="AJ3" s="106"/>
    </row>
    <row r="4" spans="2:36" ht="13.5" customHeight="1">
      <c r="B4" s="62"/>
      <c r="C4" s="459"/>
      <c r="D4" s="460" t="s">
        <v>175</v>
      </c>
      <c r="E4" s="586" t="s">
        <v>225</v>
      </c>
      <c r="F4" s="20"/>
      <c r="G4" s="20"/>
      <c r="H4" s="20"/>
      <c r="I4" s="20"/>
      <c r="J4" s="20"/>
      <c r="K4" s="20" t="s">
        <v>189</v>
      </c>
      <c r="L4" s="20"/>
      <c r="M4" s="19"/>
      <c r="N4" s="19"/>
      <c r="O4" s="460" t="s">
        <v>190</v>
      </c>
      <c r="P4" s="460" t="s">
        <v>22</v>
      </c>
      <c r="Q4" s="799" t="s">
        <v>96</v>
      </c>
      <c r="R4" s="818" t="s">
        <v>96</v>
      </c>
      <c r="T4" s="98"/>
      <c r="U4" s="98"/>
      <c r="V4" s="126"/>
      <c r="W4" s="106"/>
      <c r="X4" s="356"/>
      <c r="Y4" s="126"/>
      <c r="Z4" s="106"/>
      <c r="AA4" s="106"/>
      <c r="AB4" s="106"/>
      <c r="AC4" s="106"/>
      <c r="AD4" s="106"/>
      <c r="AE4" s="106"/>
      <c r="AG4" s="106"/>
      <c r="AI4" s="106"/>
      <c r="AJ4" s="106"/>
    </row>
    <row r="5" spans="2:36" ht="12.75" customHeight="1" thickBot="1">
      <c r="B5" s="62"/>
      <c r="C5" s="461" t="s">
        <v>23</v>
      </c>
      <c r="D5" s="460" t="s">
        <v>20</v>
      </c>
      <c r="F5" t="s">
        <v>188</v>
      </c>
      <c r="G5" s="73"/>
      <c r="H5" s="73"/>
      <c r="I5" t="s">
        <v>470</v>
      </c>
      <c r="K5" s="73"/>
      <c r="L5" s="63" t="s">
        <v>105</v>
      </c>
      <c r="M5" s="56"/>
      <c r="N5" s="56"/>
      <c r="O5" s="460" t="s">
        <v>25</v>
      </c>
      <c r="P5" s="460" t="s">
        <v>24</v>
      </c>
      <c r="Q5" s="791" t="s">
        <v>291</v>
      </c>
      <c r="R5" s="818" t="s">
        <v>291</v>
      </c>
      <c r="T5" s="98"/>
      <c r="U5" s="98"/>
      <c r="V5" s="356"/>
      <c r="W5" s="106"/>
      <c r="X5" s="356"/>
      <c r="Y5" s="126"/>
      <c r="Z5" s="106"/>
      <c r="AA5" s="106"/>
      <c r="AB5" s="106"/>
      <c r="AC5" s="106"/>
      <c r="AD5" s="106"/>
      <c r="AE5" s="593"/>
      <c r="AG5" s="106"/>
      <c r="AI5" s="106"/>
      <c r="AJ5" s="106"/>
    </row>
    <row r="6" spans="2:36">
      <c r="B6" s="62" t="s">
        <v>176</v>
      </c>
      <c r="C6" s="459"/>
      <c r="D6" s="460" t="s">
        <v>37</v>
      </c>
      <c r="E6" s="36" t="s">
        <v>26</v>
      </c>
      <c r="F6" s="36" t="s">
        <v>27</v>
      </c>
      <c r="G6" s="36" t="s">
        <v>28</v>
      </c>
      <c r="H6" s="36" t="s">
        <v>29</v>
      </c>
      <c r="I6" s="35" t="s">
        <v>30</v>
      </c>
      <c r="J6" s="36" t="s">
        <v>31</v>
      </c>
      <c r="K6" s="35" t="s">
        <v>32</v>
      </c>
      <c r="L6" s="36" t="s">
        <v>33</v>
      </c>
      <c r="M6" s="35" t="s">
        <v>34</v>
      </c>
      <c r="N6" s="36" t="s">
        <v>35</v>
      </c>
      <c r="O6" s="460">
        <v>10</v>
      </c>
      <c r="P6" s="460" t="s">
        <v>36</v>
      </c>
      <c r="Q6" s="460" t="s">
        <v>25</v>
      </c>
      <c r="R6" s="819" t="s">
        <v>292</v>
      </c>
      <c r="T6" s="98"/>
      <c r="U6" s="98"/>
      <c r="V6" s="356"/>
      <c r="W6" s="106"/>
      <c r="X6" s="356"/>
      <c r="Y6" s="126"/>
      <c r="Z6" s="106"/>
      <c r="AA6" s="106"/>
      <c r="AB6" s="106"/>
      <c r="AC6" s="328"/>
      <c r="AD6" s="106"/>
      <c r="AE6" s="593"/>
      <c r="AI6" s="106"/>
      <c r="AJ6" s="106"/>
    </row>
    <row r="7" spans="2:36" ht="12" customHeight="1">
      <c r="B7" s="62"/>
      <c r="C7" s="461" t="s">
        <v>177</v>
      </c>
      <c r="D7" s="460" t="s">
        <v>178</v>
      </c>
      <c r="E7" s="71" t="s">
        <v>38</v>
      </c>
      <c r="F7" s="71" t="s">
        <v>38</v>
      </c>
      <c r="G7" s="71" t="s">
        <v>38</v>
      </c>
      <c r="H7" s="71" t="s">
        <v>38</v>
      </c>
      <c r="I7" s="31" t="s">
        <v>38</v>
      </c>
      <c r="J7" s="71" t="s">
        <v>38</v>
      </c>
      <c r="K7" s="71" t="s">
        <v>38</v>
      </c>
      <c r="L7" s="31" t="s">
        <v>38</v>
      </c>
      <c r="M7" s="71" t="s">
        <v>38</v>
      </c>
      <c r="N7" s="71" t="s">
        <v>38</v>
      </c>
      <c r="O7" s="460" t="s">
        <v>289</v>
      </c>
      <c r="P7" s="460" t="s">
        <v>169</v>
      </c>
      <c r="Q7" s="460">
        <v>10</v>
      </c>
      <c r="R7" s="819"/>
      <c r="T7" s="98"/>
      <c r="U7" s="98"/>
      <c r="V7" s="126"/>
      <c r="W7" s="106"/>
      <c r="X7" s="356"/>
      <c r="Y7" s="126"/>
      <c r="Z7" s="106"/>
      <c r="AA7" s="106"/>
      <c r="AB7" s="106"/>
      <c r="AC7" s="328"/>
      <c r="AD7" s="106"/>
      <c r="AE7" s="594"/>
      <c r="AI7" s="106"/>
      <c r="AJ7" s="106"/>
    </row>
    <row r="8" spans="2:36" ht="14.25" customHeight="1" thickBot="1">
      <c r="B8" s="62"/>
      <c r="C8" s="459"/>
      <c r="D8" s="1432">
        <v>0.45</v>
      </c>
      <c r="E8" s="56"/>
      <c r="F8" s="57"/>
      <c r="G8" s="56"/>
      <c r="H8" s="57"/>
      <c r="I8" s="89"/>
      <c r="J8" s="57"/>
      <c r="K8" s="57"/>
      <c r="L8" s="56"/>
      <c r="M8" s="57"/>
      <c r="N8" s="89"/>
      <c r="O8" s="460"/>
      <c r="P8" s="460" t="s">
        <v>170</v>
      </c>
      <c r="Q8" s="460" t="s">
        <v>289</v>
      </c>
      <c r="R8" s="1441">
        <v>1</v>
      </c>
      <c r="T8" s="98"/>
      <c r="U8" s="98"/>
      <c r="V8" s="203"/>
      <c r="W8" s="126"/>
      <c r="X8" s="356"/>
      <c r="Y8" s="126"/>
      <c r="Z8" s="106"/>
      <c r="AA8" s="268"/>
      <c r="AB8" s="356"/>
      <c r="AC8" s="595"/>
      <c r="AD8" s="106"/>
      <c r="AE8" s="594"/>
      <c r="AI8" s="106"/>
      <c r="AJ8" s="106"/>
    </row>
    <row r="9" spans="2:36">
      <c r="B9" s="463">
        <v>1</v>
      </c>
      <c r="C9" s="464" t="s">
        <v>179</v>
      </c>
      <c r="D9" s="1433">
        <v>54</v>
      </c>
      <c r="E9" s="164">
        <f>'12-18л. РАСКЛАДКА'!Y13</f>
        <v>30</v>
      </c>
      <c r="F9" s="75">
        <f>'12-18л. РАСКЛАДКА'!Y71</f>
        <v>50</v>
      </c>
      <c r="G9" s="75">
        <f>'12-18л. РАСКЛАДКА'!Y130</f>
        <v>80</v>
      </c>
      <c r="H9" s="75">
        <f>'12-18л. РАСКЛАДКА'!Y186</f>
        <v>80</v>
      </c>
      <c r="I9" s="75">
        <f>'12-18л. РАСКЛАДКА'!Y243</f>
        <v>20</v>
      </c>
      <c r="J9" s="75">
        <f>'12-18л. РАСКЛАДКА'!Y299</f>
        <v>50</v>
      </c>
      <c r="K9" s="75">
        <f>'12-18л. РАСКЛАДКА'!Y355</f>
        <v>70</v>
      </c>
      <c r="L9" s="75">
        <f>'12-18л. РАСКЛАДКА'!Y408</f>
        <v>40</v>
      </c>
      <c r="M9" s="75">
        <f>'12-18л. РАСКЛАДКА'!Y462</f>
        <v>40</v>
      </c>
      <c r="N9" s="792">
        <f>'12-18л. РАСКЛАДКА'!Y515</f>
        <v>80</v>
      </c>
      <c r="O9" s="795">
        <f t="shared" ref="O9:O45" si="0">E9+F9+G9+H9+I9+J9+K9+L9+M9+N9</f>
        <v>540</v>
      </c>
      <c r="P9" s="3312">
        <v>0</v>
      </c>
      <c r="Q9" s="1608">
        <v>540</v>
      </c>
      <c r="R9" s="1582">
        <v>120</v>
      </c>
      <c r="T9" s="3707"/>
      <c r="U9" s="19"/>
      <c r="V9" s="356"/>
      <c r="W9" s="487"/>
      <c r="X9" s="106"/>
      <c r="Y9" s="106"/>
      <c r="Z9" s="106"/>
      <c r="AA9" s="598"/>
      <c r="AB9" s="126"/>
      <c r="AC9" s="599"/>
      <c r="AD9" s="106"/>
      <c r="AE9" s="600"/>
      <c r="AI9" s="106"/>
      <c r="AJ9" s="106"/>
    </row>
    <row r="10" spans="2:36">
      <c r="B10" s="441">
        <v>2</v>
      </c>
      <c r="C10" s="230" t="s">
        <v>40</v>
      </c>
      <c r="D10" s="1434">
        <v>90</v>
      </c>
      <c r="E10" s="164">
        <f>'12-18л. РАСКЛАДКА'!Y14</f>
        <v>80</v>
      </c>
      <c r="F10" s="75">
        <f>'12-18л. РАСКЛАДКА'!Y72</f>
        <v>90</v>
      </c>
      <c r="G10" s="75">
        <f>'12-18л. РАСКЛАДКА'!Y131</f>
        <v>70</v>
      </c>
      <c r="H10" s="75">
        <f>'12-18л. РАСКЛАДКА'!Y187</f>
        <v>77.010000000000005</v>
      </c>
      <c r="I10" s="75">
        <f>'12-18л. РАСКЛАДКА'!Y244</f>
        <v>65</v>
      </c>
      <c r="J10" s="75">
        <f>'12-18л. РАСКЛАДКА'!Y300</f>
        <v>85</v>
      </c>
      <c r="K10" s="75">
        <f>'12-18л. РАСКЛАДКА'!Y356</f>
        <v>90</v>
      </c>
      <c r="L10" s="75">
        <f>'12-18л. РАСКЛАДКА'!Y409</f>
        <v>90</v>
      </c>
      <c r="M10" s="75">
        <f>'12-18л. РАСКЛАДКА'!Y463</f>
        <v>90</v>
      </c>
      <c r="N10" s="792">
        <f>'12-18л. РАСКЛАДКА'!Y516</f>
        <v>69.2</v>
      </c>
      <c r="O10" s="796">
        <f t="shared" si="0"/>
        <v>806.21</v>
      </c>
      <c r="P10" s="3313">
        <v>-10.421111</v>
      </c>
      <c r="Q10" s="3309">
        <v>900</v>
      </c>
      <c r="R10" s="3310">
        <v>200</v>
      </c>
      <c r="T10" s="3707"/>
      <c r="U10" s="19"/>
      <c r="V10" s="356"/>
      <c r="W10" s="106"/>
      <c r="X10" s="106"/>
      <c r="Y10" s="106"/>
      <c r="Z10" s="106"/>
      <c r="AA10" s="598"/>
      <c r="AB10" s="126"/>
      <c r="AC10" s="599"/>
      <c r="AD10" s="106"/>
      <c r="AE10" s="600"/>
      <c r="AI10" s="106"/>
      <c r="AJ10" s="106"/>
    </row>
    <row r="11" spans="2:36">
      <c r="B11" s="441">
        <v>3</v>
      </c>
      <c r="C11" s="230" t="s">
        <v>41</v>
      </c>
      <c r="D11" s="1434">
        <v>9</v>
      </c>
      <c r="E11" s="164">
        <f>'12-18л. РАСКЛАДКА'!Y15</f>
        <v>8.4</v>
      </c>
      <c r="F11" s="75">
        <f>'12-18л. РАСКЛАДКА'!Y73</f>
        <v>5.9600000000000009</v>
      </c>
      <c r="G11" s="75">
        <f>'12-18л. РАСКЛАДКА'!Y132</f>
        <v>7.08</v>
      </c>
      <c r="H11" s="75">
        <f>'12-18л. РАСКЛАДКА'!Y188</f>
        <v>2.2000000000000002</v>
      </c>
      <c r="I11" s="75">
        <f>'12-18л. РАСКЛАДКА'!Y245</f>
        <v>27.32</v>
      </c>
      <c r="J11" s="75">
        <f>'12-18л. РАСКЛАДКА'!Y301</f>
        <v>22.52</v>
      </c>
      <c r="K11" s="75">
        <f>'12-18л. РАСКЛАДКА'!Y357</f>
        <v>4.9000000000000004</v>
      </c>
      <c r="L11" s="75">
        <f>'12-18л. РАСКЛАДКА'!Y410</f>
        <v>8.32</v>
      </c>
      <c r="M11" s="75">
        <f>'12-18л. РАСКЛАДКА'!Y464</f>
        <v>0</v>
      </c>
      <c r="N11" s="792">
        <f>'12-18л. РАСКЛАДКА'!Y517</f>
        <v>3.3</v>
      </c>
      <c r="O11" s="796">
        <f t="shared" si="0"/>
        <v>90.000000000000014</v>
      </c>
      <c r="P11" s="3313">
        <v>0</v>
      </c>
      <c r="Q11" s="1614">
        <v>90</v>
      </c>
      <c r="R11" s="1583">
        <v>20</v>
      </c>
      <c r="T11" s="3707"/>
      <c r="U11" s="19"/>
      <c r="V11" s="356"/>
      <c r="W11" s="106"/>
      <c r="X11" s="106"/>
      <c r="Y11" s="106"/>
      <c r="Z11" s="106"/>
      <c r="AA11" s="598"/>
      <c r="AB11" s="126"/>
      <c r="AC11" s="599"/>
      <c r="AD11" s="106"/>
      <c r="AE11" s="603"/>
      <c r="AI11" s="106"/>
      <c r="AJ11" s="106"/>
    </row>
    <row r="12" spans="2:36">
      <c r="B12" s="441">
        <v>4</v>
      </c>
      <c r="C12" s="230" t="s">
        <v>42</v>
      </c>
      <c r="D12" s="1434">
        <v>22.5</v>
      </c>
      <c r="E12" s="164">
        <f>'12-18л. РАСКЛАДКА'!Y16</f>
        <v>8.6</v>
      </c>
      <c r="F12" s="75">
        <f>'12-18л. РАСКЛАДКА'!Y74</f>
        <v>5</v>
      </c>
      <c r="G12" s="75">
        <f>'12-18л. РАСКЛАДКА'!Y133</f>
        <v>23</v>
      </c>
      <c r="H12" s="75">
        <f>'12-18л. РАСКЛАДКА'!Y189</f>
        <v>55.05</v>
      </c>
      <c r="I12" s="75">
        <f>'12-18л. РАСКЛАДКА'!Y246</f>
        <v>15</v>
      </c>
      <c r="J12" s="75">
        <f>'12-18л. РАСКЛАДКА'!Y302</f>
        <v>39.24</v>
      </c>
      <c r="K12" s="75">
        <f>'12-18л. РАСКЛАДКА'!Y358</f>
        <v>0</v>
      </c>
      <c r="L12" s="75">
        <f>'12-18л. РАСКЛАДКА'!Y411</f>
        <v>37</v>
      </c>
      <c r="M12" s="75">
        <f>'12-18л. РАСКЛАДКА'!Y465</f>
        <v>42.11</v>
      </c>
      <c r="N12" s="792">
        <f>'12-18л. РАСКЛАДКА'!Y518</f>
        <v>0</v>
      </c>
      <c r="O12" s="796">
        <f t="shared" si="0"/>
        <v>225</v>
      </c>
      <c r="P12" s="3313">
        <v>0</v>
      </c>
      <c r="Q12" s="1614">
        <v>225</v>
      </c>
      <c r="R12" s="1583">
        <v>50</v>
      </c>
      <c r="T12" s="3707"/>
      <c r="U12" s="19"/>
      <c r="V12" s="356"/>
      <c r="W12" s="106"/>
      <c r="X12" s="106"/>
      <c r="Y12" s="106"/>
      <c r="Z12" s="106"/>
      <c r="AA12" s="598"/>
      <c r="AB12" s="126"/>
      <c r="AC12" s="599"/>
      <c r="AD12" s="106"/>
      <c r="AE12" s="600"/>
      <c r="AG12" s="106"/>
      <c r="AI12" s="106"/>
      <c r="AJ12" s="106"/>
    </row>
    <row r="13" spans="2:36">
      <c r="B13" s="441">
        <v>5</v>
      </c>
      <c r="C13" s="230" t="s">
        <v>43</v>
      </c>
      <c r="D13" s="1434">
        <v>9</v>
      </c>
      <c r="E13" s="164">
        <f>'12-18л. РАСКЛАДКА'!Y17</f>
        <v>0</v>
      </c>
      <c r="F13" s="75">
        <f>'12-18л. РАСКЛАДКА'!Y75</f>
        <v>0</v>
      </c>
      <c r="G13" s="75">
        <f>'12-18л. РАСКЛАДКА'!Y134</f>
        <v>0</v>
      </c>
      <c r="H13" s="75">
        <f>'12-18л. РАСКЛАДКА'!Y190</f>
        <v>0</v>
      </c>
      <c r="I13" s="75">
        <f>'12-18л. РАСКЛАДКА'!Y247</f>
        <v>0</v>
      </c>
      <c r="J13" s="75">
        <f>'12-18л. РАСКЛАДКА'!Y303</f>
        <v>0</v>
      </c>
      <c r="K13" s="75">
        <f>'12-18л. РАСКЛАДКА'!Y359</f>
        <v>55</v>
      </c>
      <c r="L13" s="75">
        <f>'12-18л. РАСКЛАДКА'!Y412</f>
        <v>0</v>
      </c>
      <c r="M13" s="75">
        <f>'12-18л. РАСКЛАДКА'!Y466</f>
        <v>15</v>
      </c>
      <c r="N13" s="792">
        <f>'12-18л. РАСКЛАДКА'!Y519</f>
        <v>20</v>
      </c>
      <c r="O13" s="796">
        <f t="shared" si="0"/>
        <v>90</v>
      </c>
      <c r="P13" s="3313">
        <v>0</v>
      </c>
      <c r="Q13" s="1614">
        <v>90</v>
      </c>
      <c r="R13" s="1583">
        <v>20</v>
      </c>
      <c r="T13" s="3707"/>
      <c r="U13" s="19"/>
      <c r="V13" s="356"/>
      <c r="W13" s="106"/>
      <c r="X13" s="106"/>
      <c r="Y13" s="106"/>
      <c r="Z13" s="106"/>
      <c r="AA13" s="598"/>
      <c r="AB13" s="126"/>
      <c r="AC13" s="599"/>
      <c r="AD13" s="106"/>
      <c r="AE13" s="605"/>
      <c r="AG13" s="106"/>
      <c r="AI13" s="106"/>
      <c r="AJ13" s="106"/>
    </row>
    <row r="14" spans="2:36">
      <c r="B14" s="1374">
        <v>6</v>
      </c>
      <c r="C14" s="1552" t="s">
        <v>44</v>
      </c>
      <c r="D14" s="1442">
        <v>84.15</v>
      </c>
      <c r="E14" s="1381">
        <f>'12-18л. РАСКЛАДКА'!Y18</f>
        <v>67.5</v>
      </c>
      <c r="F14" s="1382">
        <f>'12-18л. РАСКЛАДКА'!Y76</f>
        <v>142.9</v>
      </c>
      <c r="G14" s="1382">
        <f>'12-18л. РАСКЛАДКА'!Y135</f>
        <v>153.9</v>
      </c>
      <c r="H14" s="1382">
        <f>'12-18л. РАСКЛАДКА'!Y191</f>
        <v>43</v>
      </c>
      <c r="I14" s="1382">
        <f>'12-18л. РАСКЛАДКА'!Y248</f>
        <v>0</v>
      </c>
      <c r="J14" s="1382">
        <f>'12-18л. РАСКЛАДКА'!Y304</f>
        <v>50</v>
      </c>
      <c r="K14" s="1382">
        <f>'12-18л. РАСКЛАДКА'!Y360</f>
        <v>0</v>
      </c>
      <c r="L14" s="1382">
        <f>'12-18л. РАСКЛАДКА'!Y413</f>
        <v>177.36</v>
      </c>
      <c r="M14" s="1382">
        <f>'12-18л. РАСКЛАДКА'!Y467</f>
        <v>131.6</v>
      </c>
      <c r="N14" s="1383">
        <f>'12-18л. РАСКЛАДКА'!Y520</f>
        <v>75.240000000000009</v>
      </c>
      <c r="O14" s="1384">
        <f t="shared" si="0"/>
        <v>841.50000000000011</v>
      </c>
      <c r="P14" s="3314">
        <v>0</v>
      </c>
      <c r="Q14" s="1615">
        <v>841.5</v>
      </c>
      <c r="R14" s="1584">
        <v>187</v>
      </c>
      <c r="T14" s="3707"/>
      <c r="U14" s="19"/>
      <c r="V14" s="356"/>
      <c r="W14" s="106"/>
      <c r="X14" s="106"/>
      <c r="Y14" s="106"/>
      <c r="Z14" s="106"/>
      <c r="AA14" s="598"/>
      <c r="AB14" s="126"/>
      <c r="AC14" s="599"/>
      <c r="AD14" s="106"/>
      <c r="AE14" s="605"/>
      <c r="AG14" s="106"/>
      <c r="AI14" s="106"/>
      <c r="AJ14" s="106"/>
    </row>
    <row r="15" spans="2:36" ht="13.5" customHeight="1">
      <c r="B15" s="1374">
        <v>7</v>
      </c>
      <c r="C15" s="1180" t="s">
        <v>432</v>
      </c>
      <c r="D15" s="1563">
        <v>129.6</v>
      </c>
      <c r="E15" s="1564">
        <f>'12-18л. РАСКЛАДКА'!Y19</f>
        <v>177.28</v>
      </c>
      <c r="F15" s="1565">
        <f>'12-18л. РАСКЛАДКА'!Y77</f>
        <v>269.87</v>
      </c>
      <c r="G15" s="1566">
        <f>'12-18л. РАСКЛАДКА'!Y136</f>
        <v>211.5</v>
      </c>
      <c r="H15" s="1565">
        <f>'12-18л. РАСКЛАДКА'!Y192</f>
        <v>192.83010000000002</v>
      </c>
      <c r="I15" s="1566">
        <f>'12-18л. РАСКЛАДКА'!Y249</f>
        <v>142.18899999999999</v>
      </c>
      <c r="J15" s="1565">
        <f>'12-18л. РАСКЛАДКА'!Y305</f>
        <v>99.84</v>
      </c>
      <c r="K15" s="1566">
        <f>'12-18л. РАСКЛАДКА'!Y361</f>
        <v>212.61700000000002</v>
      </c>
      <c r="L15" s="1565">
        <f>'12-18л. РАСКЛАДКА'!Y414</f>
        <v>290.29999999999995</v>
      </c>
      <c r="M15" s="1566">
        <f>'12-18л. РАСКЛАДКА'!Y468</f>
        <v>180</v>
      </c>
      <c r="N15" s="1565">
        <f>'12-18л. РАСКЛАДКА'!Y521</f>
        <v>299.91199999999998</v>
      </c>
      <c r="O15" s="1618">
        <f t="shared" si="0"/>
        <v>2076.3380999999999</v>
      </c>
      <c r="P15" s="3315">
        <v>60.211269999999999</v>
      </c>
      <c r="Q15" s="1572">
        <v>1296</v>
      </c>
      <c r="R15" s="1558">
        <f>R17-R16</f>
        <v>288</v>
      </c>
      <c r="T15" s="3707"/>
      <c r="U15" s="3216"/>
      <c r="V15" s="356"/>
      <c r="W15" s="1717"/>
      <c r="X15" s="1717"/>
      <c r="Y15" s="1717"/>
      <c r="Z15" s="1717"/>
      <c r="AA15" s="1718"/>
      <c r="AB15" s="1719"/>
      <c r="AC15" s="1720"/>
      <c r="AD15" s="1717"/>
      <c r="AE15" s="1728"/>
      <c r="AG15" s="106"/>
      <c r="AI15" s="106"/>
      <c r="AJ15" s="106"/>
    </row>
    <row r="16" spans="2:36" ht="11.25" customHeight="1">
      <c r="B16" s="1490"/>
      <c r="C16" s="1562" t="s">
        <v>433</v>
      </c>
      <c r="D16" s="1567">
        <v>14.4</v>
      </c>
      <c r="E16" s="1568">
        <f>'12-18л. РАСКЛАДКА'!Y20</f>
        <v>22.388999999999999</v>
      </c>
      <c r="F16" s="1569">
        <f>'12-18л. РАСКЛАДКА'!Y78</f>
        <v>1.44</v>
      </c>
      <c r="G16" s="1570">
        <f>'12-18л. РАСКЛАДКА'!Y137</f>
        <v>7.5</v>
      </c>
      <c r="H16" s="1569">
        <f>'12-18л. РАСКЛАДКА'!Y193</f>
        <v>23</v>
      </c>
      <c r="I16" s="1570">
        <f>'12-18л. РАСКЛАДКА'!Y250</f>
        <v>0</v>
      </c>
      <c r="J16" s="1569">
        <f>'12-18л. РАСКЛАДКА'!Y306</f>
        <v>81</v>
      </c>
      <c r="K16" s="1570">
        <f>'12-18л. РАСКЛАДКА'!Y362</f>
        <v>8.9</v>
      </c>
      <c r="L16" s="1569">
        <f>'12-18л. РАСКЛАДКА'!Y415</f>
        <v>0</v>
      </c>
      <c r="M16" s="1570">
        <f>'12-18л. РАСКЛАДКА'!Y469</f>
        <v>5.4</v>
      </c>
      <c r="N16" s="1569">
        <f>'12-18л. РАСКЛАДКА'!Y522</f>
        <v>9.57</v>
      </c>
      <c r="O16" s="1573">
        <f t="shared" si="0"/>
        <v>159.19900000000001</v>
      </c>
      <c r="P16" s="3316">
        <v>10.55486</v>
      </c>
      <c r="Q16" s="1574">
        <v>144</v>
      </c>
      <c r="R16" s="1559">
        <f>(R17/100)*10</f>
        <v>32</v>
      </c>
      <c r="T16" s="3707"/>
      <c r="U16" s="3712"/>
      <c r="V16" s="356"/>
      <c r="W16" s="1717"/>
      <c r="X16" s="1717"/>
      <c r="Y16" s="1717"/>
      <c r="Z16" s="1717"/>
      <c r="AA16" s="1718"/>
      <c r="AB16" s="1719"/>
      <c r="AC16" s="1720"/>
      <c r="AD16" s="1717"/>
      <c r="AE16" s="1728"/>
      <c r="AG16" s="106"/>
      <c r="AI16" s="106"/>
      <c r="AJ16" s="106"/>
    </row>
    <row r="17" spans="2:36" ht="12.75" customHeight="1">
      <c r="B17" s="1375"/>
      <c r="C17" s="1554" t="s">
        <v>466</v>
      </c>
      <c r="D17" s="1555">
        <v>144</v>
      </c>
      <c r="E17" s="589">
        <f>E15+E16</f>
        <v>199.66900000000001</v>
      </c>
      <c r="F17" s="1394">
        <f t="shared" ref="F17:N17" si="1">F15+F16</f>
        <v>271.31</v>
      </c>
      <c r="G17" s="1387">
        <f t="shared" si="1"/>
        <v>219</v>
      </c>
      <c r="H17" s="1394">
        <f t="shared" si="1"/>
        <v>215.83010000000002</v>
      </c>
      <c r="I17" s="1387">
        <f>I15+I16</f>
        <v>142.18899999999999</v>
      </c>
      <c r="J17" s="1394">
        <f t="shared" si="1"/>
        <v>180.84</v>
      </c>
      <c r="K17" s="1539">
        <f>K15+K16</f>
        <v>221.51700000000002</v>
      </c>
      <c r="L17" s="1394">
        <f t="shared" si="1"/>
        <v>290.29999999999995</v>
      </c>
      <c r="M17" s="1387">
        <f>M15+M16</f>
        <v>185.4</v>
      </c>
      <c r="N17" s="1394">
        <f t="shared" si="1"/>
        <v>309.48199999999997</v>
      </c>
      <c r="O17" s="1616">
        <f>E17+F17+G17+H17+I17+J17+K17+L17+M17+N17</f>
        <v>2235.5371</v>
      </c>
      <c r="P17" s="3317">
        <v>55.245629999999998</v>
      </c>
      <c r="Q17" s="1557">
        <v>1440</v>
      </c>
      <c r="R17" s="1560">
        <v>320</v>
      </c>
      <c r="T17" s="3707"/>
      <c r="U17" s="3713"/>
      <c r="V17" s="356"/>
      <c r="W17" s="106"/>
      <c r="X17" s="106"/>
      <c r="Y17" s="106"/>
      <c r="Z17" s="106"/>
      <c r="AA17" s="598"/>
      <c r="AB17" s="126"/>
      <c r="AC17" s="599"/>
      <c r="AD17" s="106"/>
      <c r="AE17" s="605"/>
      <c r="AG17" s="106"/>
      <c r="AI17" s="106"/>
      <c r="AJ17" s="106"/>
    </row>
    <row r="18" spans="2:36" ht="13.5" customHeight="1">
      <c r="B18" s="1375">
        <v>8</v>
      </c>
      <c r="C18" s="1561" t="s">
        <v>180</v>
      </c>
      <c r="D18" s="1440">
        <v>83.25</v>
      </c>
      <c r="E18" s="164">
        <f>'12-18л. РАСКЛАДКА'!Y21</f>
        <v>105</v>
      </c>
      <c r="F18" s="622">
        <f>'12-18л. РАСКЛАДКА'!Y79</f>
        <v>105</v>
      </c>
      <c r="G18" s="622">
        <f>'12-18л. РАСКЛАДКА'!Y138</f>
        <v>11.25</v>
      </c>
      <c r="H18" s="622">
        <f>'12-18л. РАСКЛАДКА'!Y194</f>
        <v>112.5</v>
      </c>
      <c r="I18" s="622">
        <f>'12-18л. РАСКЛАДКА'!Y251</f>
        <v>77.5</v>
      </c>
      <c r="J18" s="622">
        <f>'12-18л. РАСКЛАДКА'!Y307</f>
        <v>111.25</v>
      </c>
      <c r="K18" s="622">
        <f>'12-18л. РАСКЛАДКА'!Y363</f>
        <v>105</v>
      </c>
      <c r="L18" s="622">
        <f>'12-18л. РАСКЛАДКА'!Y416</f>
        <v>0</v>
      </c>
      <c r="M18" s="622">
        <f>'12-18л. РАСКЛАДКА'!Y470</f>
        <v>105</v>
      </c>
      <c r="N18" s="792">
        <f>'12-18л. РАСКЛАДКА'!Y523</f>
        <v>100</v>
      </c>
      <c r="O18" s="811">
        <f t="shared" si="0"/>
        <v>832.5</v>
      </c>
      <c r="P18" s="3318">
        <v>0</v>
      </c>
      <c r="Q18" s="1557">
        <v>832.5</v>
      </c>
      <c r="R18" s="1560">
        <v>185</v>
      </c>
      <c r="T18" s="3707"/>
      <c r="U18" s="19"/>
      <c r="V18" s="356"/>
      <c r="W18" s="106"/>
      <c r="X18" s="106"/>
      <c r="Y18" s="106"/>
      <c r="Z18" s="106"/>
      <c r="AA18" s="598"/>
      <c r="AB18" s="126"/>
      <c r="AC18" s="599"/>
      <c r="AD18" s="106"/>
      <c r="AE18" s="605"/>
      <c r="AG18" s="106"/>
      <c r="AI18" s="106"/>
      <c r="AJ18" s="106"/>
    </row>
    <row r="19" spans="2:36" ht="12" customHeight="1">
      <c r="B19" s="441">
        <v>9</v>
      </c>
      <c r="C19" s="230" t="s">
        <v>92</v>
      </c>
      <c r="D19" s="1434">
        <v>9</v>
      </c>
      <c r="E19" s="164">
        <f>'12-18л. РАСКЛАДКА'!Y22</f>
        <v>0</v>
      </c>
      <c r="F19" s="75">
        <f>'12-18л. РАСКЛАДКА'!Y80</f>
        <v>0</v>
      </c>
      <c r="G19" s="75">
        <f>'12-18л. РАСКЛАДКА'!Y139</f>
        <v>25</v>
      </c>
      <c r="H19" s="75">
        <f>'12-18л. РАСКЛАДКА'!Y195</f>
        <v>0</v>
      </c>
      <c r="I19" s="75">
        <f>'12-18л. РАСКЛАДКА'!Y252</f>
        <v>20</v>
      </c>
      <c r="J19" s="75">
        <f>'12-18л. РАСКЛАДКА'!Y308</f>
        <v>0</v>
      </c>
      <c r="K19" s="75">
        <f>'12-18л. РАСКЛАДКА'!Y364</f>
        <v>20</v>
      </c>
      <c r="L19" s="75">
        <f>'12-18л. РАСКЛАДКА'!Y417</f>
        <v>0</v>
      </c>
      <c r="M19" s="75">
        <f>'12-18л. РАСКЛАДКА'!Y471</f>
        <v>0</v>
      </c>
      <c r="N19" s="792">
        <f>'12-18л. РАСКЛАДКА'!Y524</f>
        <v>25</v>
      </c>
      <c r="O19" s="796">
        <f t="shared" si="0"/>
        <v>90</v>
      </c>
      <c r="P19" s="3318">
        <v>0</v>
      </c>
      <c r="Q19" s="1614">
        <v>90</v>
      </c>
      <c r="R19" s="1583">
        <v>20</v>
      </c>
      <c r="T19" s="3707"/>
      <c r="U19" s="19"/>
      <c r="V19" s="356"/>
      <c r="W19" s="106"/>
      <c r="X19" s="106"/>
      <c r="Y19" s="106"/>
      <c r="Z19" s="106"/>
      <c r="AA19" s="598"/>
      <c r="AB19" s="126"/>
      <c r="AC19" s="599"/>
      <c r="AD19" s="106"/>
      <c r="AE19" s="605"/>
      <c r="AG19" s="106"/>
      <c r="AI19" s="106"/>
      <c r="AJ19" s="106"/>
    </row>
    <row r="20" spans="2:36" ht="13.5" customHeight="1">
      <c r="B20" s="441">
        <v>10</v>
      </c>
      <c r="C20" s="1141" t="s">
        <v>358</v>
      </c>
      <c r="D20" s="1434">
        <v>90</v>
      </c>
      <c r="E20" s="164">
        <f>'12-18л. РАСКЛАДКА'!Y23</f>
        <v>200</v>
      </c>
      <c r="F20" s="75">
        <f>'12-18л. РАСКЛАДКА'!Y81</f>
        <v>200</v>
      </c>
      <c r="G20" s="75">
        <f>'12-18л. РАСКЛАДКА'!Y140</f>
        <v>0</v>
      </c>
      <c r="H20" s="75">
        <f>'12-18л. РАСКЛАДКА'!Y196</f>
        <v>0</v>
      </c>
      <c r="I20" s="75">
        <f>'12-18л. РАСКЛАДКА'!Y253</f>
        <v>0</v>
      </c>
      <c r="J20" s="75">
        <f>'12-18л. РАСКЛАДКА'!Y309</f>
        <v>200</v>
      </c>
      <c r="K20" s="75">
        <f>'12-18л. РАСКЛАДКА'!Y365</f>
        <v>0</v>
      </c>
      <c r="L20" s="75">
        <f>'12-18л. РАСКЛАДКА'!Y418</f>
        <v>200</v>
      </c>
      <c r="M20" s="75">
        <f>'12-18л. РАСКЛАДКА'!Y472</f>
        <v>0</v>
      </c>
      <c r="N20" s="792">
        <f>'12-18л. РАСКЛАДКА'!Y525</f>
        <v>100</v>
      </c>
      <c r="O20" s="796">
        <f t="shared" si="0"/>
        <v>900</v>
      </c>
      <c r="P20" s="3318">
        <v>0</v>
      </c>
      <c r="Q20" s="1614">
        <v>900</v>
      </c>
      <c r="R20" s="1583">
        <v>200</v>
      </c>
      <c r="T20" s="3707"/>
      <c r="U20" s="3713"/>
      <c r="V20" s="356"/>
      <c r="W20" s="106"/>
      <c r="X20" s="106"/>
      <c r="Y20" s="106"/>
      <c r="Z20" s="106"/>
      <c r="AA20" s="598"/>
      <c r="AB20" s="126"/>
      <c r="AC20" s="599"/>
      <c r="AD20" s="106"/>
      <c r="AE20" s="605"/>
      <c r="AG20" s="106"/>
      <c r="AI20" s="106"/>
      <c r="AJ20" s="106"/>
    </row>
    <row r="21" spans="2:36" ht="12.75" customHeight="1">
      <c r="B21" s="441">
        <v>11</v>
      </c>
      <c r="C21" s="230" t="s">
        <v>99</v>
      </c>
      <c r="D21" s="1434">
        <v>35.1</v>
      </c>
      <c r="E21" s="164">
        <f>'12-18л. РАСКЛАДКА'!Y24</f>
        <v>34.44</v>
      </c>
      <c r="F21" s="75">
        <f>'12-18л. РАСКЛАДКА'!Y82</f>
        <v>112.91</v>
      </c>
      <c r="G21" s="75">
        <f>'12-18л. РАСКЛАДКА'!Y141</f>
        <v>0</v>
      </c>
      <c r="H21" s="75">
        <f>'12-18л. РАСКЛАДКА'!Y197</f>
        <v>62.79</v>
      </c>
      <c r="I21" s="75">
        <f>'12-18л. РАСКЛАДКА'!Y254</f>
        <v>40.299999999999997</v>
      </c>
      <c r="J21" s="75">
        <f>'12-18л. РАСКЛАДКА'!Y310</f>
        <v>0</v>
      </c>
      <c r="K21" s="75">
        <f>'12-18л. РАСКЛАДКА'!Y366</f>
        <v>0</v>
      </c>
      <c r="L21" s="75">
        <f>'12-18л. РАСКЛАДКА'!Y419</f>
        <v>57</v>
      </c>
      <c r="M21" s="75">
        <f>'12-18л. РАСКЛАДКА'!Y473</f>
        <v>0</v>
      </c>
      <c r="N21" s="792">
        <f>'12-18л. РАСКЛАДКА'!Y526</f>
        <v>43.56</v>
      </c>
      <c r="O21" s="796">
        <f t="shared" si="0"/>
        <v>351</v>
      </c>
      <c r="P21" s="3318">
        <v>0</v>
      </c>
      <c r="Q21" s="1614">
        <v>351</v>
      </c>
      <c r="R21" s="1583">
        <v>78</v>
      </c>
      <c r="T21" s="3707"/>
      <c r="U21" s="19"/>
      <c r="V21" s="356"/>
      <c r="W21" s="106"/>
      <c r="X21" s="106"/>
      <c r="Y21" s="106"/>
      <c r="Z21" s="106"/>
      <c r="AA21" s="598"/>
      <c r="AB21" s="126"/>
      <c r="AC21" s="599"/>
      <c r="AD21" s="106"/>
      <c r="AE21" s="605"/>
      <c r="AG21" s="106"/>
      <c r="AI21" s="106"/>
      <c r="AJ21" s="106"/>
    </row>
    <row r="22" spans="2:36" ht="12.75" customHeight="1">
      <c r="B22" s="441">
        <v>12</v>
      </c>
      <c r="C22" s="230" t="s">
        <v>100</v>
      </c>
      <c r="D22" s="1434">
        <v>23.85</v>
      </c>
      <c r="E22" s="164">
        <f>'12-18л. РАСКЛАДКА'!Y25</f>
        <v>0</v>
      </c>
      <c r="F22" s="75">
        <f>'12-18л. РАСКЛАДКА'!Y83</f>
        <v>0</v>
      </c>
      <c r="G22" s="75">
        <f>'12-18л. РАСКЛАДКА'!Y142</f>
        <v>0</v>
      </c>
      <c r="H22" s="75">
        <f>'12-18л. РАСКЛАДКА'!Y198</f>
        <v>15.2</v>
      </c>
      <c r="I22" s="75">
        <f>'12-18л. РАСКЛАДКА'!Y255</f>
        <v>0</v>
      </c>
      <c r="J22" s="75">
        <f>'12-18л. РАСКЛАДКА'!Y311</f>
        <v>80</v>
      </c>
      <c r="K22" s="75">
        <f>'12-18л. РАСКЛАДКА'!Y367</f>
        <v>53</v>
      </c>
      <c r="L22" s="75">
        <f>'12-18л. РАСКЛАДКА'!Y420</f>
        <v>0</v>
      </c>
      <c r="M22" s="75">
        <f>'12-18л. РАСКЛАДКА'!Y474</f>
        <v>90.3</v>
      </c>
      <c r="N22" s="792">
        <f>'12-18л. РАСКЛАДКА'!Y527</f>
        <v>0</v>
      </c>
      <c r="O22" s="796">
        <f t="shared" si="0"/>
        <v>238.5</v>
      </c>
      <c r="P22" s="3318">
        <v>0</v>
      </c>
      <c r="Q22" s="1614">
        <v>238.5</v>
      </c>
      <c r="R22" s="1583">
        <v>53</v>
      </c>
      <c r="T22" s="3707"/>
      <c r="U22" s="19"/>
      <c r="V22" s="356"/>
      <c r="W22" s="106"/>
      <c r="X22" s="106"/>
      <c r="Y22" s="106"/>
      <c r="Z22" s="106"/>
      <c r="AA22" s="598"/>
      <c r="AB22" s="126"/>
      <c r="AC22" s="599"/>
      <c r="AD22" s="106"/>
      <c r="AE22" s="605"/>
      <c r="AG22" s="106"/>
      <c r="AI22" s="106"/>
      <c r="AJ22" s="106"/>
    </row>
    <row r="23" spans="2:36" ht="12.75" customHeight="1">
      <c r="B23" s="441">
        <v>13</v>
      </c>
      <c r="C23" s="230" t="s">
        <v>45</v>
      </c>
      <c r="D23" s="1434">
        <v>34.65</v>
      </c>
      <c r="E23" s="164">
        <f>'12-18л. РАСКЛАДКА'!Y26</f>
        <v>0</v>
      </c>
      <c r="F23" s="75">
        <f>'12-18л. РАСКЛАДКА'!Y84</f>
        <v>0</v>
      </c>
      <c r="G23" s="75">
        <f>'12-18л. РАСКЛАДКА'!Y143</f>
        <v>141.6</v>
      </c>
      <c r="H23" s="75">
        <f>'12-18л. РАСКЛАДКА'!Y199</f>
        <v>0</v>
      </c>
      <c r="I23" s="75">
        <f>'12-18л. РАСКЛАДКА'!Y256</f>
        <v>77</v>
      </c>
      <c r="J23" s="75">
        <f>'12-18л. РАСКЛАДКА'!Y312</f>
        <v>0</v>
      </c>
      <c r="K23" s="75">
        <f>'12-18л. РАСКЛАДКА'!Y368</f>
        <v>0</v>
      </c>
      <c r="L23" s="75">
        <f>'12-18л. РАСКЛАДКА'!Y421</f>
        <v>0</v>
      </c>
      <c r="M23" s="75">
        <f>'12-18л. РАСКЛАДКА'!Y475</f>
        <v>0</v>
      </c>
      <c r="N23" s="792">
        <f>'12-18л. РАСКЛАДКА'!Y528</f>
        <v>127.9</v>
      </c>
      <c r="O23" s="796">
        <f t="shared" si="0"/>
        <v>346.5</v>
      </c>
      <c r="P23" s="3318">
        <v>0</v>
      </c>
      <c r="Q23" s="1614">
        <v>346.5</v>
      </c>
      <c r="R23" s="1583">
        <v>77</v>
      </c>
      <c r="T23" s="3707"/>
      <c r="U23" s="19"/>
      <c r="V23" s="356"/>
      <c r="W23" s="106"/>
      <c r="X23" s="106"/>
      <c r="Y23" s="106"/>
      <c r="Z23" s="106"/>
      <c r="AA23" s="598"/>
      <c r="AB23" s="126"/>
      <c r="AC23" s="599"/>
      <c r="AD23" s="106"/>
      <c r="AE23" s="605"/>
      <c r="AG23" s="106"/>
      <c r="AI23" s="106"/>
      <c r="AJ23" s="106"/>
    </row>
    <row r="24" spans="2:36" ht="12" customHeight="1">
      <c r="B24" s="441">
        <v>14</v>
      </c>
      <c r="C24" s="230" t="s">
        <v>101</v>
      </c>
      <c r="D24" s="1434">
        <v>18</v>
      </c>
      <c r="E24" s="164">
        <f>'12-18л. РАСКЛАДКА'!Y27</f>
        <v>0</v>
      </c>
      <c r="F24" s="75">
        <f>'12-18л. РАСКЛАДКА'!Y85</f>
        <v>0</v>
      </c>
      <c r="G24" s="75">
        <f>'12-18л. РАСКЛАДКА'!Y144</f>
        <v>0</v>
      </c>
      <c r="H24" s="75">
        <f>'12-18л. РАСКЛАДКА'!Y200</f>
        <v>40</v>
      </c>
      <c r="I24" s="75">
        <f>'12-18л. РАСКЛАДКА'!Y257</f>
        <v>0</v>
      </c>
      <c r="J24" s="75">
        <f>'12-18л. РАСКЛАДКА'!Y313</f>
        <v>0</v>
      </c>
      <c r="K24" s="75">
        <f>'12-18л. РАСКЛАДКА'!Y369</f>
        <v>120</v>
      </c>
      <c r="L24" s="75">
        <f>'12-18л. РАСКЛАДКА'!Y422</f>
        <v>0</v>
      </c>
      <c r="M24" s="75">
        <f>'12-18л. РАСКЛАДКА'!Y476</f>
        <v>20</v>
      </c>
      <c r="N24" s="792">
        <f>'12-18л. РАСКЛАДКА'!Y529</f>
        <v>0</v>
      </c>
      <c r="O24" s="796">
        <f t="shared" si="0"/>
        <v>180</v>
      </c>
      <c r="P24" s="3318">
        <v>0</v>
      </c>
      <c r="Q24" s="1614">
        <v>180</v>
      </c>
      <c r="R24" s="1583">
        <v>40</v>
      </c>
      <c r="T24" s="3707"/>
      <c r="U24" s="19"/>
      <c r="V24" s="356"/>
      <c r="W24" s="106"/>
      <c r="X24" s="106"/>
      <c r="Y24" s="106"/>
      <c r="Z24" s="106"/>
      <c r="AA24" s="598"/>
      <c r="AB24" s="126"/>
      <c r="AC24" s="599"/>
      <c r="AD24" s="106"/>
      <c r="AE24" s="605"/>
      <c r="AG24" s="106"/>
      <c r="AI24" s="106"/>
      <c r="AJ24" s="106"/>
    </row>
    <row r="25" spans="2:36" ht="12" customHeight="1">
      <c r="B25" s="441">
        <v>15</v>
      </c>
      <c r="C25" s="230" t="s">
        <v>181</v>
      </c>
      <c r="D25" s="1434">
        <v>157.5</v>
      </c>
      <c r="E25" s="164">
        <f>'12-18л. РАСКЛАДКА'!Y28</f>
        <v>294.67199999999997</v>
      </c>
      <c r="F25" s="75">
        <f>'12-18л. РАСКЛАДКА'!Y86</f>
        <v>20</v>
      </c>
      <c r="G25" s="75">
        <f>'12-18л. РАСКЛАДКА'!Y145</f>
        <v>52.5</v>
      </c>
      <c r="H25" s="75">
        <f>'12-18л. РАСКЛАДКА'!Y201</f>
        <v>232.1</v>
      </c>
      <c r="I25" s="75">
        <f>'12-18л. РАСКЛАДКА'!Y258</f>
        <v>200.5</v>
      </c>
      <c r="J25" s="75">
        <f>'12-18л. РАСКЛАДКА'!Y314</f>
        <v>37.527999999999999</v>
      </c>
      <c r="K25" s="75">
        <f>'12-18л. РАСКЛАДКА'!Y370</f>
        <v>270</v>
      </c>
      <c r="L25" s="75">
        <f>'12-18л. РАСКЛАДКА'!Y423</f>
        <v>77.7</v>
      </c>
      <c r="M25" s="75">
        <f>'12-18л. РАСКЛАДКА'!Y477</f>
        <v>200</v>
      </c>
      <c r="N25" s="792">
        <f>'12-18л. РАСКЛАДКА'!Y530</f>
        <v>190</v>
      </c>
      <c r="O25" s="796">
        <f t="shared" si="0"/>
        <v>1575</v>
      </c>
      <c r="P25" s="3318">
        <v>0</v>
      </c>
      <c r="Q25" s="1614">
        <v>1575</v>
      </c>
      <c r="R25" s="1583">
        <v>350</v>
      </c>
      <c r="T25" s="3707"/>
      <c r="U25" s="19"/>
      <c r="V25" s="356"/>
      <c r="W25" s="106"/>
      <c r="X25" s="106"/>
      <c r="Y25" s="106"/>
      <c r="Z25" s="106"/>
      <c r="AA25" s="598"/>
      <c r="AB25" s="126"/>
      <c r="AC25" s="599"/>
      <c r="AD25" s="106"/>
      <c r="AE25" s="1727"/>
      <c r="AG25" s="106"/>
      <c r="AI25" s="106"/>
      <c r="AJ25" s="106"/>
    </row>
    <row r="26" spans="2:36" ht="14.25" customHeight="1">
      <c r="B26" s="441">
        <v>16</v>
      </c>
      <c r="C26" s="230" t="s">
        <v>182</v>
      </c>
      <c r="D26" s="1434">
        <v>81</v>
      </c>
      <c r="E26" s="164">
        <f>'12-18л. РАСКЛАДКА'!Y29</f>
        <v>0</v>
      </c>
      <c r="F26" s="75">
        <f>'12-18л. РАСКЛАДКА'!Y87</f>
        <v>200</v>
      </c>
      <c r="G26" s="75">
        <f>'12-18л. РАСКЛАДКА'!Y146</f>
        <v>0</v>
      </c>
      <c r="H26" s="75">
        <f>'12-18л. РАСКЛАДКА'!Y202</f>
        <v>0</v>
      </c>
      <c r="I26" s="75">
        <f>'12-18л. РАСКЛАДКА'!Y259</f>
        <v>0</v>
      </c>
      <c r="J26" s="75">
        <f>'12-18л. РАСКЛАДКА'!Y315</f>
        <v>0</v>
      </c>
      <c r="K26" s="75">
        <f>'12-18л. РАСКЛАДКА'!Y371</f>
        <v>0</v>
      </c>
      <c r="L26" s="75">
        <f>'12-18л. РАСКЛАДКА'!Y424</f>
        <v>200</v>
      </c>
      <c r="M26" s="75">
        <f>'12-18л. РАСКЛАДКА'!Y478</f>
        <v>200</v>
      </c>
      <c r="N26" s="792">
        <f>'12-18л. РАСКЛАДКА'!Y531</f>
        <v>0</v>
      </c>
      <c r="O26" s="796">
        <f t="shared" si="0"/>
        <v>600</v>
      </c>
      <c r="P26" s="3313">
        <v>-25.925925899999999</v>
      </c>
      <c r="Q26" s="1614">
        <v>810</v>
      </c>
      <c r="R26" s="1583">
        <v>180</v>
      </c>
      <c r="T26" s="3707"/>
      <c r="U26" s="19"/>
      <c r="V26" s="356"/>
      <c r="W26" s="106"/>
      <c r="X26" s="106"/>
      <c r="Y26" s="106"/>
      <c r="Z26" s="106"/>
      <c r="AA26" s="598"/>
      <c r="AB26" s="126"/>
      <c r="AC26" s="599"/>
      <c r="AD26" s="106"/>
      <c r="AE26" s="613"/>
      <c r="AG26" s="106"/>
      <c r="AI26" s="106"/>
      <c r="AJ26" s="106"/>
    </row>
    <row r="27" spans="2:36" ht="12" customHeight="1">
      <c r="B27" s="441">
        <v>17</v>
      </c>
      <c r="C27" s="230" t="s">
        <v>183</v>
      </c>
      <c r="D27" s="1434">
        <v>27</v>
      </c>
      <c r="E27" s="164">
        <f>'12-18л. РАСКЛАДКА'!Y30</f>
        <v>0</v>
      </c>
      <c r="F27" s="75">
        <f>'12-18л. РАСКЛАДКА'!Y88</f>
        <v>36</v>
      </c>
      <c r="G27" s="75">
        <f>'12-18л. РАСКЛАДКА'!Y147</f>
        <v>0</v>
      </c>
      <c r="H27" s="75">
        <f>'12-18л. РАСКЛАДКА'!Y203</f>
        <v>0</v>
      </c>
      <c r="I27" s="75">
        <f>'12-18л. РАСКЛАДКА'!Y260</f>
        <v>210</v>
      </c>
      <c r="J27" s="75">
        <f>'12-18л. РАСКЛАДКА'!Y316</f>
        <v>0</v>
      </c>
      <c r="K27" s="75">
        <f>'12-18л. РАСКЛАДКА'!Y372</f>
        <v>0</v>
      </c>
      <c r="L27" s="75">
        <f>'12-18л. РАСКЛАДКА'!Y425</f>
        <v>24</v>
      </c>
      <c r="M27" s="75">
        <f>'12-18л. РАСКЛАДКА'!Y479</f>
        <v>0</v>
      </c>
      <c r="N27" s="792">
        <f>'12-18л. РАСКЛАДКА'!Y532</f>
        <v>0</v>
      </c>
      <c r="O27" s="796">
        <f t="shared" si="0"/>
        <v>270</v>
      </c>
      <c r="P27" s="3313">
        <v>0</v>
      </c>
      <c r="Q27" s="1614">
        <v>270</v>
      </c>
      <c r="R27" s="1583">
        <v>60</v>
      </c>
      <c r="T27" s="3707"/>
      <c r="U27" s="19"/>
      <c r="V27" s="356"/>
      <c r="W27" s="106"/>
      <c r="X27" s="106"/>
      <c r="Y27" s="106"/>
      <c r="Z27" s="106"/>
      <c r="AA27" s="598"/>
      <c r="AB27" s="126"/>
      <c r="AC27" s="599"/>
      <c r="AD27" s="106"/>
      <c r="AE27" s="613"/>
      <c r="AG27" s="106"/>
      <c r="AI27" s="106"/>
      <c r="AJ27" s="106"/>
    </row>
    <row r="28" spans="2:36" ht="14.25" customHeight="1">
      <c r="B28" s="441">
        <v>18</v>
      </c>
      <c r="C28" s="230" t="s">
        <v>46</v>
      </c>
      <c r="D28" s="1434">
        <v>6.75</v>
      </c>
      <c r="E28" s="164">
        <f>'12-18л. РАСКЛАДКА'!Y31</f>
        <v>49.38</v>
      </c>
      <c r="F28" s="75">
        <f>'12-18л. РАСКЛАДКА'!Y89</f>
        <v>0</v>
      </c>
      <c r="G28" s="75">
        <f>'12-18л. РАСКЛАДКА'!Y148</f>
        <v>0</v>
      </c>
      <c r="H28" s="75">
        <f>'12-18л. РАСКЛАДКА'!Y204</f>
        <v>0</v>
      </c>
      <c r="I28" s="75">
        <f>'12-18л. РАСКЛАДКА'!Y261</f>
        <v>0</v>
      </c>
      <c r="J28" s="75">
        <f>'12-18л. РАСКЛАДКА'!Y317</f>
        <v>15</v>
      </c>
      <c r="K28" s="75">
        <f>'12-18л. РАСКЛАДКА'!Y373</f>
        <v>0</v>
      </c>
      <c r="L28" s="75">
        <f>'12-18л. РАСКЛАДКА'!Y426</f>
        <v>3.12</v>
      </c>
      <c r="M28" s="75">
        <f>'12-18л. РАСКЛАДКА'!Y480</f>
        <v>0</v>
      </c>
      <c r="N28" s="792">
        <f>'12-18л. РАСКЛАДКА'!Y533</f>
        <v>0</v>
      </c>
      <c r="O28" s="796">
        <f t="shared" si="0"/>
        <v>67.5</v>
      </c>
      <c r="P28" s="3313">
        <v>0</v>
      </c>
      <c r="Q28" s="1614">
        <v>67.5</v>
      </c>
      <c r="R28" s="1583">
        <v>15</v>
      </c>
      <c r="T28" s="3707"/>
      <c r="U28" s="19"/>
      <c r="V28" s="356"/>
      <c r="W28" s="106"/>
      <c r="X28" s="106"/>
      <c r="Y28" s="106"/>
      <c r="Z28" s="106"/>
      <c r="AA28" s="598"/>
      <c r="AB28" s="126"/>
      <c r="AC28" s="599"/>
      <c r="AD28" s="106"/>
      <c r="AE28" s="613"/>
      <c r="AG28" s="106"/>
      <c r="AI28" s="106"/>
      <c r="AJ28" s="106"/>
    </row>
    <row r="29" spans="2:36" ht="12.75" customHeight="1">
      <c r="B29" s="441">
        <v>19</v>
      </c>
      <c r="C29" s="230" t="s">
        <v>184</v>
      </c>
      <c r="D29" s="1434">
        <v>4.5</v>
      </c>
      <c r="E29" s="164">
        <f>'12-18л. РАСКЛАДКА'!Y32</f>
        <v>10</v>
      </c>
      <c r="F29" s="75">
        <f>'12-18л. РАСКЛАДКА'!Y90</f>
        <v>0</v>
      </c>
      <c r="G29" s="75">
        <f>'12-18л. РАСКЛАДКА'!Y149</f>
        <v>5</v>
      </c>
      <c r="H29" s="75">
        <f>'12-18л. РАСКЛАДКА'!Y205</f>
        <v>5</v>
      </c>
      <c r="I29" s="75">
        <f>'12-18л. РАСКЛАДКА'!Y262</f>
        <v>0</v>
      </c>
      <c r="J29" s="75">
        <f>'12-18л. РАСКЛАДКА'!Y318</f>
        <v>0</v>
      </c>
      <c r="K29" s="75">
        <f>'12-18л. РАСКЛАДКА'!Y374</f>
        <v>5</v>
      </c>
      <c r="L29" s="75">
        <f>'12-18л. РАСКЛАДКА'!Y427</f>
        <v>10</v>
      </c>
      <c r="M29" s="75">
        <f>'12-18л. РАСКЛАДКА'!Y481</f>
        <v>0</v>
      </c>
      <c r="N29" s="792">
        <f>'12-18л. РАСКЛАДКА'!Y534</f>
        <v>10</v>
      </c>
      <c r="O29" s="796">
        <f t="shared" si="0"/>
        <v>45</v>
      </c>
      <c r="P29" s="3313">
        <v>0</v>
      </c>
      <c r="Q29" s="1614">
        <v>45</v>
      </c>
      <c r="R29" s="1583">
        <v>10</v>
      </c>
      <c r="T29" s="3707"/>
      <c r="U29" s="19"/>
      <c r="V29" s="356"/>
      <c r="W29" s="106"/>
      <c r="X29" s="106"/>
      <c r="Y29" s="106"/>
      <c r="Z29" s="106"/>
      <c r="AA29" s="598"/>
      <c r="AB29" s="126"/>
      <c r="AC29" s="599"/>
      <c r="AD29" s="106"/>
      <c r="AE29" s="1726"/>
      <c r="AG29" s="106"/>
      <c r="AI29" s="106"/>
      <c r="AJ29" s="106"/>
    </row>
    <row r="30" spans="2:36" ht="13.5" customHeight="1">
      <c r="B30" s="441">
        <v>20</v>
      </c>
      <c r="C30" s="230" t="s">
        <v>47</v>
      </c>
      <c r="D30" s="1434">
        <v>15.75</v>
      </c>
      <c r="E30" s="164">
        <f>'12-18л. РАСКЛАДКА'!Y33</f>
        <v>14.39</v>
      </c>
      <c r="F30" s="75">
        <f>'12-18л. РАСКЛАДКА'!Y91</f>
        <v>9.92</v>
      </c>
      <c r="G30" s="75">
        <f>'12-18л. РАСКЛАДКА'!Y150</f>
        <v>16</v>
      </c>
      <c r="H30" s="75">
        <f>'12-18л. РАСКЛАДКА'!Y206</f>
        <v>13.2</v>
      </c>
      <c r="I30" s="75">
        <f>'12-18л. РАСКЛАДКА'!Y263</f>
        <v>4.8</v>
      </c>
      <c r="J30" s="75">
        <f>'12-18л. РАСКЛАДКА'!Y319</f>
        <v>21.96</v>
      </c>
      <c r="K30" s="75">
        <f>'12-18л. РАСКЛАДКА'!Y375</f>
        <v>21.629999999999995</v>
      </c>
      <c r="L30" s="75">
        <f>'12-18л. РАСКЛАДКА'!Y428</f>
        <v>23.92</v>
      </c>
      <c r="M30" s="75">
        <f>'12-18л. РАСКЛАДКА'!Y482</f>
        <v>21.36</v>
      </c>
      <c r="N30" s="792">
        <f>'12-18л. РАСКЛАДКА'!Y535</f>
        <v>10.32</v>
      </c>
      <c r="O30" s="796">
        <f t="shared" si="0"/>
        <v>157.5</v>
      </c>
      <c r="P30" s="3313">
        <v>0</v>
      </c>
      <c r="Q30" s="1614">
        <v>157.5</v>
      </c>
      <c r="R30" s="1583">
        <v>35</v>
      </c>
      <c r="T30" s="3707"/>
      <c r="U30" s="19"/>
      <c r="V30" s="356"/>
      <c r="W30" s="106"/>
      <c r="X30" s="106"/>
      <c r="Y30" s="106"/>
      <c r="Z30" s="106"/>
      <c r="AA30" s="598"/>
      <c r="AB30" s="126"/>
      <c r="AC30" s="599"/>
      <c r="AD30" s="106"/>
      <c r="AE30" s="613"/>
      <c r="AG30" s="106"/>
      <c r="AI30" s="106"/>
      <c r="AJ30" s="106"/>
    </row>
    <row r="31" spans="2:36" ht="13.5" customHeight="1">
      <c r="B31" s="441">
        <v>21</v>
      </c>
      <c r="C31" s="230" t="s">
        <v>48</v>
      </c>
      <c r="D31" s="1434">
        <v>8.1</v>
      </c>
      <c r="E31" s="164">
        <f>'12-18л. РАСКЛАДКА'!Y34</f>
        <v>10.74</v>
      </c>
      <c r="F31" s="75">
        <f>'12-18л. РАСКЛАДКА'!Y92</f>
        <v>6.25</v>
      </c>
      <c r="G31" s="75">
        <f>'12-18л. РАСКЛАДКА'!Y151</f>
        <v>6.5</v>
      </c>
      <c r="H31" s="75">
        <f>'12-18л. РАСКЛАДКА'!Y207</f>
        <v>15.2</v>
      </c>
      <c r="I31" s="75">
        <f>'12-18л. РАСКЛАДКА'!Y264</f>
        <v>12.14</v>
      </c>
      <c r="J31" s="75">
        <f>'12-18л. РАСКЛАДКА'!Y320</f>
        <v>9</v>
      </c>
      <c r="K31" s="75">
        <f>'12-18л. РАСКЛАДКА'!Y376</f>
        <v>8.85</v>
      </c>
      <c r="L31" s="75">
        <f>'12-18л. РАСКЛАДКА'!Y429</f>
        <v>2.56</v>
      </c>
      <c r="M31" s="75">
        <f>'12-18л. РАСКЛАДКА'!Y483</f>
        <v>0</v>
      </c>
      <c r="N31" s="792">
        <f>'12-18л. РАСКЛАДКА'!Y536</f>
        <v>9.76</v>
      </c>
      <c r="O31" s="796">
        <f t="shared" si="0"/>
        <v>81</v>
      </c>
      <c r="P31" s="3313">
        <v>0</v>
      </c>
      <c r="Q31" s="1614">
        <v>81</v>
      </c>
      <c r="R31" s="1583">
        <v>18</v>
      </c>
      <c r="T31" s="3707"/>
      <c r="U31" s="19"/>
      <c r="V31" s="356"/>
      <c r="W31" s="106"/>
      <c r="X31" s="106"/>
      <c r="Y31" s="106"/>
      <c r="Z31" s="106"/>
      <c r="AA31" s="598"/>
      <c r="AB31" s="126"/>
      <c r="AC31" s="599"/>
      <c r="AD31" s="106"/>
      <c r="AE31" s="613"/>
      <c r="AG31" s="106"/>
      <c r="AI31" s="106"/>
      <c r="AJ31" s="106"/>
    </row>
    <row r="32" spans="2:36" ht="12" customHeight="1">
      <c r="B32" s="441">
        <v>22</v>
      </c>
      <c r="C32" s="230" t="s">
        <v>185</v>
      </c>
      <c r="D32" s="1434">
        <v>18</v>
      </c>
      <c r="E32" s="164">
        <f>'12-18л. РАСКЛАДКА'!Y35</f>
        <v>120.136</v>
      </c>
      <c r="F32" s="75">
        <f>'12-18л. РАСКЛАДКА'!Y93</f>
        <v>4.4000000000000004</v>
      </c>
      <c r="G32" s="75">
        <f>'12-18л. РАСКЛАДКА'!Y152</f>
        <v>2</v>
      </c>
      <c r="H32" s="75">
        <f>'12-18л. РАСКЛАДКА'!Y208</f>
        <v>8.2799999999999994</v>
      </c>
      <c r="I32" s="75">
        <f>'12-18л. РАСКЛАДКА'!Y265</f>
        <v>21.04</v>
      </c>
      <c r="J32" s="75">
        <f>'12-18л. РАСКЛАДКА'!Y321</f>
        <v>9.2240000000000002</v>
      </c>
      <c r="K32" s="75">
        <f>'12-18л. РАСКЛАДКА'!Y377</f>
        <v>0</v>
      </c>
      <c r="L32" s="75">
        <f>'12-18л. РАСКЛАДКА'!Y430</f>
        <v>4.8</v>
      </c>
      <c r="M32" s="75">
        <f>'12-18л. РАСКЛАДКА'!Y484</f>
        <v>2</v>
      </c>
      <c r="N32" s="792">
        <f>'12-18л. РАСКЛАДКА'!Y537</f>
        <v>8.1199999999999992</v>
      </c>
      <c r="O32" s="796">
        <f t="shared" si="0"/>
        <v>180</v>
      </c>
      <c r="P32" s="3313">
        <v>0</v>
      </c>
      <c r="Q32" s="1614">
        <v>180</v>
      </c>
      <c r="R32" s="1583">
        <v>40</v>
      </c>
      <c r="T32" s="3707"/>
      <c r="U32" s="19"/>
      <c r="V32" s="356"/>
      <c r="W32" s="106"/>
      <c r="X32" s="106"/>
      <c r="Y32" s="106"/>
      <c r="Z32" s="106"/>
      <c r="AA32" s="598"/>
      <c r="AB32" s="126"/>
      <c r="AC32" s="599"/>
      <c r="AD32" s="106"/>
      <c r="AE32" s="613"/>
      <c r="AG32" s="106"/>
      <c r="AI32" s="106"/>
      <c r="AJ32" s="106"/>
    </row>
    <row r="33" spans="2:36" ht="13.5" customHeight="1">
      <c r="B33" s="441">
        <v>23</v>
      </c>
      <c r="C33" s="230" t="s">
        <v>49</v>
      </c>
      <c r="D33" s="1434">
        <v>15.75</v>
      </c>
      <c r="E33" s="164">
        <f>'12-18л. РАСКЛАДКА'!Y36</f>
        <v>15</v>
      </c>
      <c r="F33" s="75">
        <f>'12-18л. РАСКЛАДКА'!Y94</f>
        <v>3.3</v>
      </c>
      <c r="G33" s="75">
        <f>'12-18л. РАСКЛАДКА'!Y153</f>
        <v>17.7</v>
      </c>
      <c r="H33" s="75">
        <f>'12-18л. РАСКЛАДКА'!Y209</f>
        <v>3.4000000000000004</v>
      </c>
      <c r="I33" s="75">
        <f>'12-18л. РАСКЛАДКА'!Y266</f>
        <v>52.249999999999993</v>
      </c>
      <c r="J33" s="75">
        <f>'12-18л. РАСКЛАДКА'!Y322</f>
        <v>12</v>
      </c>
      <c r="K33" s="75">
        <f>'12-18л. РАСКЛАДКА'!Y378</f>
        <v>24</v>
      </c>
      <c r="L33" s="75">
        <f>'12-18л. РАСКЛАДКА'!Y431</f>
        <v>0</v>
      </c>
      <c r="M33" s="75">
        <f>'12-18л. РАСКЛАДКА'!Y485</f>
        <v>0</v>
      </c>
      <c r="N33" s="792">
        <f>'12-18л. РАСКЛАДКА'!Y538</f>
        <v>29.85</v>
      </c>
      <c r="O33" s="796">
        <f t="shared" si="0"/>
        <v>157.5</v>
      </c>
      <c r="P33" s="3313">
        <v>0</v>
      </c>
      <c r="Q33" s="1614">
        <v>157.5</v>
      </c>
      <c r="R33" s="1583">
        <v>35</v>
      </c>
      <c r="T33" s="3707"/>
      <c r="U33" s="19"/>
      <c r="V33" s="356"/>
      <c r="W33" s="106"/>
      <c r="X33" s="106"/>
      <c r="Y33" s="106"/>
      <c r="Z33" s="106"/>
      <c r="AA33" s="598"/>
      <c r="AB33" s="126"/>
      <c r="AC33" s="599"/>
      <c r="AD33" s="106"/>
      <c r="AE33" s="613"/>
      <c r="AG33" s="106"/>
      <c r="AI33" s="106"/>
      <c r="AJ33" s="106"/>
    </row>
    <row r="34" spans="2:36" ht="12.75" customHeight="1">
      <c r="B34" s="441">
        <v>24</v>
      </c>
      <c r="C34" s="230" t="s">
        <v>50</v>
      </c>
      <c r="D34" s="1434">
        <v>6.75</v>
      </c>
      <c r="E34" s="164">
        <f>'12-18л. РАСКЛАДКА'!Y37</f>
        <v>22.5</v>
      </c>
      <c r="F34" s="75">
        <f>'12-18л. РАСКЛАДКА'!Y95</f>
        <v>0</v>
      </c>
      <c r="G34" s="75">
        <f>'12-18л. РАСКЛАДКА'!Y154</f>
        <v>0</v>
      </c>
      <c r="H34" s="75">
        <f>'12-18л. РАСКЛАДКА'!Y210</f>
        <v>0</v>
      </c>
      <c r="I34" s="75">
        <f>'12-18л. РАСКЛАДКА'!Y267</f>
        <v>0</v>
      </c>
      <c r="J34" s="75">
        <f>'12-18л. РАСКЛАДКА'!Y323</f>
        <v>15</v>
      </c>
      <c r="K34" s="75">
        <f>'12-18л. РАСКЛАДКА'!Y379</f>
        <v>0</v>
      </c>
      <c r="L34" s="75">
        <f>'12-18л. РАСКЛАДКА'!Y432</f>
        <v>0</v>
      </c>
      <c r="M34" s="75">
        <f>'12-18л. РАСКЛАДКА'!Y486</f>
        <v>30</v>
      </c>
      <c r="N34" s="792">
        <f>'12-18л. РАСКЛАДКА'!Y539</f>
        <v>0</v>
      </c>
      <c r="O34" s="796">
        <f t="shared" si="0"/>
        <v>67.5</v>
      </c>
      <c r="P34" s="3313">
        <v>0</v>
      </c>
      <c r="Q34" s="1614">
        <v>67.5</v>
      </c>
      <c r="R34" s="1583">
        <v>15</v>
      </c>
      <c r="T34" s="3707"/>
      <c r="U34" s="19"/>
      <c r="V34" s="356"/>
      <c r="W34" s="106"/>
      <c r="X34" s="106"/>
      <c r="Y34" s="106"/>
      <c r="Z34" s="106"/>
      <c r="AA34" s="598"/>
      <c r="AB34" s="126"/>
      <c r="AC34" s="599"/>
      <c r="AD34" s="106"/>
      <c r="AE34" s="613"/>
      <c r="AG34" s="106"/>
      <c r="AI34" s="106"/>
      <c r="AJ34" s="106"/>
    </row>
    <row r="35" spans="2:36" ht="12" customHeight="1">
      <c r="B35" s="441">
        <v>25</v>
      </c>
      <c r="C35" s="230" t="s">
        <v>51</v>
      </c>
      <c r="D35" s="1434">
        <v>0.9</v>
      </c>
      <c r="E35" s="164">
        <f>'12-18л. РАСКЛАДКА'!Y38</f>
        <v>0</v>
      </c>
      <c r="F35" s="75">
        <f>'12-18л. РАСКЛАДКА'!Y96</f>
        <v>0</v>
      </c>
      <c r="G35" s="75">
        <f>'12-18л. РАСКЛАДКА'!Y155</f>
        <v>2</v>
      </c>
      <c r="H35" s="75">
        <f>'12-18л. РАСКЛАДКА'!Y211</f>
        <v>0</v>
      </c>
      <c r="I35" s="75">
        <f>'12-18л. РАСКЛАДКА'!Y268</f>
        <v>2</v>
      </c>
      <c r="J35" s="75">
        <f>'12-18л. РАСКЛАДКА'!Y324</f>
        <v>2</v>
      </c>
      <c r="K35" s="75">
        <f>'12-18л. РАСКЛАДКА'!Y380</f>
        <v>2</v>
      </c>
      <c r="L35" s="75">
        <f>'12-18л. РАСКЛАДКА'!Y433</f>
        <v>0</v>
      </c>
      <c r="M35" s="75">
        <f>'12-18л. РАСКЛАДКА'!Y487</f>
        <v>0</v>
      </c>
      <c r="N35" s="792">
        <f>'12-18л. РАСКЛАДКА'!Y540</f>
        <v>0</v>
      </c>
      <c r="O35" s="796">
        <f t="shared" si="0"/>
        <v>8</v>
      </c>
      <c r="P35" s="3313">
        <v>-11.11111111</v>
      </c>
      <c r="Q35" s="1614">
        <v>9</v>
      </c>
      <c r="R35" s="1583">
        <v>2</v>
      </c>
      <c r="T35" s="3707"/>
      <c r="U35" s="19"/>
      <c r="V35" s="356"/>
      <c r="W35" s="106"/>
      <c r="X35" s="106"/>
      <c r="Y35" s="106"/>
      <c r="Z35" s="106"/>
      <c r="AA35" s="598"/>
      <c r="AB35" s="126"/>
      <c r="AC35" s="599"/>
      <c r="AD35" s="106"/>
      <c r="AE35" s="613"/>
      <c r="AG35" s="106"/>
      <c r="AI35" s="106"/>
      <c r="AJ35" s="106"/>
    </row>
    <row r="36" spans="2:36" ht="12.75" customHeight="1">
      <c r="B36" s="441">
        <v>26</v>
      </c>
      <c r="C36" s="230" t="s">
        <v>186</v>
      </c>
      <c r="D36" s="1434">
        <v>0.54</v>
      </c>
      <c r="E36" s="164">
        <f>'12-18л. РАСКЛАДКА'!Y39</f>
        <v>0</v>
      </c>
      <c r="F36" s="75">
        <f>'12-18л. РАСКЛАДКА'!Y97</f>
        <v>0</v>
      </c>
      <c r="G36" s="75">
        <f>'12-18л. РАСКЛАДКА'!Y156</f>
        <v>1.2</v>
      </c>
      <c r="H36" s="75">
        <f>'12-18л. РАСКЛАДКА'!Y212</f>
        <v>0</v>
      </c>
      <c r="I36" s="75">
        <f>'12-18л. РАСКЛАДКА'!Y269</f>
        <v>4.2</v>
      </c>
      <c r="J36" s="75">
        <f>'12-18л. РАСКЛАДКА'!Y325</f>
        <v>0</v>
      </c>
      <c r="K36" s="75">
        <f>'12-18л. РАСКЛАДКА'!Y381</f>
        <v>0</v>
      </c>
      <c r="L36" s="75">
        <f>'12-18л. РАСКЛАДКА'!Y434</f>
        <v>0</v>
      </c>
      <c r="M36" s="75">
        <f>'12-18л. РАСКЛАДКА'!Y488</f>
        <v>0</v>
      </c>
      <c r="N36" s="792">
        <f>'12-18л. РАСКЛАДКА'!Y541</f>
        <v>0</v>
      </c>
      <c r="O36" s="796">
        <f t="shared" si="0"/>
        <v>5.4</v>
      </c>
      <c r="P36" s="3313">
        <v>0</v>
      </c>
      <c r="Q36" s="1614">
        <v>5.4</v>
      </c>
      <c r="R36" s="1583">
        <v>1.2</v>
      </c>
      <c r="T36" s="3707"/>
      <c r="U36" s="19"/>
      <c r="V36" s="356"/>
      <c r="W36" s="106"/>
      <c r="X36" s="106"/>
      <c r="Y36" s="106"/>
      <c r="Z36" s="106"/>
      <c r="AA36" s="598"/>
      <c r="AB36" s="126"/>
      <c r="AC36" s="599"/>
      <c r="AD36" s="106"/>
      <c r="AE36" s="613"/>
      <c r="AG36" s="106"/>
      <c r="AI36" s="106"/>
      <c r="AJ36" s="106"/>
    </row>
    <row r="37" spans="2:36" ht="12" customHeight="1">
      <c r="B37" s="441">
        <v>27</v>
      </c>
      <c r="C37" s="230" t="s">
        <v>102</v>
      </c>
      <c r="D37" s="1434">
        <v>0.9</v>
      </c>
      <c r="E37" s="164">
        <f>'12-18л. РАСКЛАДКА'!Y40</f>
        <v>3.5</v>
      </c>
      <c r="F37" s="75">
        <f>'12-18л. РАСКЛАДКА'!Y98</f>
        <v>0</v>
      </c>
      <c r="G37" s="75">
        <f>'12-18л. РАСКЛАДКА'!Y157</f>
        <v>0</v>
      </c>
      <c r="H37" s="75">
        <f>'12-18л. РАСКЛАДКА'!Y213</f>
        <v>0</v>
      </c>
      <c r="I37" s="75">
        <f>'12-18л. РАСКЛАДКА'!Y270</f>
        <v>0</v>
      </c>
      <c r="J37" s="75">
        <f>'12-18л. РАСКЛАДКА'!Y326</f>
        <v>0</v>
      </c>
      <c r="K37" s="75">
        <f>'12-18л. РАСКЛАДКА'!Y382</f>
        <v>3.5</v>
      </c>
      <c r="L37" s="75">
        <f>'12-18л. РАСКЛАДКА'!Y435</f>
        <v>0</v>
      </c>
      <c r="M37" s="75">
        <f>'12-18л. РАСКЛАДКА'!Y489</f>
        <v>0</v>
      </c>
      <c r="N37" s="792">
        <f>'12-18л. РАСКЛАДКА'!Y542</f>
        <v>2</v>
      </c>
      <c r="O37" s="796">
        <f t="shared" si="0"/>
        <v>9</v>
      </c>
      <c r="P37" s="3313">
        <v>0</v>
      </c>
      <c r="Q37" s="1614">
        <v>9</v>
      </c>
      <c r="R37" s="1583">
        <v>2</v>
      </c>
      <c r="T37" s="3707"/>
      <c r="U37" s="19"/>
      <c r="V37" s="356"/>
      <c r="W37" s="106"/>
      <c r="X37" s="106"/>
      <c r="Y37" s="106"/>
      <c r="Z37" s="106"/>
      <c r="AA37" s="598"/>
      <c r="AB37" s="126"/>
      <c r="AC37" s="599"/>
      <c r="AD37" s="106"/>
      <c r="AE37" s="613"/>
      <c r="AG37" s="106"/>
      <c r="AI37" s="106"/>
      <c r="AJ37" s="106"/>
    </row>
    <row r="38" spans="2:36" ht="12" customHeight="1">
      <c r="B38" s="441">
        <v>28</v>
      </c>
      <c r="C38" s="230" t="s">
        <v>52</v>
      </c>
      <c r="D38" s="1434">
        <v>0.13500000000000001</v>
      </c>
      <c r="E38" s="164">
        <f>'12-18л. РАСКЛАДКА'!Y41</f>
        <v>0</v>
      </c>
      <c r="F38" s="75">
        <f>'12-18л. РАСКЛАДКА'!Y99</f>
        <v>0</v>
      </c>
      <c r="G38" s="75">
        <f>'12-18л. РАСКЛАДКА'!Y158</f>
        <v>0</v>
      </c>
      <c r="H38" s="75">
        <f>'12-18л. РАСКЛАДКА'!Y214</f>
        <v>0</v>
      </c>
      <c r="I38" s="75">
        <f>'12-18л. РАСКЛАДКА'!Y271</f>
        <v>1.05</v>
      </c>
      <c r="J38" s="75">
        <f>'12-18л. РАСКЛАДКА'!Y327</f>
        <v>0</v>
      </c>
      <c r="K38" s="75">
        <f>'12-18л. РАСКЛАДКА'!Y383</f>
        <v>0</v>
      </c>
      <c r="L38" s="75">
        <f>'12-18л. РАСКЛАДКА'!Y436</f>
        <v>0</v>
      </c>
      <c r="M38" s="75">
        <f>'12-18л. РАСКЛАДКА'!Y490</f>
        <v>0</v>
      </c>
      <c r="N38" s="792">
        <f>'12-18л. РАСКЛАДКА'!Y543</f>
        <v>0</v>
      </c>
      <c r="O38" s="796">
        <f t="shared" si="0"/>
        <v>1.05</v>
      </c>
      <c r="P38" s="3313">
        <v>-22.222222200000001</v>
      </c>
      <c r="Q38" s="1614">
        <v>1.35</v>
      </c>
      <c r="R38" s="1583">
        <v>0.3</v>
      </c>
      <c r="T38" s="3707"/>
      <c r="U38" s="19"/>
      <c r="V38" s="356"/>
      <c r="W38" s="106"/>
      <c r="X38" s="106"/>
      <c r="Y38" s="106"/>
      <c r="Z38" s="106"/>
      <c r="AA38" s="598"/>
      <c r="AB38" s="126"/>
      <c r="AC38" s="599"/>
      <c r="AD38" s="106"/>
      <c r="AE38" s="1726"/>
      <c r="AG38" s="106"/>
      <c r="AI38" s="106"/>
      <c r="AJ38" s="106"/>
    </row>
    <row r="39" spans="2:36" ht="13.5" customHeight="1">
      <c r="B39" s="441">
        <v>29</v>
      </c>
      <c r="C39" s="465" t="s">
        <v>187</v>
      </c>
      <c r="D39" s="1434">
        <v>2.25</v>
      </c>
      <c r="E39" s="164">
        <f>'12-18л. РАСКЛАДКА'!Y42</f>
        <v>1.65</v>
      </c>
      <c r="F39" s="75">
        <f>'12-18л. РАСКЛАДКА'!Y100</f>
        <v>1.96</v>
      </c>
      <c r="G39" s="75">
        <f>'12-18л. РАСКЛАДКА'!Y159</f>
        <v>2.16</v>
      </c>
      <c r="H39" s="75">
        <f>'12-18л. РАСКЛАДКА'!Y215</f>
        <v>2.85</v>
      </c>
      <c r="I39" s="75">
        <f>'12-18л. РАСКЛАДКА'!Y272</f>
        <v>2.9550000000000001</v>
      </c>
      <c r="J39" s="75">
        <f>'12-18л. РАСКЛАДКА'!Y328</f>
        <v>2.64</v>
      </c>
      <c r="K39" s="75">
        <f>'12-18л. РАСКЛАДКА'!Y384</f>
        <v>2.4299999999999997</v>
      </c>
      <c r="L39" s="75">
        <f>'12-18л. РАСКЛАДКА'!Y437</f>
        <v>2.0050000000000003</v>
      </c>
      <c r="M39" s="75">
        <f>'12-18л. РАСКЛАДКА'!Y491</f>
        <v>1.23</v>
      </c>
      <c r="N39" s="792">
        <f>'12-18л. РАСКЛАДКА'!Y544</f>
        <v>2.62</v>
      </c>
      <c r="O39" s="796">
        <f t="shared" si="0"/>
        <v>22.5</v>
      </c>
      <c r="P39" s="3313">
        <v>0</v>
      </c>
      <c r="Q39" s="1614">
        <v>22.5</v>
      </c>
      <c r="R39" s="1583">
        <v>5</v>
      </c>
      <c r="T39" s="3707"/>
      <c r="U39" s="7"/>
      <c r="V39" s="356"/>
      <c r="W39" s="106"/>
      <c r="X39" s="106"/>
      <c r="Y39" s="106"/>
      <c r="Z39" s="106"/>
      <c r="AA39" s="598"/>
      <c r="AB39" s="126"/>
      <c r="AC39" s="599"/>
      <c r="AD39" s="106"/>
      <c r="AE39" s="613"/>
      <c r="AG39" s="106"/>
      <c r="AI39" s="106"/>
      <c r="AJ39" s="106"/>
    </row>
    <row r="40" spans="2:36" ht="12" customHeight="1">
      <c r="B40" s="441">
        <v>30</v>
      </c>
      <c r="C40" s="230" t="s">
        <v>103</v>
      </c>
      <c r="D40" s="1434">
        <v>1.8</v>
      </c>
      <c r="E40" s="164">
        <f>'12-18л. РАСКЛАДКА'!Y43</f>
        <v>0</v>
      </c>
      <c r="F40" s="75">
        <f>'12-18л. РАСКЛАДКА'!Y101</f>
        <v>0</v>
      </c>
      <c r="G40" s="75">
        <f>'12-18л. РАСКЛАДКА'!Y160</f>
        <v>0</v>
      </c>
      <c r="H40" s="75">
        <f>'12-18л. РАСКЛАДКА'!Y216</f>
        <v>4</v>
      </c>
      <c r="I40" s="75">
        <f>'12-18л. РАСКЛАДКА'!Y273</f>
        <v>4</v>
      </c>
      <c r="J40" s="75">
        <f>'12-18л. РАСКЛАДКА'!Y329</f>
        <v>0</v>
      </c>
      <c r="K40" s="75">
        <f>'12-18л. РАСКЛАДКА'!Y385</f>
        <v>0</v>
      </c>
      <c r="L40" s="75">
        <f>'12-18л. РАСКЛАДКА'!Y438</f>
        <v>0</v>
      </c>
      <c r="M40" s="75">
        <f>'12-18л. РАСКЛАДКА'!Y492</f>
        <v>0</v>
      </c>
      <c r="N40" s="792">
        <f>'12-18л. РАСКЛАДКА'!Y545</f>
        <v>10</v>
      </c>
      <c r="O40" s="796">
        <f t="shared" si="0"/>
        <v>18</v>
      </c>
      <c r="P40" s="3313">
        <v>0</v>
      </c>
      <c r="Q40" s="1614">
        <v>18</v>
      </c>
      <c r="R40" s="1583">
        <v>4</v>
      </c>
      <c r="T40" s="3707"/>
      <c r="U40" s="19"/>
      <c r="V40" s="356"/>
      <c r="W40" s="106"/>
      <c r="X40" s="106"/>
      <c r="Y40" s="106"/>
      <c r="Z40" s="106"/>
      <c r="AA40" s="598"/>
      <c r="AB40" s="126"/>
      <c r="AC40" s="599"/>
      <c r="AD40" s="106"/>
      <c r="AE40" s="613"/>
      <c r="AG40" s="106"/>
      <c r="AI40" s="106"/>
      <c r="AJ40" s="106"/>
    </row>
    <row r="41" spans="2:36" ht="14.25" customHeight="1">
      <c r="B41" s="441">
        <v>31</v>
      </c>
      <c r="C41" s="230" t="s">
        <v>104</v>
      </c>
      <c r="D41" s="1434">
        <v>0.9</v>
      </c>
      <c r="E41" s="164">
        <f>'12-18л. РАСКЛАДКА'!Y44</f>
        <v>2.2770000000000001</v>
      </c>
      <c r="F41" s="75">
        <f>'12-18л. РАСКЛАДКА'!Y102</f>
        <v>0.76844000000000001</v>
      </c>
      <c r="G41" s="75">
        <f>'12-18л. РАСКЛАДКА'!Y161</f>
        <v>0.78499999999999992</v>
      </c>
      <c r="H41" s="75">
        <f>'12-18л. РАСКЛАДКА'!Y217</f>
        <v>1.359</v>
      </c>
      <c r="I41" s="75">
        <f>'12-18л. РАСКЛАДКА'!Y274</f>
        <v>0.71</v>
      </c>
      <c r="J41" s="75">
        <f>'12-18л. РАСКЛАДКА'!Y330</f>
        <v>0.01</v>
      </c>
      <c r="K41" s="75">
        <f>'12-18л. РАСКЛАДКА'!Y386</f>
        <v>0.71</v>
      </c>
      <c r="L41" s="75">
        <f>'12-18л. РАСКЛАДКА'!Y439</f>
        <v>0.01</v>
      </c>
      <c r="M41" s="75">
        <f>'12-18л. РАСКЛАДКА'!Y493</f>
        <v>0.91027000000000002</v>
      </c>
      <c r="N41" s="792">
        <f>'12-18л. РАСКЛАДКА'!Y546</f>
        <v>1.46031</v>
      </c>
      <c r="O41" s="796">
        <f t="shared" si="0"/>
        <v>9.0000199999999992</v>
      </c>
      <c r="P41" s="3313">
        <v>2.2220000000000001E-4</v>
      </c>
      <c r="Q41" s="1614">
        <v>9</v>
      </c>
      <c r="R41" s="1583">
        <v>2</v>
      </c>
      <c r="T41" s="3707"/>
      <c r="U41" s="19"/>
      <c r="V41" s="356"/>
      <c r="W41" s="106"/>
      <c r="X41" s="106"/>
      <c r="Y41" s="106"/>
      <c r="Z41" s="106"/>
      <c r="AA41" s="598"/>
      <c r="AB41" s="126"/>
      <c r="AC41" s="599"/>
      <c r="AD41" s="106"/>
      <c r="AE41" s="1729"/>
      <c r="AG41" s="106"/>
      <c r="AI41" s="106"/>
      <c r="AJ41" s="106"/>
    </row>
    <row r="42" spans="2:36" ht="12.75" customHeight="1">
      <c r="B42" s="441">
        <v>32</v>
      </c>
      <c r="C42" s="230" t="s">
        <v>54</v>
      </c>
      <c r="D42" s="1434">
        <v>40.5</v>
      </c>
      <c r="E42" s="623">
        <f>'12-18л. МЕНЮ '!E97</f>
        <v>47.317129999999999</v>
      </c>
      <c r="F42" s="90">
        <f>'12-18л. МЕНЮ '!E151</f>
        <v>41.558399999999999</v>
      </c>
      <c r="G42" s="90">
        <f>'12-18л. МЕНЮ '!E205</f>
        <v>37.430099999999996</v>
      </c>
      <c r="H42" s="90">
        <f>'12-18л. МЕНЮ '!E262</f>
        <v>40.721600000000009</v>
      </c>
      <c r="I42" s="90">
        <f>'12-18л. МЕНЮ '!E313</f>
        <v>40.375799999999998</v>
      </c>
      <c r="J42" s="90">
        <f>'12-18л. МЕНЮ '!E370</f>
        <v>39.545499999999997</v>
      </c>
      <c r="K42" s="90">
        <f>'12-18л. МЕНЮ '!E428</f>
        <v>48.529400000000003</v>
      </c>
      <c r="L42" s="90">
        <f>'12-18л. МЕНЮ '!E483</f>
        <v>40.233400000000003</v>
      </c>
      <c r="M42" s="90">
        <f>'12-18л. МЕНЮ '!E536</f>
        <v>32.468900000000005</v>
      </c>
      <c r="N42" s="793">
        <f>'12-18л. МЕНЮ '!E592</f>
        <v>36.823189999999997</v>
      </c>
      <c r="O42" s="796">
        <f t="shared" si="0"/>
        <v>405.00342000000006</v>
      </c>
      <c r="P42" s="3313">
        <v>8.4444000000000001E-4</v>
      </c>
      <c r="Q42" s="1614">
        <v>405</v>
      </c>
      <c r="R42" s="1583">
        <v>90</v>
      </c>
      <c r="T42" s="3707"/>
      <c r="U42" s="19"/>
      <c r="V42" s="356"/>
      <c r="W42" s="106"/>
      <c r="X42" s="106"/>
      <c r="Y42" s="106"/>
      <c r="Z42" s="106"/>
      <c r="AA42" s="598"/>
      <c r="AB42" s="126"/>
      <c r="AC42" s="599"/>
      <c r="AD42" s="106"/>
      <c r="AE42" s="613"/>
      <c r="AG42" s="106"/>
      <c r="AI42" s="106"/>
      <c r="AJ42" s="106"/>
    </row>
    <row r="43" spans="2:36" ht="11.25" customHeight="1">
      <c r="B43" s="441">
        <v>33</v>
      </c>
      <c r="C43" s="230" t="s">
        <v>55</v>
      </c>
      <c r="D43" s="1434">
        <v>41.4</v>
      </c>
      <c r="E43" s="623">
        <f>'12-18л. МЕНЮ '!F97</f>
        <v>57.396419999999999</v>
      </c>
      <c r="F43" s="90">
        <f>'12-18л. МЕНЮ '!F151</f>
        <v>40.1524</v>
      </c>
      <c r="G43" s="90">
        <f>'12-18л. МЕНЮ '!F205</f>
        <v>36.80697</v>
      </c>
      <c r="H43" s="90">
        <f>'12-18л. МЕНЮ '!F262</f>
        <v>44.683300000000003</v>
      </c>
      <c r="I43" s="90">
        <f>'12-18л. МЕНЮ '!F313</f>
        <v>35.775100000000002</v>
      </c>
      <c r="J43" s="90">
        <f>'12-18л. МЕНЮ '!F370</f>
        <v>44.531800000000004</v>
      </c>
      <c r="K43" s="90">
        <f>'12-18л. МЕНЮ '!F428</f>
        <v>38.970569999999995</v>
      </c>
      <c r="L43" s="90">
        <f>'12-18л. МЕНЮ '!F483</f>
        <v>39.080600000000004</v>
      </c>
      <c r="M43" s="90">
        <f>'12-18л. МЕНЮ '!F536</f>
        <v>38.408470000000008</v>
      </c>
      <c r="N43" s="793">
        <f>'12-18л. МЕНЮ '!F592</f>
        <v>38.19462</v>
      </c>
      <c r="O43" s="796">
        <f t="shared" si="0"/>
        <v>414.00025000000005</v>
      </c>
      <c r="P43" s="3313">
        <v>6.0399999999999998E-5</v>
      </c>
      <c r="Q43" s="1614">
        <v>414</v>
      </c>
      <c r="R43" s="1583">
        <v>92</v>
      </c>
      <c r="T43" s="3707"/>
      <c r="U43" s="19"/>
      <c r="V43" s="356"/>
      <c r="W43" s="106"/>
      <c r="X43" s="106"/>
      <c r="Y43" s="106"/>
      <c r="Z43" s="106"/>
      <c r="AA43" s="598"/>
      <c r="AB43" s="126"/>
      <c r="AC43" s="599"/>
      <c r="AD43" s="106"/>
      <c r="AE43" s="600"/>
      <c r="AG43" s="106"/>
      <c r="AI43" s="106"/>
      <c r="AJ43" s="106"/>
    </row>
    <row r="44" spans="2:36" ht="11.25" customHeight="1">
      <c r="B44" s="441">
        <v>34</v>
      </c>
      <c r="C44" s="230" t="s">
        <v>56</v>
      </c>
      <c r="D44" s="1434">
        <v>172.35</v>
      </c>
      <c r="E44" s="625">
        <f>'12-18л. МЕНЮ '!G97</f>
        <v>174.17408</v>
      </c>
      <c r="F44" s="90">
        <f>'12-18л. МЕНЮ '!G151</f>
        <v>157.91980000000001</v>
      </c>
      <c r="G44" s="90">
        <f>'12-18л. МЕНЮ '!G205</f>
        <v>172.81133999999997</v>
      </c>
      <c r="H44" s="90">
        <f>'12-18л. МЕНЮ '!G262</f>
        <v>164.12909999999999</v>
      </c>
      <c r="I44" s="90">
        <f>'12-18л. МЕНЮ '!G313</f>
        <v>150.98499999999999</v>
      </c>
      <c r="J44" s="90">
        <f>'12-18л. МЕНЮ '!G370</f>
        <v>195.4522</v>
      </c>
      <c r="K44" s="90">
        <f>'12-18л. МЕНЮ '!G428</f>
        <v>183.68114</v>
      </c>
      <c r="L44" s="90">
        <f>'12-18л. МЕНЮ '!G483</f>
        <v>152.5642</v>
      </c>
      <c r="M44" s="90">
        <f>'12-18л. МЕНЮ '!G536</f>
        <v>186.23104000000001</v>
      </c>
      <c r="N44" s="793">
        <f>'12-18л. МЕНЮ '!G592</f>
        <v>185.55240000000001</v>
      </c>
      <c r="O44" s="796">
        <f t="shared" si="0"/>
        <v>1723.5003000000002</v>
      </c>
      <c r="P44" s="3313">
        <v>1.7399999999999999E-5</v>
      </c>
      <c r="Q44" s="3311">
        <v>1723.5</v>
      </c>
      <c r="R44" s="1583">
        <v>383</v>
      </c>
      <c r="T44" s="3707"/>
      <c r="U44" s="19"/>
      <c r="V44" s="356"/>
      <c r="W44" s="106"/>
      <c r="X44" s="106"/>
      <c r="Y44" s="106"/>
      <c r="Z44" s="106"/>
      <c r="AA44" s="598"/>
      <c r="AB44" s="126"/>
      <c r="AC44" s="599"/>
      <c r="AD44" s="106"/>
      <c r="AE44" s="600"/>
      <c r="AG44" s="106"/>
      <c r="AI44" s="106"/>
      <c r="AJ44" s="106"/>
    </row>
    <row r="45" spans="2:36" ht="12" customHeight="1" thickBot="1">
      <c r="B45" s="466">
        <v>35</v>
      </c>
      <c r="C45" s="467" t="s">
        <v>57</v>
      </c>
      <c r="D45" s="1435">
        <v>1224</v>
      </c>
      <c r="E45" s="626">
        <f>'12-18л. МЕНЮ '!H97</f>
        <v>1359.1095299999997</v>
      </c>
      <c r="F45" s="94">
        <f>'12-18л. МЕНЮ '!H151</f>
        <v>1158.0465999999999</v>
      </c>
      <c r="G45" s="94">
        <f>'12-18л. МЕНЮ '!H205</f>
        <v>1164.1532</v>
      </c>
      <c r="H45" s="94">
        <f>'12-18л. МЕНЮ '!H262</f>
        <v>1221.6532999999999</v>
      </c>
      <c r="I45" s="94">
        <f>'12-18л. МЕНЮ '!H313</f>
        <v>1145.7895999999998</v>
      </c>
      <c r="J45" s="94">
        <f>'12-18л. МЕНЮ '!H370</f>
        <v>1346.2042999999999</v>
      </c>
      <c r="K45" s="128">
        <f>'12-18л. МЕНЮ '!H428</f>
        <v>1266.3896999999999</v>
      </c>
      <c r="L45" s="94">
        <f>'12-18л. МЕНЮ '!H483</f>
        <v>1131.2058</v>
      </c>
      <c r="M45" s="94">
        <f>'12-18л. МЕНЮ '!H536</f>
        <v>1228.2221999999999</v>
      </c>
      <c r="N45" s="794">
        <f>'12-18л. МЕНЮ '!H592</f>
        <v>1219.2257999999999</v>
      </c>
      <c r="O45" s="797">
        <f t="shared" si="0"/>
        <v>12240.000029999999</v>
      </c>
      <c r="P45" s="3319">
        <v>1.9999999999999999E-7</v>
      </c>
      <c r="Q45" s="1617">
        <v>12240</v>
      </c>
      <c r="R45" s="1585">
        <v>2720</v>
      </c>
      <c r="T45" s="3707"/>
      <c r="U45" s="19"/>
      <c r="V45" s="356"/>
      <c r="W45" s="106"/>
      <c r="X45" s="106"/>
      <c r="Y45" s="106"/>
      <c r="Z45" s="106"/>
      <c r="AA45" s="617"/>
      <c r="AB45" s="126"/>
      <c r="AC45" s="599"/>
      <c r="AD45" s="106"/>
      <c r="AE45" s="600"/>
      <c r="AG45" s="106"/>
      <c r="AI45" s="106"/>
      <c r="AJ45" s="106"/>
    </row>
    <row r="46" spans="2:36">
      <c r="T46" s="11"/>
      <c r="U46" s="11"/>
      <c r="V46" s="11"/>
      <c r="W46" s="11"/>
      <c r="X46" s="11"/>
      <c r="Y46" s="11"/>
      <c r="Z46" s="11"/>
      <c r="AA46" s="11"/>
    </row>
    <row r="47" spans="2:36">
      <c r="T47" s="11"/>
      <c r="U47" s="11"/>
      <c r="V47" s="11"/>
      <c r="W47" s="11"/>
      <c r="X47" s="11"/>
      <c r="Y47" s="11"/>
      <c r="Z47" s="11"/>
      <c r="AA47" s="11"/>
    </row>
    <row r="48" spans="2:36" ht="13.5" customHeight="1"/>
    <row r="49" spans="2:18" ht="12.75" customHeight="1"/>
    <row r="50" spans="2:18" ht="12.75" customHeight="1"/>
    <row r="51" spans="2:18" ht="11.25" customHeight="1"/>
    <row r="52" spans="2:18" ht="11.25" customHeight="1"/>
    <row r="54" spans="2:18">
      <c r="B54" t="s">
        <v>191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</row>
    <row r="55" spans="2:18">
      <c r="B55" t="s">
        <v>192</v>
      </c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</row>
    <row r="56" spans="2:18">
      <c r="B56" t="s">
        <v>193</v>
      </c>
      <c r="O56" s="261"/>
      <c r="P56" s="261"/>
    </row>
    <row r="57" spans="2:18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61"/>
      <c r="R57" s="261"/>
    </row>
    <row r="58" spans="2:18">
      <c r="B58" s="1" t="s">
        <v>194</v>
      </c>
    </row>
    <row r="59" spans="2:18">
      <c r="B59" t="s">
        <v>195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</row>
    <row r="60" spans="2:18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61"/>
      <c r="R60" s="261"/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2:29"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</row>
    <row r="88" spans="2:29">
      <c r="B88" s="200"/>
      <c r="C88" s="106"/>
      <c r="D88" s="200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98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</row>
    <row r="89" spans="2:29">
      <c r="B89" s="106"/>
      <c r="C89" s="126"/>
      <c r="D89" s="356"/>
      <c r="E89" s="203"/>
      <c r="F89" s="203"/>
      <c r="G89" s="203"/>
      <c r="H89" s="203"/>
      <c r="I89" s="203"/>
      <c r="J89" s="203"/>
      <c r="K89" s="203"/>
      <c r="L89" s="203"/>
      <c r="M89" s="126"/>
      <c r="N89" s="126"/>
      <c r="O89" s="98"/>
      <c r="P89" s="98"/>
      <c r="Q89" s="126"/>
      <c r="R89" s="356"/>
      <c r="S89" s="106"/>
      <c r="T89" s="356"/>
      <c r="U89" s="126"/>
      <c r="V89" s="106"/>
      <c r="W89" s="106"/>
      <c r="X89" s="106"/>
      <c r="Y89" s="106"/>
      <c r="Z89" s="106"/>
      <c r="AA89" s="106"/>
      <c r="AB89" s="106"/>
      <c r="AC89" s="106"/>
    </row>
    <row r="90" spans="2:29">
      <c r="B90" s="106"/>
      <c r="C90" s="126"/>
      <c r="D90" s="98"/>
      <c r="E90" s="203"/>
      <c r="F90" s="203"/>
      <c r="G90" s="203"/>
      <c r="H90" s="203"/>
      <c r="I90" s="203"/>
      <c r="J90" s="203"/>
      <c r="K90" s="203"/>
      <c r="L90" s="203"/>
      <c r="M90" s="126"/>
      <c r="N90" s="126"/>
      <c r="O90" s="98"/>
      <c r="P90" s="98"/>
      <c r="Q90" s="126"/>
      <c r="R90" s="356"/>
      <c r="S90" s="106"/>
      <c r="T90" s="356"/>
      <c r="U90" s="126"/>
      <c r="V90" s="106"/>
      <c r="W90" s="106"/>
      <c r="X90" s="106"/>
      <c r="Y90" s="106"/>
      <c r="Z90" s="106"/>
      <c r="AA90" s="106"/>
      <c r="AB90" s="106"/>
      <c r="AC90" s="106"/>
    </row>
    <row r="91" spans="2:29">
      <c r="B91" s="106"/>
      <c r="C91" s="356"/>
      <c r="D91" s="356"/>
      <c r="E91" s="203"/>
      <c r="F91" s="203"/>
      <c r="G91" s="203"/>
      <c r="H91" s="203"/>
      <c r="I91" s="106"/>
      <c r="J91" s="106"/>
      <c r="K91" s="203"/>
      <c r="L91" s="104"/>
      <c r="M91" s="126"/>
      <c r="N91" s="126"/>
      <c r="O91" s="98"/>
      <c r="P91" s="98"/>
      <c r="Q91" s="356"/>
      <c r="R91" s="356"/>
      <c r="S91" s="106"/>
      <c r="T91" s="356"/>
      <c r="U91" s="126"/>
      <c r="V91" s="106"/>
      <c r="W91" s="106"/>
      <c r="X91" s="106"/>
      <c r="Y91" s="106"/>
      <c r="Z91" s="106"/>
      <c r="AA91" s="106"/>
      <c r="AB91" s="593"/>
      <c r="AC91" s="106"/>
    </row>
    <row r="92" spans="2:29">
      <c r="B92" s="106"/>
      <c r="C92" s="126"/>
      <c r="D92" s="126"/>
      <c r="E92" s="356"/>
      <c r="F92" s="356"/>
      <c r="G92" s="356"/>
      <c r="H92" s="356"/>
      <c r="I92" s="356"/>
      <c r="J92" s="356"/>
      <c r="K92" s="356"/>
      <c r="L92" s="356"/>
      <c r="M92" s="356"/>
      <c r="N92" s="356"/>
      <c r="O92" s="98"/>
      <c r="P92" s="98"/>
      <c r="Q92" s="356"/>
      <c r="R92" s="356"/>
      <c r="S92" s="106"/>
      <c r="T92" s="356"/>
      <c r="U92" s="126"/>
      <c r="V92" s="106"/>
      <c r="W92" s="106"/>
      <c r="X92" s="106"/>
      <c r="Y92" s="106"/>
      <c r="Z92" s="328"/>
      <c r="AA92" s="106"/>
      <c r="AB92" s="593"/>
      <c r="AC92" s="106"/>
    </row>
    <row r="93" spans="2:29">
      <c r="B93" s="106"/>
      <c r="C93" s="356"/>
      <c r="D93" s="106"/>
      <c r="E93" s="356"/>
      <c r="F93" s="356"/>
      <c r="G93" s="356"/>
      <c r="H93" s="356"/>
      <c r="I93" s="356"/>
      <c r="J93" s="356"/>
      <c r="K93" s="356"/>
      <c r="L93" s="356"/>
      <c r="M93" s="356"/>
      <c r="N93" s="356"/>
      <c r="O93" s="98"/>
      <c r="P93" s="98"/>
      <c r="Q93" s="126"/>
      <c r="R93" s="356"/>
      <c r="S93" s="106"/>
      <c r="T93" s="356"/>
      <c r="U93" s="126"/>
      <c r="V93" s="106"/>
      <c r="W93" s="106"/>
      <c r="X93" s="106"/>
      <c r="Y93" s="106"/>
      <c r="Z93" s="328"/>
      <c r="AA93" s="106"/>
      <c r="AB93" s="594"/>
      <c r="AC93" s="106"/>
    </row>
    <row r="94" spans="2:29">
      <c r="B94" s="106"/>
      <c r="C94" s="126"/>
      <c r="D94" s="203"/>
      <c r="E94" s="126"/>
      <c r="F94" s="126"/>
      <c r="G94" s="126"/>
      <c r="H94" s="126"/>
      <c r="I94" s="101"/>
      <c r="J94" s="126"/>
      <c r="K94" s="126"/>
      <c r="L94" s="126"/>
      <c r="M94" s="126"/>
      <c r="N94" s="101"/>
      <c r="O94" s="98"/>
      <c r="P94" s="98"/>
      <c r="Q94" s="203"/>
      <c r="R94" s="356"/>
      <c r="S94" s="126"/>
      <c r="T94" s="356"/>
      <c r="U94" s="126"/>
      <c r="V94" s="106"/>
      <c r="W94" s="268"/>
      <c r="X94" s="356"/>
      <c r="Y94" s="159"/>
      <c r="Z94" s="595"/>
      <c r="AA94" s="106"/>
      <c r="AB94" s="594"/>
      <c r="AC94" s="106"/>
    </row>
    <row r="95" spans="2:29">
      <c r="B95" s="159"/>
      <c r="C95" s="126"/>
      <c r="D95" s="596"/>
      <c r="E95" s="612"/>
      <c r="F95" s="597"/>
      <c r="G95" s="597"/>
      <c r="H95" s="597"/>
      <c r="I95" s="597"/>
      <c r="J95" s="597"/>
      <c r="K95" s="597"/>
      <c r="L95" s="597"/>
      <c r="M95" s="597"/>
      <c r="N95" s="597"/>
      <c r="O95" s="596"/>
      <c r="P95" s="356"/>
      <c r="Q95" s="356"/>
      <c r="R95" s="106"/>
      <c r="S95" s="487"/>
      <c r="T95" s="106"/>
      <c r="U95" s="106"/>
      <c r="V95" s="106"/>
      <c r="W95" s="598"/>
      <c r="X95" s="126"/>
      <c r="Y95" s="121"/>
      <c r="Z95" s="599"/>
      <c r="AA95" s="106"/>
      <c r="AB95" s="600"/>
      <c r="AC95" s="106"/>
    </row>
    <row r="96" spans="2:29">
      <c r="B96" s="159"/>
      <c r="C96" s="126"/>
      <c r="D96" s="596"/>
      <c r="E96" s="612"/>
      <c r="F96" s="597"/>
      <c r="G96" s="597"/>
      <c r="H96" s="597"/>
      <c r="I96" s="597"/>
      <c r="J96" s="597"/>
      <c r="K96" s="597"/>
      <c r="L96" s="597"/>
      <c r="M96" s="597"/>
      <c r="N96" s="597"/>
      <c r="O96" s="601"/>
      <c r="P96" s="602"/>
      <c r="Q96" s="356"/>
      <c r="R96" s="106"/>
      <c r="S96" s="106"/>
      <c r="T96" s="106"/>
      <c r="U96" s="106"/>
      <c r="V96" s="106"/>
      <c r="W96" s="598"/>
      <c r="X96" s="126"/>
      <c r="Y96" s="121"/>
      <c r="Z96" s="599"/>
      <c r="AA96" s="106"/>
      <c r="AB96" s="600"/>
      <c r="AC96" s="106"/>
    </row>
    <row r="97" spans="2:29">
      <c r="B97" s="159"/>
      <c r="C97" s="126"/>
      <c r="D97" s="596"/>
      <c r="E97" s="612"/>
      <c r="F97" s="597"/>
      <c r="G97" s="597"/>
      <c r="H97" s="612"/>
      <c r="I97" s="597"/>
      <c r="J97" s="597"/>
      <c r="K97" s="612"/>
      <c r="L97" s="597"/>
      <c r="M97" s="597"/>
      <c r="N97" s="597"/>
      <c r="O97" s="596"/>
      <c r="P97" s="602"/>
      <c r="Q97" s="356"/>
      <c r="R97" s="106"/>
      <c r="S97" s="106"/>
      <c r="T97" s="106"/>
      <c r="U97" s="106"/>
      <c r="V97" s="106"/>
      <c r="W97" s="598"/>
      <c r="X97" s="126"/>
      <c r="Y97" s="121"/>
      <c r="Z97" s="599"/>
      <c r="AA97" s="106"/>
      <c r="AB97" s="603"/>
      <c r="AC97" s="106"/>
    </row>
    <row r="98" spans="2:29">
      <c r="B98" s="159"/>
      <c r="C98" s="126"/>
      <c r="D98" s="596"/>
      <c r="E98" s="612"/>
      <c r="F98" s="597"/>
      <c r="G98" s="597"/>
      <c r="H98" s="597"/>
      <c r="I98" s="597"/>
      <c r="J98" s="597"/>
      <c r="K98" s="597"/>
      <c r="L98" s="597"/>
      <c r="M98" s="597"/>
      <c r="N98" s="612"/>
      <c r="O98" s="604"/>
      <c r="P98" s="602"/>
      <c r="Q98" s="356"/>
      <c r="R98" s="106"/>
      <c r="S98" s="106"/>
      <c r="T98" s="106"/>
      <c r="U98" s="106"/>
      <c r="V98" s="106"/>
      <c r="W98" s="598"/>
      <c r="X98" s="126"/>
      <c r="Y98" s="121"/>
      <c r="Z98" s="599"/>
      <c r="AA98" s="106"/>
      <c r="AB98" s="600"/>
      <c r="AC98" s="106"/>
    </row>
    <row r="99" spans="2:29">
      <c r="B99" s="159"/>
      <c r="C99" s="126"/>
      <c r="D99" s="596"/>
      <c r="E99" s="612"/>
      <c r="F99" s="597"/>
      <c r="G99" s="597"/>
      <c r="H99" s="597"/>
      <c r="I99" s="597"/>
      <c r="J99" s="597"/>
      <c r="K99" s="597"/>
      <c r="L99" s="597"/>
      <c r="M99" s="597"/>
      <c r="N99" s="597"/>
      <c r="O99" s="596"/>
      <c r="P99" s="602"/>
      <c r="Q99" s="356"/>
      <c r="R99" s="106"/>
      <c r="S99" s="106"/>
      <c r="T99" s="106"/>
      <c r="U99" s="106"/>
      <c r="V99" s="106"/>
      <c r="W99" s="598"/>
      <c r="X99" s="126"/>
      <c r="Y99" s="121"/>
      <c r="Z99" s="599"/>
      <c r="AA99" s="106"/>
      <c r="AB99" s="605"/>
      <c r="AC99" s="106"/>
    </row>
    <row r="100" spans="2:29">
      <c r="B100" s="159"/>
      <c r="C100" s="126"/>
      <c r="D100" s="596"/>
      <c r="E100" s="612"/>
      <c r="F100" s="597"/>
      <c r="G100" s="597"/>
      <c r="H100" s="597"/>
      <c r="I100" s="597"/>
      <c r="J100" s="597"/>
      <c r="K100" s="597"/>
      <c r="L100" s="597"/>
      <c r="M100" s="597"/>
      <c r="N100" s="597"/>
      <c r="O100" s="596"/>
      <c r="P100" s="602"/>
      <c r="Q100" s="356"/>
      <c r="R100" s="106"/>
      <c r="S100" s="106"/>
      <c r="T100" s="106"/>
      <c r="U100" s="106"/>
      <c r="V100" s="106"/>
      <c r="W100" s="598"/>
      <c r="X100" s="126"/>
      <c r="Y100" s="121"/>
      <c r="Z100" s="599"/>
      <c r="AA100" s="106"/>
      <c r="AB100" s="603"/>
      <c r="AC100" s="106"/>
    </row>
    <row r="101" spans="2:29">
      <c r="B101" s="159"/>
      <c r="C101" s="126"/>
      <c r="D101" s="596"/>
      <c r="E101" s="612"/>
      <c r="F101" s="597"/>
      <c r="G101" s="98"/>
      <c r="H101" s="607"/>
      <c r="I101" s="612"/>
      <c r="J101" s="597"/>
      <c r="K101" s="597"/>
      <c r="L101" s="597"/>
      <c r="M101" s="597"/>
      <c r="N101" s="597"/>
      <c r="O101" s="606"/>
      <c r="P101" s="602"/>
      <c r="Q101" s="356"/>
      <c r="R101" s="106"/>
      <c r="S101" s="106"/>
      <c r="T101" s="106"/>
      <c r="U101" s="106"/>
      <c r="V101" s="106"/>
      <c r="W101" s="598"/>
      <c r="X101" s="126"/>
      <c r="Y101" s="121"/>
      <c r="Z101" s="599"/>
      <c r="AA101" s="106"/>
      <c r="AB101" s="605"/>
      <c r="AC101" s="106"/>
    </row>
    <row r="102" spans="2:29">
      <c r="B102" s="159"/>
      <c r="C102" s="126"/>
      <c r="D102" s="596"/>
      <c r="E102" s="612"/>
      <c r="F102" s="597"/>
      <c r="G102" s="597"/>
      <c r="H102" s="597"/>
      <c r="I102" s="597"/>
      <c r="J102" s="597"/>
      <c r="K102" s="597"/>
      <c r="L102" s="597"/>
      <c r="M102" s="597"/>
      <c r="N102" s="597"/>
      <c r="O102" s="596"/>
      <c r="P102" s="602"/>
      <c r="Q102" s="356"/>
      <c r="R102" s="106"/>
      <c r="S102" s="106"/>
      <c r="T102" s="106"/>
      <c r="U102" s="106"/>
      <c r="V102" s="106"/>
      <c r="W102" s="598"/>
      <c r="X102" s="126"/>
      <c r="Y102" s="121"/>
      <c r="Z102" s="599"/>
      <c r="AA102" s="106"/>
      <c r="AB102" s="600"/>
      <c r="AC102" s="106"/>
    </row>
    <row r="103" spans="2:29">
      <c r="B103" s="159"/>
      <c r="C103" s="126"/>
      <c r="D103" s="596"/>
      <c r="E103" s="612"/>
      <c r="F103" s="597"/>
      <c r="G103" s="597"/>
      <c r="H103" s="597"/>
      <c r="I103" s="597"/>
      <c r="J103" s="597"/>
      <c r="K103" s="597"/>
      <c r="L103" s="597"/>
      <c r="M103" s="597"/>
      <c r="N103" s="597"/>
      <c r="O103" s="596"/>
      <c r="P103" s="602"/>
      <c r="Q103" s="356"/>
      <c r="R103" s="106"/>
      <c r="S103" s="106"/>
      <c r="T103" s="106"/>
      <c r="U103" s="106"/>
      <c r="V103" s="106"/>
      <c r="W103" s="598"/>
      <c r="X103" s="126"/>
      <c r="Y103" s="121"/>
      <c r="Z103" s="599"/>
      <c r="AA103" s="106"/>
      <c r="AB103" s="600"/>
      <c r="AC103" s="106"/>
    </row>
    <row r="104" spans="2:29" ht="12.75" customHeight="1">
      <c r="B104" s="159"/>
      <c r="C104" s="126"/>
      <c r="D104" s="596"/>
      <c r="E104" s="612"/>
      <c r="F104" s="597"/>
      <c r="G104" s="597"/>
      <c r="H104" s="597"/>
      <c r="I104" s="597"/>
      <c r="J104" s="597"/>
      <c r="K104" s="597"/>
      <c r="L104" s="597"/>
      <c r="M104" s="597"/>
      <c r="N104" s="597"/>
      <c r="O104" s="596"/>
      <c r="P104" s="602"/>
      <c r="Q104" s="356"/>
      <c r="R104" s="106"/>
      <c r="S104" s="106"/>
      <c r="T104" s="106"/>
      <c r="U104" s="106"/>
      <c r="V104" s="106"/>
      <c r="W104" s="598"/>
      <c r="X104" s="126"/>
      <c r="Y104" s="121"/>
      <c r="Z104" s="599"/>
      <c r="AA104" s="106"/>
      <c r="AB104" s="600"/>
      <c r="AC104" s="106"/>
    </row>
    <row r="105" spans="2:29" ht="13.5" customHeight="1">
      <c r="B105" s="159"/>
      <c r="C105" s="126"/>
      <c r="D105" s="596"/>
      <c r="E105" s="612"/>
      <c r="F105" s="597"/>
      <c r="G105" s="597"/>
      <c r="H105" s="597"/>
      <c r="I105" s="597"/>
      <c r="J105" s="597"/>
      <c r="K105" s="597"/>
      <c r="L105" s="597"/>
      <c r="M105" s="597"/>
      <c r="N105" s="597"/>
      <c r="O105" s="596"/>
      <c r="P105" s="602"/>
      <c r="Q105" s="356"/>
      <c r="R105" s="106"/>
      <c r="S105" s="106"/>
      <c r="T105" s="106"/>
      <c r="U105" s="106"/>
      <c r="V105" s="106"/>
      <c r="W105" s="598"/>
      <c r="X105" s="126"/>
      <c r="Y105" s="121"/>
      <c r="Z105" s="599"/>
      <c r="AA105" s="106"/>
      <c r="AB105" s="600"/>
      <c r="AC105" s="106"/>
    </row>
    <row r="106" spans="2:29" ht="12.75" customHeight="1">
      <c r="B106" s="159"/>
      <c r="C106" s="126"/>
      <c r="D106" s="596"/>
      <c r="E106" s="612"/>
      <c r="F106" s="597"/>
      <c r="G106" s="597"/>
      <c r="H106" s="597"/>
      <c r="I106" s="597"/>
      <c r="J106" s="597"/>
      <c r="K106" s="597"/>
      <c r="L106" s="597"/>
      <c r="M106" s="597"/>
      <c r="N106" s="597"/>
      <c r="O106" s="596"/>
      <c r="P106" s="602"/>
      <c r="Q106" s="356"/>
      <c r="R106" s="106"/>
      <c r="S106" s="106"/>
      <c r="T106" s="106"/>
      <c r="U106" s="106"/>
      <c r="V106" s="106"/>
      <c r="W106" s="598"/>
      <c r="X106" s="126"/>
      <c r="Y106" s="121"/>
      <c r="Z106" s="599"/>
      <c r="AA106" s="106"/>
      <c r="AB106" s="600"/>
      <c r="AC106" s="106"/>
    </row>
    <row r="107" spans="2:29">
      <c r="B107" s="159"/>
      <c r="C107" s="126"/>
      <c r="D107" s="596"/>
      <c r="E107" s="612"/>
      <c r="F107" s="597"/>
      <c r="G107" s="597"/>
      <c r="H107" s="597"/>
      <c r="I107" s="597"/>
      <c r="J107" s="597"/>
      <c r="K107" s="597"/>
      <c r="L107" s="597"/>
      <c r="M107" s="597"/>
      <c r="N107" s="597"/>
      <c r="O107" s="596"/>
      <c r="P107" s="602"/>
      <c r="Q107" s="356"/>
      <c r="R107" s="106"/>
      <c r="S107" s="106"/>
      <c r="T107" s="106"/>
      <c r="U107" s="106"/>
      <c r="V107" s="106"/>
      <c r="W107" s="598"/>
      <c r="X107" s="126"/>
      <c r="Y107" s="121"/>
      <c r="Z107" s="599"/>
      <c r="AA107" s="106"/>
      <c r="AB107" s="600"/>
      <c r="AC107" s="106"/>
    </row>
    <row r="108" spans="2:29">
      <c r="B108" s="159"/>
      <c r="C108" s="126"/>
      <c r="D108" s="596"/>
      <c r="E108" s="612"/>
      <c r="F108" s="597"/>
      <c r="G108" s="597"/>
      <c r="H108" s="597"/>
      <c r="I108" s="597"/>
      <c r="J108" s="597"/>
      <c r="K108" s="597"/>
      <c r="L108" s="597"/>
      <c r="M108" s="597"/>
      <c r="N108" s="597"/>
      <c r="O108" s="596"/>
      <c r="P108" s="602"/>
      <c r="Q108" s="356"/>
      <c r="R108" s="106"/>
      <c r="S108" s="106"/>
      <c r="T108" s="106"/>
      <c r="U108" s="106"/>
      <c r="V108" s="106"/>
      <c r="W108" s="598"/>
      <c r="X108" s="126"/>
      <c r="Y108" s="121"/>
      <c r="Z108" s="599"/>
      <c r="AA108" s="106"/>
      <c r="AB108" s="600"/>
      <c r="AC108" s="106"/>
    </row>
    <row r="109" spans="2:29">
      <c r="B109" s="159"/>
      <c r="C109" s="126"/>
      <c r="D109" s="596"/>
      <c r="E109" s="612"/>
      <c r="F109" s="597"/>
      <c r="G109" s="597"/>
      <c r="H109" s="597"/>
      <c r="I109" s="597"/>
      <c r="J109" s="597"/>
      <c r="K109" s="597"/>
      <c r="L109" s="597"/>
      <c r="M109" s="597"/>
      <c r="N109" s="597"/>
      <c r="O109" s="596"/>
      <c r="P109" s="602"/>
      <c r="Q109" s="356"/>
      <c r="R109" s="106"/>
      <c r="S109" s="106"/>
      <c r="T109" s="106"/>
      <c r="U109" s="106"/>
      <c r="V109" s="106"/>
      <c r="W109" s="598"/>
      <c r="X109" s="126"/>
      <c r="Y109" s="121"/>
      <c r="Z109" s="599"/>
      <c r="AA109" s="106"/>
      <c r="AB109" s="603"/>
      <c r="AC109" s="106"/>
    </row>
    <row r="110" spans="2:29" ht="12.75" customHeight="1">
      <c r="B110" s="159"/>
      <c r="C110" s="126"/>
      <c r="D110" s="596"/>
      <c r="E110" s="615"/>
      <c r="F110" s="607"/>
      <c r="G110" s="608"/>
      <c r="H110" s="597"/>
      <c r="I110" s="597"/>
      <c r="J110" s="597"/>
      <c r="K110" s="597"/>
      <c r="L110" s="607"/>
      <c r="M110" s="607"/>
      <c r="N110" s="597"/>
      <c r="O110" s="601"/>
      <c r="P110" s="602"/>
      <c r="Q110" s="356"/>
      <c r="R110" s="106"/>
      <c r="S110" s="106"/>
      <c r="T110" s="106"/>
      <c r="U110" s="106"/>
      <c r="V110" s="106"/>
      <c r="W110" s="598"/>
      <c r="X110" s="126"/>
      <c r="Y110" s="121"/>
      <c r="Z110" s="599"/>
      <c r="AA110" s="106"/>
      <c r="AB110" s="609"/>
      <c r="AC110" s="106"/>
    </row>
    <row r="111" spans="2:29" ht="12.75" customHeight="1">
      <c r="B111" s="159"/>
      <c r="C111" s="126"/>
      <c r="D111" s="596"/>
      <c r="E111" s="615"/>
      <c r="F111" s="607"/>
      <c r="G111" s="608"/>
      <c r="H111" s="597"/>
      <c r="I111" s="597"/>
      <c r="J111" s="597"/>
      <c r="K111" s="597"/>
      <c r="L111" s="607"/>
      <c r="M111" s="607"/>
      <c r="N111" s="597"/>
      <c r="O111" s="596"/>
      <c r="P111" s="602"/>
      <c r="Q111" s="356"/>
      <c r="R111" s="106"/>
      <c r="S111" s="106"/>
      <c r="T111" s="106"/>
      <c r="U111" s="106"/>
      <c r="V111" s="106"/>
      <c r="W111" s="598"/>
      <c r="X111" s="126"/>
      <c r="Y111" s="121"/>
      <c r="Z111" s="599"/>
      <c r="AA111" s="106"/>
      <c r="AB111" s="600"/>
      <c r="AC111" s="106"/>
    </row>
    <row r="112" spans="2:29" ht="11.25" customHeight="1">
      <c r="B112" s="159"/>
      <c r="C112" s="126"/>
      <c r="D112" s="596"/>
      <c r="E112" s="615"/>
      <c r="F112" s="607"/>
      <c r="G112" s="608"/>
      <c r="H112" s="597"/>
      <c r="I112" s="597"/>
      <c r="J112" s="597"/>
      <c r="K112" s="597"/>
      <c r="L112" s="607"/>
      <c r="M112" s="607"/>
      <c r="N112" s="597"/>
      <c r="O112" s="596"/>
      <c r="P112" s="602"/>
      <c r="Q112" s="356"/>
      <c r="R112" s="106"/>
      <c r="S112" s="106"/>
      <c r="T112" s="106"/>
      <c r="U112" s="106"/>
      <c r="V112" s="106"/>
      <c r="W112" s="598"/>
      <c r="X112" s="126"/>
      <c r="Y112" s="121"/>
      <c r="Z112" s="599"/>
      <c r="AA112" s="106"/>
      <c r="AB112" s="600"/>
      <c r="AC112" s="106"/>
    </row>
    <row r="113" spans="2:29" ht="12.75" customHeight="1">
      <c r="B113" s="159"/>
      <c r="C113" s="126"/>
      <c r="D113" s="596"/>
      <c r="E113" s="615"/>
      <c r="F113" s="607"/>
      <c r="G113" s="608"/>
      <c r="H113" s="597"/>
      <c r="I113" s="619"/>
      <c r="J113" s="597"/>
      <c r="K113" s="619"/>
      <c r="L113" s="612"/>
      <c r="M113" s="612"/>
      <c r="N113" s="597"/>
      <c r="O113" s="596"/>
      <c r="P113" s="602"/>
      <c r="Q113" s="356"/>
      <c r="R113" s="106"/>
      <c r="S113" s="106"/>
      <c r="T113" s="106"/>
      <c r="U113" s="106"/>
      <c r="V113" s="106"/>
      <c r="W113" s="598"/>
      <c r="X113" s="126"/>
      <c r="Y113" s="121"/>
      <c r="Z113" s="599"/>
      <c r="AA113" s="106"/>
      <c r="AB113" s="605"/>
      <c r="AC113" s="106"/>
    </row>
    <row r="114" spans="2:29" ht="13.5" customHeight="1">
      <c r="B114" s="159"/>
      <c r="C114" s="126"/>
      <c r="D114" s="596"/>
      <c r="E114" s="615"/>
      <c r="F114" s="612"/>
      <c r="G114" s="608"/>
      <c r="H114" s="597"/>
      <c r="I114" s="597"/>
      <c r="J114" s="597"/>
      <c r="K114" s="597"/>
      <c r="L114" s="612"/>
      <c r="M114" s="612"/>
      <c r="N114" s="597"/>
      <c r="O114" s="596"/>
      <c r="P114" s="602"/>
      <c r="Q114" s="356"/>
      <c r="R114" s="106"/>
      <c r="S114" s="106"/>
      <c r="T114" s="106"/>
      <c r="U114" s="106"/>
      <c r="V114" s="106"/>
      <c r="W114" s="598"/>
      <c r="X114" s="126"/>
      <c r="Y114" s="121"/>
      <c r="Z114" s="599"/>
      <c r="AA114" s="106"/>
      <c r="AB114" s="600"/>
      <c r="AC114" s="106"/>
    </row>
    <row r="115" spans="2:29" ht="14.25" customHeight="1">
      <c r="B115" s="159"/>
      <c r="C115" s="126"/>
      <c r="D115" s="596"/>
      <c r="E115" s="615"/>
      <c r="F115" s="607"/>
      <c r="G115" s="608"/>
      <c r="H115" s="597"/>
      <c r="I115" s="597"/>
      <c r="J115" s="597"/>
      <c r="K115" s="597"/>
      <c r="L115" s="612"/>
      <c r="M115" s="607"/>
      <c r="N115" s="597"/>
      <c r="O115" s="596"/>
      <c r="P115" s="602"/>
      <c r="Q115" s="356"/>
      <c r="R115" s="106"/>
      <c r="S115" s="106"/>
      <c r="T115" s="106"/>
      <c r="U115" s="106"/>
      <c r="V115" s="106"/>
      <c r="W115" s="598"/>
      <c r="X115" s="126"/>
      <c r="Y115" s="121"/>
      <c r="Z115" s="599"/>
      <c r="AA115" s="106"/>
      <c r="AB115" s="600"/>
      <c r="AC115" s="106"/>
    </row>
    <row r="116" spans="2:29">
      <c r="B116" s="159"/>
      <c r="C116" s="126"/>
      <c r="D116" s="596"/>
      <c r="E116" s="615"/>
      <c r="F116" s="612"/>
      <c r="G116" s="608"/>
      <c r="H116" s="597"/>
      <c r="I116" s="597"/>
      <c r="J116" s="597"/>
      <c r="K116" s="597"/>
      <c r="L116" s="608"/>
      <c r="M116" s="608"/>
      <c r="N116" s="98"/>
      <c r="O116" s="596"/>
      <c r="P116" s="602"/>
      <c r="Q116" s="356"/>
      <c r="R116" s="106"/>
      <c r="S116" s="106"/>
      <c r="T116" s="106"/>
      <c r="U116" s="106"/>
      <c r="V116" s="106"/>
      <c r="W116" s="598"/>
      <c r="X116" s="126"/>
      <c r="Y116" s="121"/>
      <c r="Z116" s="599"/>
      <c r="AA116" s="106"/>
      <c r="AB116" s="600"/>
      <c r="AC116" s="106"/>
    </row>
    <row r="117" spans="2:29" ht="14.25" customHeight="1">
      <c r="B117" s="159"/>
      <c r="C117" s="126"/>
      <c r="D117" s="596"/>
      <c r="E117" s="615"/>
      <c r="F117" s="612"/>
      <c r="G117" s="612"/>
      <c r="H117" s="597"/>
      <c r="I117" s="597"/>
      <c r="J117" s="597"/>
      <c r="K117" s="607"/>
      <c r="L117" s="619"/>
      <c r="M117" s="612"/>
      <c r="N117" s="608"/>
      <c r="O117" s="596"/>
      <c r="P117" s="602"/>
      <c r="Q117" s="356"/>
      <c r="R117" s="106"/>
      <c r="S117" s="106"/>
      <c r="T117" s="106"/>
      <c r="U117" s="106"/>
      <c r="V117" s="106"/>
      <c r="W117" s="598"/>
      <c r="X117" s="126"/>
      <c r="Y117" s="121"/>
      <c r="Z117" s="599"/>
      <c r="AA117" s="106"/>
      <c r="AB117" s="600"/>
      <c r="AC117" s="106"/>
    </row>
    <row r="118" spans="2:29">
      <c r="B118" s="159"/>
      <c r="C118" s="126"/>
      <c r="D118" s="596"/>
      <c r="E118" s="615"/>
      <c r="F118" s="607"/>
      <c r="G118" s="608"/>
      <c r="H118" s="597"/>
      <c r="I118" s="597"/>
      <c r="J118" s="597"/>
      <c r="K118" s="597"/>
      <c r="L118" s="607"/>
      <c r="M118" s="607"/>
      <c r="N118" s="597"/>
      <c r="O118" s="596"/>
      <c r="P118" s="602"/>
      <c r="Q118" s="356"/>
      <c r="R118" s="106"/>
      <c r="S118" s="106"/>
      <c r="T118" s="106"/>
      <c r="U118" s="106"/>
      <c r="V118" s="106"/>
      <c r="W118" s="598"/>
      <c r="X118" s="126"/>
      <c r="Y118" s="121"/>
      <c r="Z118" s="599"/>
      <c r="AA118" s="106"/>
      <c r="AB118" s="600"/>
      <c r="AC118" s="106"/>
    </row>
    <row r="119" spans="2:29" ht="11.25" customHeight="1">
      <c r="B119" s="159"/>
      <c r="C119" s="126"/>
      <c r="D119" s="596"/>
      <c r="E119" s="615"/>
      <c r="F119" s="612"/>
      <c r="G119" s="608"/>
      <c r="H119" s="597"/>
      <c r="I119" s="597"/>
      <c r="J119" s="597"/>
      <c r="K119" s="597"/>
      <c r="L119" s="608"/>
      <c r="M119" s="608"/>
      <c r="N119" s="597"/>
      <c r="O119" s="596"/>
      <c r="P119" s="610"/>
      <c r="Q119" s="356"/>
      <c r="R119" s="106"/>
      <c r="S119" s="106"/>
      <c r="T119" s="106"/>
      <c r="U119" s="106"/>
      <c r="V119" s="106"/>
      <c r="W119" s="598"/>
      <c r="X119" s="126"/>
      <c r="Y119" s="121"/>
      <c r="Z119" s="599"/>
      <c r="AA119" s="106"/>
      <c r="AB119" s="611"/>
      <c r="AC119" s="106"/>
    </row>
    <row r="120" spans="2:29">
      <c r="B120" s="159"/>
      <c r="C120" s="126"/>
      <c r="D120" s="596"/>
      <c r="E120" s="615"/>
      <c r="F120" s="607"/>
      <c r="G120" s="608"/>
      <c r="H120" s="597"/>
      <c r="I120" s="597"/>
      <c r="J120" s="597"/>
      <c r="K120" s="597"/>
      <c r="L120" s="608"/>
      <c r="M120" s="608"/>
      <c r="N120" s="597"/>
      <c r="O120" s="596"/>
      <c r="P120" s="602"/>
      <c r="Q120" s="356"/>
      <c r="R120" s="106"/>
      <c r="S120" s="106"/>
      <c r="T120" s="106"/>
      <c r="U120" s="106"/>
      <c r="V120" s="106"/>
      <c r="W120" s="598"/>
      <c r="X120" s="126"/>
      <c r="Y120" s="121"/>
      <c r="Z120" s="599"/>
      <c r="AA120" s="106"/>
      <c r="AB120" s="600"/>
      <c r="AC120" s="106"/>
    </row>
    <row r="121" spans="2:29">
      <c r="B121" s="159"/>
      <c r="C121" s="126"/>
      <c r="D121" s="596"/>
      <c r="E121" s="615"/>
      <c r="F121" s="608"/>
      <c r="G121" s="612"/>
      <c r="H121" s="597"/>
      <c r="I121" s="597"/>
      <c r="J121" s="597"/>
      <c r="K121" s="597"/>
      <c r="L121" s="619"/>
      <c r="M121" s="612"/>
      <c r="N121" s="597"/>
      <c r="O121" s="596"/>
      <c r="P121" s="610"/>
      <c r="Q121" s="356"/>
      <c r="R121" s="106"/>
      <c r="S121" s="106"/>
      <c r="T121" s="106"/>
      <c r="U121" s="106"/>
      <c r="V121" s="106"/>
      <c r="W121" s="598"/>
      <c r="X121" s="126"/>
      <c r="Y121" s="121"/>
      <c r="Z121" s="599"/>
      <c r="AA121" s="106"/>
      <c r="AB121" s="611"/>
      <c r="AC121" s="106"/>
    </row>
    <row r="122" spans="2:29" hidden="1">
      <c r="B122" s="159"/>
      <c r="C122" s="126"/>
      <c r="D122" s="596"/>
      <c r="E122" s="615"/>
      <c r="F122" s="612"/>
      <c r="G122" s="608"/>
      <c r="H122" s="597"/>
      <c r="I122" s="597"/>
      <c r="J122" s="597"/>
      <c r="K122" s="597"/>
      <c r="L122" s="607"/>
      <c r="M122" s="607"/>
      <c r="N122" s="597"/>
      <c r="O122" s="596"/>
      <c r="P122" s="602"/>
      <c r="Q122" s="356"/>
      <c r="R122" s="106"/>
      <c r="S122" s="106"/>
      <c r="T122" s="106"/>
      <c r="U122" s="106"/>
      <c r="V122" s="106"/>
      <c r="W122" s="598"/>
      <c r="X122" s="126"/>
      <c r="Y122" s="121"/>
      <c r="Z122" s="599"/>
      <c r="AA122" s="106"/>
      <c r="AB122" s="605"/>
      <c r="AC122" s="106"/>
    </row>
    <row r="123" spans="2:29">
      <c r="B123" s="159"/>
      <c r="C123" s="101"/>
      <c r="D123" s="596"/>
      <c r="E123" s="615"/>
      <c r="F123" s="608"/>
      <c r="G123" s="608"/>
      <c r="H123" s="597"/>
      <c r="I123" s="597"/>
      <c r="J123" s="597"/>
      <c r="K123" s="597"/>
      <c r="L123" s="612"/>
      <c r="M123" s="612"/>
      <c r="N123" s="597"/>
      <c r="O123" s="596"/>
      <c r="P123" s="602"/>
      <c r="Q123" s="356"/>
      <c r="R123" s="106"/>
      <c r="S123" s="106"/>
      <c r="T123" s="106"/>
      <c r="U123" s="106"/>
      <c r="V123" s="106"/>
      <c r="W123" s="598"/>
      <c r="X123" s="126"/>
      <c r="Y123" s="121"/>
      <c r="Z123" s="599"/>
      <c r="AA123" s="106"/>
      <c r="AB123" s="600"/>
      <c r="AC123" s="106"/>
    </row>
    <row r="124" spans="2:29">
      <c r="B124" s="159"/>
      <c r="C124" s="126"/>
      <c r="D124" s="596"/>
      <c r="E124" s="615"/>
      <c r="F124" s="607"/>
      <c r="G124" s="608"/>
      <c r="H124" s="619"/>
      <c r="I124" s="597"/>
      <c r="J124" s="597"/>
      <c r="K124" s="597"/>
      <c r="L124" s="607"/>
      <c r="M124" s="608"/>
      <c r="N124" s="597"/>
      <c r="O124" s="601"/>
      <c r="P124" s="610"/>
      <c r="Q124" s="356"/>
      <c r="R124" s="106"/>
      <c r="S124" s="106"/>
      <c r="T124" s="106"/>
      <c r="U124" s="106"/>
      <c r="V124" s="106"/>
      <c r="W124" s="598"/>
      <c r="X124" s="126"/>
      <c r="Y124" s="121"/>
      <c r="Z124" s="599"/>
      <c r="AA124" s="106"/>
      <c r="AB124" s="611"/>
      <c r="AC124" s="106"/>
    </row>
    <row r="125" spans="2:29">
      <c r="B125" s="159"/>
      <c r="C125" s="126"/>
      <c r="D125" s="596"/>
      <c r="E125" s="615"/>
      <c r="F125" s="619"/>
      <c r="G125" s="619"/>
      <c r="H125" s="597"/>
      <c r="I125" s="597"/>
      <c r="J125" s="597"/>
      <c r="K125" s="597"/>
      <c r="L125" s="620"/>
      <c r="M125" s="619"/>
      <c r="N125" s="597"/>
      <c r="O125" s="601"/>
      <c r="P125" s="602"/>
      <c r="Q125" s="356"/>
      <c r="R125" s="106"/>
      <c r="S125" s="106"/>
      <c r="T125" s="106"/>
      <c r="U125" s="106"/>
      <c r="V125" s="106"/>
      <c r="W125" s="598"/>
      <c r="X125" s="126"/>
      <c r="Y125" s="121"/>
      <c r="Z125" s="599"/>
      <c r="AA125" s="106"/>
      <c r="AB125" s="614"/>
      <c r="AC125" s="106"/>
    </row>
    <row r="126" spans="2:29">
      <c r="B126" s="159"/>
      <c r="C126" s="126"/>
      <c r="D126" s="596"/>
      <c r="E126" s="615"/>
      <c r="F126" s="155"/>
      <c r="G126" s="155"/>
      <c r="H126" s="155"/>
      <c r="I126" s="155"/>
      <c r="J126" s="155"/>
      <c r="K126" s="155"/>
      <c r="L126" s="155"/>
      <c r="M126" s="155"/>
      <c r="N126" s="155"/>
      <c r="O126" s="601"/>
      <c r="P126" s="602"/>
      <c r="Q126" s="356"/>
      <c r="R126" s="106"/>
      <c r="S126" s="106"/>
      <c r="T126" s="106"/>
      <c r="U126" s="106"/>
      <c r="V126" s="106"/>
      <c r="W126" s="598"/>
      <c r="X126" s="126"/>
      <c r="Y126" s="121"/>
      <c r="Z126" s="599"/>
      <c r="AA126" s="106"/>
      <c r="AB126" s="600"/>
      <c r="AC126" s="106"/>
    </row>
    <row r="127" spans="2:29" ht="11.25" customHeight="1">
      <c r="B127" s="159"/>
      <c r="C127" s="126"/>
      <c r="D127" s="596"/>
      <c r="E127" s="615"/>
      <c r="F127" s="155"/>
      <c r="G127" s="155"/>
      <c r="H127" s="155"/>
      <c r="I127" s="155"/>
      <c r="J127" s="155"/>
      <c r="K127" s="155"/>
      <c r="L127" s="155"/>
      <c r="M127" s="155"/>
      <c r="N127" s="155"/>
      <c r="O127" s="601"/>
      <c r="P127" s="602"/>
      <c r="Q127" s="356"/>
      <c r="R127" s="106"/>
      <c r="S127" s="106"/>
      <c r="T127" s="106"/>
      <c r="U127" s="106"/>
      <c r="V127" s="106"/>
      <c r="W127" s="598"/>
      <c r="X127" s="126"/>
      <c r="Y127" s="121"/>
      <c r="Z127" s="599"/>
      <c r="AA127" s="106"/>
      <c r="AB127" s="600"/>
      <c r="AC127" s="106"/>
    </row>
    <row r="128" spans="2:29" ht="12.75" customHeight="1">
      <c r="B128" s="159"/>
      <c r="C128" s="126"/>
      <c r="D128" s="596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601"/>
      <c r="P128" s="602"/>
      <c r="Q128" s="356"/>
      <c r="R128" s="106"/>
      <c r="S128" s="106"/>
      <c r="T128" s="106"/>
      <c r="U128" s="106"/>
      <c r="V128" s="106"/>
      <c r="W128" s="598"/>
      <c r="X128" s="126"/>
      <c r="Y128" s="121"/>
      <c r="Z128" s="599"/>
      <c r="AA128" s="106"/>
      <c r="AB128" s="600"/>
      <c r="AC128" s="106"/>
    </row>
    <row r="129" spans="2:29" ht="11.25" customHeight="1">
      <c r="B129" s="159"/>
      <c r="C129" s="126"/>
      <c r="D129" s="596"/>
      <c r="E129" s="155"/>
      <c r="F129" s="155"/>
      <c r="G129" s="155"/>
      <c r="H129" s="155"/>
      <c r="I129" s="155"/>
      <c r="J129" s="155"/>
      <c r="K129" s="616"/>
      <c r="L129" s="155"/>
      <c r="M129" s="155"/>
      <c r="N129" s="155"/>
      <c r="O129" s="604"/>
      <c r="P129" s="602"/>
      <c r="Q129" s="356"/>
      <c r="R129" s="106"/>
      <c r="S129" s="106"/>
      <c r="T129" s="106"/>
      <c r="U129" s="106"/>
      <c r="V129" s="106"/>
      <c r="W129" s="617"/>
      <c r="X129" s="126"/>
      <c r="Y129" s="618"/>
      <c r="Z129" s="599"/>
      <c r="AA129" s="106"/>
      <c r="AB129" s="600"/>
      <c r="AC129" s="106"/>
    </row>
    <row r="130" spans="2:29">
      <c r="B130" s="200"/>
      <c r="C130" s="106"/>
      <c r="D130" s="200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98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</row>
    <row r="131" spans="2:29">
      <c r="B131" s="106"/>
      <c r="C131" s="126"/>
      <c r="D131" s="356"/>
      <c r="E131" s="203"/>
      <c r="F131" s="203"/>
      <c r="G131" s="203"/>
      <c r="H131" s="203"/>
      <c r="I131" s="203"/>
      <c r="J131" s="203"/>
      <c r="K131" s="203"/>
      <c r="L131" s="203"/>
      <c r="M131" s="126"/>
      <c r="N131" s="126"/>
      <c r="O131" s="98"/>
      <c r="P131" s="98"/>
      <c r="Q131" s="126"/>
      <c r="R131" s="356"/>
      <c r="S131" s="106"/>
      <c r="T131" s="356"/>
      <c r="U131" s="126"/>
      <c r="V131" s="106"/>
      <c r="W131" s="106"/>
      <c r="X131" s="106"/>
      <c r="Y131" s="106"/>
      <c r="Z131" s="106"/>
      <c r="AA131" s="106"/>
      <c r="AB131" s="106"/>
      <c r="AC131" s="106"/>
    </row>
    <row r="132" spans="2:29">
      <c r="B132" s="106"/>
      <c r="C132" s="126"/>
      <c r="D132" s="98"/>
      <c r="E132" s="591"/>
      <c r="F132" s="203"/>
      <c r="G132" s="203"/>
      <c r="H132" s="203"/>
      <c r="I132" s="203"/>
      <c r="J132" s="203"/>
      <c r="K132" s="203"/>
      <c r="L132" s="203"/>
      <c r="M132" s="126"/>
      <c r="N132" s="126"/>
      <c r="O132" s="98"/>
      <c r="P132" s="98"/>
      <c r="Q132" s="126"/>
      <c r="R132" s="356"/>
      <c r="S132" s="106"/>
      <c r="T132" s="356"/>
      <c r="U132" s="126"/>
      <c r="V132" s="106"/>
      <c r="W132" s="106"/>
      <c r="X132" s="106"/>
      <c r="Y132" s="106"/>
      <c r="Z132" s="106"/>
      <c r="AA132" s="106"/>
      <c r="AB132" s="106"/>
      <c r="AC132" s="106"/>
    </row>
    <row r="133" spans="2:29">
      <c r="B133" s="106"/>
      <c r="C133" s="356"/>
      <c r="D133" s="356"/>
      <c r="E133" s="203"/>
      <c r="F133" s="203"/>
      <c r="G133" s="203"/>
      <c r="H133" s="203"/>
      <c r="I133" s="106"/>
      <c r="J133" s="106"/>
      <c r="K133" s="203"/>
      <c r="L133" s="104"/>
      <c r="M133" s="126"/>
      <c r="N133" s="126"/>
      <c r="O133" s="98"/>
      <c r="P133" s="98"/>
      <c r="Q133" s="356"/>
      <c r="R133" s="356"/>
      <c r="S133" s="106"/>
      <c r="T133" s="356"/>
      <c r="U133" s="126"/>
      <c r="V133" s="106"/>
      <c r="W133" s="106"/>
      <c r="X133" s="106"/>
      <c r="Y133" s="106"/>
      <c r="Z133" s="106"/>
      <c r="AA133" s="106"/>
      <c r="AB133" s="593"/>
      <c r="AC133" s="106"/>
    </row>
    <row r="134" spans="2:29">
      <c r="B134" s="106"/>
      <c r="C134" s="126"/>
      <c r="D134" s="126"/>
      <c r="E134" s="356"/>
      <c r="F134" s="356"/>
      <c r="G134" s="356"/>
      <c r="H134" s="356"/>
      <c r="I134" s="356"/>
      <c r="J134" s="356"/>
      <c r="K134" s="356"/>
      <c r="L134" s="356"/>
      <c r="M134" s="356"/>
      <c r="N134" s="356"/>
      <c r="O134" s="98"/>
      <c r="P134" s="98"/>
      <c r="Q134" s="356"/>
      <c r="R134" s="356"/>
      <c r="S134" s="106"/>
      <c r="T134" s="356"/>
      <c r="U134" s="126"/>
      <c r="V134" s="106"/>
      <c r="W134" s="106"/>
      <c r="X134" s="106"/>
      <c r="Y134" s="106"/>
      <c r="Z134" s="328"/>
      <c r="AA134" s="106"/>
      <c r="AB134" s="593"/>
      <c r="AC134" s="106"/>
    </row>
    <row r="135" spans="2:29">
      <c r="B135" s="106"/>
      <c r="C135" s="356"/>
      <c r="D135" s="106"/>
      <c r="E135" s="356"/>
      <c r="F135" s="356"/>
      <c r="G135" s="356"/>
      <c r="H135" s="356"/>
      <c r="I135" s="356"/>
      <c r="J135" s="356"/>
      <c r="K135" s="356"/>
      <c r="L135" s="356"/>
      <c r="M135" s="356"/>
      <c r="N135" s="356"/>
      <c r="O135" s="98"/>
      <c r="P135" s="98"/>
      <c r="Q135" s="126"/>
      <c r="R135" s="356"/>
      <c r="S135" s="106"/>
      <c r="T135" s="356"/>
      <c r="U135" s="126"/>
      <c r="V135" s="106"/>
      <c r="W135" s="106"/>
      <c r="X135" s="106"/>
      <c r="Y135" s="106"/>
      <c r="Z135" s="328"/>
      <c r="AA135" s="106"/>
      <c r="AB135" s="594"/>
      <c r="AC135" s="106"/>
    </row>
    <row r="136" spans="2:29">
      <c r="B136" s="106"/>
      <c r="C136" s="126"/>
      <c r="D136" s="203"/>
      <c r="E136" s="126"/>
      <c r="F136" s="126"/>
      <c r="G136" s="126"/>
      <c r="H136" s="126"/>
      <c r="I136" s="101"/>
      <c r="J136" s="126"/>
      <c r="K136" s="126"/>
      <c r="L136" s="126"/>
      <c r="M136" s="126"/>
      <c r="N136" s="101"/>
      <c r="O136" s="98"/>
      <c r="P136" s="98"/>
      <c r="Q136" s="203"/>
      <c r="R136" s="356"/>
      <c r="S136" s="126"/>
      <c r="T136" s="356"/>
      <c r="U136" s="126"/>
      <c r="V136" s="106"/>
      <c r="W136" s="268"/>
      <c r="X136" s="356"/>
      <c r="Y136" s="159"/>
      <c r="Z136" s="595"/>
      <c r="AA136" s="106"/>
      <c r="AB136" s="594"/>
      <c r="AC136" s="106"/>
    </row>
    <row r="137" spans="2:29">
      <c r="B137" s="159"/>
      <c r="C137" s="126"/>
      <c r="D137" s="596"/>
      <c r="E137" s="597"/>
      <c r="F137" s="597"/>
      <c r="G137" s="597"/>
      <c r="H137" s="597"/>
      <c r="I137" s="597"/>
      <c r="J137" s="597"/>
      <c r="K137" s="597"/>
      <c r="L137" s="597"/>
      <c r="M137" s="597"/>
      <c r="N137" s="597"/>
      <c r="O137" s="596"/>
      <c r="P137" s="356"/>
      <c r="Q137" s="356"/>
      <c r="R137" s="106"/>
      <c r="S137" s="487"/>
      <c r="T137" s="106"/>
      <c r="U137" s="106"/>
      <c r="V137" s="106"/>
      <c r="W137" s="598"/>
      <c r="X137" s="126"/>
      <c r="Y137" s="121"/>
      <c r="Z137" s="599"/>
      <c r="AA137" s="106"/>
      <c r="AB137" s="600"/>
      <c r="AC137" s="106"/>
    </row>
    <row r="138" spans="2:29">
      <c r="B138" s="159"/>
      <c r="C138" s="126"/>
      <c r="D138" s="596"/>
      <c r="E138" s="597"/>
      <c r="F138" s="597"/>
      <c r="G138" s="597"/>
      <c r="H138" s="597"/>
      <c r="I138" s="597"/>
      <c r="J138" s="597"/>
      <c r="K138" s="597"/>
      <c r="L138" s="597"/>
      <c r="M138" s="597"/>
      <c r="N138" s="597"/>
      <c r="O138" s="601"/>
      <c r="P138" s="602"/>
      <c r="Q138" s="356"/>
      <c r="R138" s="106"/>
      <c r="S138" s="106"/>
      <c r="T138" s="106"/>
      <c r="U138" s="106"/>
      <c r="V138" s="106"/>
      <c r="W138" s="598"/>
      <c r="X138" s="126"/>
      <c r="Y138" s="121"/>
      <c r="Z138" s="599"/>
      <c r="AA138" s="106"/>
      <c r="AB138" s="600"/>
      <c r="AC138" s="106"/>
    </row>
    <row r="139" spans="2:29">
      <c r="B139" s="159"/>
      <c r="C139" s="126"/>
      <c r="D139" s="596"/>
      <c r="E139" s="597"/>
      <c r="F139" s="597"/>
      <c r="G139" s="597"/>
      <c r="H139" s="612"/>
      <c r="I139" s="597"/>
      <c r="J139" s="597"/>
      <c r="K139" s="612"/>
      <c r="L139" s="597"/>
      <c r="M139" s="597"/>
      <c r="N139" s="597"/>
      <c r="O139" s="596"/>
      <c r="P139" s="602"/>
      <c r="Q139" s="356"/>
      <c r="R139" s="106"/>
      <c r="S139" s="106"/>
      <c r="T139" s="106"/>
      <c r="U139" s="106"/>
      <c r="V139" s="106"/>
      <c r="W139" s="598"/>
      <c r="X139" s="126"/>
      <c r="Y139" s="121"/>
      <c r="Z139" s="599"/>
      <c r="AA139" s="106"/>
      <c r="AB139" s="603"/>
      <c r="AC139" s="106"/>
    </row>
    <row r="140" spans="2:29">
      <c r="B140" s="159"/>
      <c r="C140" s="126"/>
      <c r="D140" s="596"/>
      <c r="E140" s="597"/>
      <c r="F140" s="597"/>
      <c r="G140" s="597"/>
      <c r="H140" s="597"/>
      <c r="I140" s="597"/>
      <c r="J140" s="597"/>
      <c r="K140" s="597"/>
      <c r="L140" s="597"/>
      <c r="M140" s="597"/>
      <c r="N140" s="612"/>
      <c r="O140" s="604"/>
      <c r="P140" s="602"/>
      <c r="Q140" s="356"/>
      <c r="R140" s="106"/>
      <c r="S140" s="106"/>
      <c r="T140" s="106"/>
      <c r="U140" s="106"/>
      <c r="V140" s="106"/>
      <c r="W140" s="598"/>
      <c r="X140" s="126"/>
      <c r="Y140" s="121"/>
      <c r="Z140" s="599"/>
      <c r="AA140" s="106"/>
      <c r="AB140" s="600"/>
      <c r="AC140" s="106"/>
    </row>
    <row r="141" spans="2:29">
      <c r="B141" s="159"/>
      <c r="C141" s="126"/>
      <c r="D141" s="596"/>
      <c r="E141" s="597"/>
      <c r="F141" s="597"/>
      <c r="G141" s="597"/>
      <c r="H141" s="597"/>
      <c r="I141" s="597"/>
      <c r="J141" s="597"/>
      <c r="K141" s="597"/>
      <c r="L141" s="597"/>
      <c r="M141" s="597"/>
      <c r="N141" s="597"/>
      <c r="O141" s="596"/>
      <c r="P141" s="602"/>
      <c r="Q141" s="356"/>
      <c r="R141" s="106"/>
      <c r="S141" s="106"/>
      <c r="T141" s="106"/>
      <c r="U141" s="106"/>
      <c r="V141" s="106"/>
      <c r="W141" s="598"/>
      <c r="X141" s="126"/>
      <c r="Y141" s="121"/>
      <c r="Z141" s="599"/>
      <c r="AA141" s="106"/>
      <c r="AB141" s="605"/>
      <c r="AC141" s="106"/>
    </row>
    <row r="142" spans="2:29">
      <c r="B142" s="159"/>
      <c r="C142" s="126"/>
      <c r="D142" s="596"/>
      <c r="E142" s="597"/>
      <c r="F142" s="597"/>
      <c r="G142" s="597"/>
      <c r="H142" s="597"/>
      <c r="I142" s="597"/>
      <c r="J142" s="597"/>
      <c r="K142" s="597"/>
      <c r="L142" s="597"/>
      <c r="M142" s="597"/>
      <c r="N142" s="597"/>
      <c r="O142" s="596"/>
      <c r="P142" s="602"/>
      <c r="Q142" s="356"/>
      <c r="R142" s="106"/>
      <c r="S142" s="106"/>
      <c r="T142" s="106"/>
      <c r="U142" s="106"/>
      <c r="V142" s="106"/>
      <c r="W142" s="598"/>
      <c r="X142" s="126"/>
      <c r="Y142" s="121"/>
      <c r="Z142" s="599"/>
      <c r="AA142" s="106"/>
      <c r="AB142" s="603"/>
      <c r="AC142" s="106"/>
    </row>
    <row r="143" spans="2:29">
      <c r="B143" s="159"/>
      <c r="C143" s="126"/>
      <c r="D143" s="596"/>
      <c r="E143" s="597"/>
      <c r="F143" s="597"/>
      <c r="G143" s="98"/>
      <c r="H143" s="607"/>
      <c r="I143" s="612"/>
      <c r="J143" s="597"/>
      <c r="K143" s="597"/>
      <c r="L143" s="597"/>
      <c r="M143" s="597"/>
      <c r="N143" s="597"/>
      <c r="O143" s="606"/>
      <c r="P143" s="602"/>
      <c r="Q143" s="356"/>
      <c r="R143" s="106"/>
      <c r="S143" s="106"/>
      <c r="T143" s="106"/>
      <c r="U143" s="106"/>
      <c r="V143" s="106"/>
      <c r="W143" s="598"/>
      <c r="X143" s="126"/>
      <c r="Y143" s="121"/>
      <c r="Z143" s="599"/>
      <c r="AA143" s="106"/>
      <c r="AB143" s="605"/>
      <c r="AC143" s="106"/>
    </row>
    <row r="144" spans="2:29">
      <c r="B144" s="159"/>
      <c r="C144" s="126"/>
      <c r="D144" s="596"/>
      <c r="E144" s="480"/>
      <c r="F144" s="597"/>
      <c r="G144" s="597"/>
      <c r="H144" s="597"/>
      <c r="I144" s="597"/>
      <c r="J144" s="597"/>
      <c r="K144" s="597"/>
      <c r="L144" s="597"/>
      <c r="M144" s="597"/>
      <c r="N144" s="597"/>
      <c r="O144" s="596"/>
      <c r="P144" s="602"/>
      <c r="Q144" s="356"/>
      <c r="R144" s="106"/>
      <c r="S144" s="106"/>
      <c r="T144" s="106"/>
      <c r="U144" s="106"/>
      <c r="V144" s="106"/>
      <c r="W144" s="598"/>
      <c r="X144" s="126"/>
      <c r="Y144" s="121"/>
      <c r="Z144" s="599"/>
      <c r="AA144" s="106"/>
      <c r="AB144" s="600"/>
      <c r="AC144" s="106"/>
    </row>
    <row r="145" spans="2:29">
      <c r="B145" s="159"/>
      <c r="C145" s="126"/>
      <c r="D145" s="596"/>
      <c r="E145" s="480"/>
      <c r="F145" s="597"/>
      <c r="G145" s="597"/>
      <c r="H145" s="597"/>
      <c r="I145" s="597"/>
      <c r="J145" s="597"/>
      <c r="K145" s="597"/>
      <c r="L145" s="597"/>
      <c r="M145" s="597"/>
      <c r="N145" s="597"/>
      <c r="O145" s="596"/>
      <c r="P145" s="602"/>
      <c r="Q145" s="356"/>
      <c r="R145" s="106"/>
      <c r="S145" s="106"/>
      <c r="T145" s="106"/>
      <c r="U145" s="106"/>
      <c r="V145" s="106"/>
      <c r="W145" s="598"/>
      <c r="X145" s="126"/>
      <c r="Y145" s="121"/>
      <c r="Z145" s="599"/>
      <c r="AA145" s="106"/>
      <c r="AB145" s="600"/>
      <c r="AC145" s="106"/>
    </row>
    <row r="146" spans="2:29">
      <c r="B146" s="159"/>
      <c r="C146" s="126"/>
      <c r="D146" s="596"/>
      <c r="E146" s="480"/>
      <c r="F146" s="597"/>
      <c r="G146" s="597"/>
      <c r="H146" s="597"/>
      <c r="I146" s="597"/>
      <c r="J146" s="597"/>
      <c r="K146" s="597"/>
      <c r="L146" s="597"/>
      <c r="M146" s="597"/>
      <c r="N146" s="597"/>
      <c r="O146" s="596"/>
      <c r="P146" s="602"/>
      <c r="Q146" s="356"/>
      <c r="R146" s="106"/>
      <c r="S146" s="106"/>
      <c r="T146" s="106"/>
      <c r="U146" s="106"/>
      <c r="V146" s="106"/>
      <c r="W146" s="598"/>
      <c r="X146" s="126"/>
      <c r="Y146" s="121"/>
      <c r="Z146" s="599"/>
      <c r="AA146" s="106"/>
      <c r="AB146" s="600"/>
      <c r="AC146" s="106"/>
    </row>
    <row r="147" spans="2:29">
      <c r="B147" s="159"/>
      <c r="C147" s="126"/>
      <c r="D147" s="596"/>
      <c r="E147" s="480"/>
      <c r="F147" s="597"/>
      <c r="G147" s="597"/>
      <c r="H147" s="597"/>
      <c r="I147" s="597"/>
      <c r="J147" s="597"/>
      <c r="K147" s="597"/>
      <c r="L147" s="597"/>
      <c r="M147" s="597"/>
      <c r="N147" s="597"/>
      <c r="O147" s="596"/>
      <c r="P147" s="602"/>
      <c r="Q147" s="356"/>
      <c r="R147" s="106"/>
      <c r="S147" s="106"/>
      <c r="T147" s="106"/>
      <c r="U147" s="106"/>
      <c r="V147" s="106"/>
      <c r="W147" s="598"/>
      <c r="X147" s="126"/>
      <c r="Y147" s="121"/>
      <c r="Z147" s="599"/>
      <c r="AA147" s="106"/>
      <c r="AB147" s="600"/>
      <c r="AC147" s="106"/>
    </row>
    <row r="148" spans="2:29">
      <c r="B148" s="159"/>
      <c r="C148" s="126"/>
      <c r="D148" s="596"/>
      <c r="E148" s="480"/>
      <c r="F148" s="597"/>
      <c r="G148" s="597"/>
      <c r="H148" s="597"/>
      <c r="I148" s="597"/>
      <c r="J148" s="597"/>
      <c r="K148" s="597"/>
      <c r="L148" s="597"/>
      <c r="M148" s="597"/>
      <c r="N148" s="597"/>
      <c r="O148" s="596"/>
      <c r="P148" s="602"/>
      <c r="Q148" s="356"/>
      <c r="R148" s="106"/>
      <c r="S148" s="106"/>
      <c r="T148" s="106"/>
      <c r="U148" s="106"/>
      <c r="V148" s="106"/>
      <c r="W148" s="598"/>
      <c r="X148" s="126"/>
      <c r="Y148" s="121"/>
      <c r="Z148" s="599"/>
      <c r="AA148" s="106"/>
      <c r="AB148" s="600"/>
      <c r="AC148" s="106"/>
    </row>
    <row r="149" spans="2:29">
      <c r="B149" s="159"/>
      <c r="C149" s="126"/>
      <c r="D149" s="596"/>
      <c r="E149" s="480"/>
      <c r="F149" s="597"/>
      <c r="G149" s="597"/>
      <c r="H149" s="597"/>
      <c r="I149" s="597"/>
      <c r="J149" s="597"/>
      <c r="K149" s="597"/>
      <c r="L149" s="597"/>
      <c r="M149" s="597"/>
      <c r="N149" s="597"/>
      <c r="O149" s="596"/>
      <c r="P149" s="602"/>
      <c r="Q149" s="356"/>
      <c r="R149" s="106"/>
      <c r="S149" s="106"/>
      <c r="T149" s="106"/>
      <c r="U149" s="106"/>
      <c r="V149" s="106"/>
      <c r="W149" s="598"/>
      <c r="X149" s="126"/>
      <c r="Y149" s="121"/>
      <c r="Z149" s="599"/>
      <c r="AA149" s="106"/>
      <c r="AB149" s="600"/>
      <c r="AC149" s="106"/>
    </row>
    <row r="150" spans="2:29" ht="13.5" customHeight="1">
      <c r="B150" s="159"/>
      <c r="C150" s="126"/>
      <c r="D150" s="596"/>
      <c r="E150" s="480"/>
      <c r="F150" s="597"/>
      <c r="G150" s="597"/>
      <c r="H150" s="597"/>
      <c r="I150" s="597"/>
      <c r="J150" s="597"/>
      <c r="K150" s="597"/>
      <c r="L150" s="597"/>
      <c r="M150" s="597"/>
      <c r="N150" s="597"/>
      <c r="O150" s="596"/>
      <c r="P150" s="602"/>
      <c r="Q150" s="356"/>
      <c r="R150" s="106"/>
      <c r="S150" s="106"/>
      <c r="T150" s="106"/>
      <c r="U150" s="106"/>
      <c r="V150" s="106"/>
      <c r="W150" s="598"/>
      <c r="X150" s="126"/>
      <c r="Y150" s="121"/>
      <c r="Z150" s="599"/>
      <c r="AA150" s="106"/>
      <c r="AB150" s="600"/>
      <c r="AC150" s="106"/>
    </row>
    <row r="151" spans="2:29">
      <c r="B151" s="159"/>
      <c r="C151" s="126"/>
      <c r="D151" s="596"/>
      <c r="E151" s="480"/>
      <c r="F151" s="597"/>
      <c r="G151" s="597"/>
      <c r="H151" s="597"/>
      <c r="I151" s="597"/>
      <c r="J151" s="597"/>
      <c r="K151" s="597"/>
      <c r="L151" s="597"/>
      <c r="M151" s="597"/>
      <c r="N151" s="597"/>
      <c r="O151" s="596"/>
      <c r="P151" s="602"/>
      <c r="Q151" s="356"/>
      <c r="R151" s="106"/>
      <c r="S151" s="106"/>
      <c r="T151" s="106"/>
      <c r="U151" s="106"/>
      <c r="V151" s="106"/>
      <c r="W151" s="598"/>
      <c r="X151" s="126"/>
      <c r="Y151" s="121"/>
      <c r="Z151" s="599"/>
      <c r="AA151" s="106"/>
      <c r="AB151" s="603"/>
      <c r="AC151" s="106"/>
    </row>
    <row r="152" spans="2:29" ht="12.75" customHeight="1">
      <c r="B152" s="159"/>
      <c r="C152" s="126"/>
      <c r="D152" s="596"/>
      <c r="E152" s="480"/>
      <c r="F152" s="607"/>
      <c r="G152" s="608"/>
      <c r="H152" s="597"/>
      <c r="I152" s="597"/>
      <c r="J152" s="597"/>
      <c r="K152" s="597"/>
      <c r="L152" s="607"/>
      <c r="M152" s="607"/>
      <c r="N152" s="597"/>
      <c r="O152" s="601"/>
      <c r="P152" s="602"/>
      <c r="Q152" s="356"/>
      <c r="R152" s="106"/>
      <c r="S152" s="106"/>
      <c r="T152" s="106"/>
      <c r="U152" s="106"/>
      <c r="V152" s="106"/>
      <c r="W152" s="598"/>
      <c r="X152" s="126"/>
      <c r="Y152" s="121"/>
      <c r="Z152" s="599"/>
      <c r="AA152" s="106"/>
      <c r="AB152" s="609"/>
      <c r="AC152" s="106"/>
    </row>
    <row r="153" spans="2:29">
      <c r="B153" s="159"/>
      <c r="C153" s="126"/>
      <c r="D153" s="596"/>
      <c r="E153" s="480"/>
      <c r="F153" s="607"/>
      <c r="G153" s="608"/>
      <c r="H153" s="597"/>
      <c r="I153" s="597"/>
      <c r="J153" s="597"/>
      <c r="K153" s="597"/>
      <c r="L153" s="607"/>
      <c r="M153" s="607"/>
      <c r="N153" s="597"/>
      <c r="O153" s="596"/>
      <c r="P153" s="602"/>
      <c r="Q153" s="356"/>
      <c r="R153" s="106"/>
      <c r="S153" s="106"/>
      <c r="T153" s="106"/>
      <c r="U153" s="106"/>
      <c r="V153" s="106"/>
      <c r="W153" s="598"/>
      <c r="X153" s="126"/>
      <c r="Y153" s="121"/>
      <c r="Z153" s="599"/>
      <c r="AA153" s="106"/>
      <c r="AB153" s="600"/>
      <c r="AC153" s="106"/>
    </row>
    <row r="154" spans="2:29" ht="12.75" customHeight="1">
      <c r="B154" s="159"/>
      <c r="C154" s="126"/>
      <c r="D154" s="596"/>
      <c r="E154" s="480"/>
      <c r="F154" s="607"/>
      <c r="G154" s="608"/>
      <c r="H154" s="597"/>
      <c r="I154" s="597"/>
      <c r="J154" s="597"/>
      <c r="K154" s="597"/>
      <c r="L154" s="607"/>
      <c r="M154" s="607"/>
      <c r="N154" s="597"/>
      <c r="O154" s="596"/>
      <c r="P154" s="602"/>
      <c r="Q154" s="356"/>
      <c r="R154" s="106"/>
      <c r="S154" s="106"/>
      <c r="T154" s="106"/>
      <c r="U154" s="106"/>
      <c r="V154" s="106"/>
      <c r="W154" s="598"/>
      <c r="X154" s="126"/>
      <c r="Y154" s="121"/>
      <c r="Z154" s="599"/>
      <c r="AA154" s="106"/>
      <c r="AB154" s="600"/>
      <c r="AC154" s="106"/>
    </row>
    <row r="155" spans="2:29">
      <c r="B155" s="159"/>
      <c r="C155" s="126"/>
      <c r="D155" s="596"/>
      <c r="E155" s="621"/>
      <c r="F155" s="607"/>
      <c r="G155" s="608"/>
      <c r="H155" s="597"/>
      <c r="I155" s="619"/>
      <c r="J155" s="597"/>
      <c r="K155" s="619"/>
      <c r="L155" s="612"/>
      <c r="M155" s="612"/>
      <c r="N155" s="597"/>
      <c r="O155" s="596"/>
      <c r="P155" s="602"/>
      <c r="Q155" s="356"/>
      <c r="R155" s="106"/>
      <c r="S155" s="106"/>
      <c r="T155" s="106"/>
      <c r="U155" s="106"/>
      <c r="V155" s="106"/>
      <c r="W155" s="598"/>
      <c r="X155" s="126"/>
      <c r="Y155" s="121"/>
      <c r="Z155" s="599"/>
      <c r="AA155" s="106"/>
      <c r="AB155" s="605"/>
      <c r="AC155" s="106"/>
    </row>
    <row r="156" spans="2:29">
      <c r="B156" s="159"/>
      <c r="C156" s="126"/>
      <c r="D156" s="596"/>
      <c r="E156" s="480"/>
      <c r="F156" s="612"/>
      <c r="G156" s="608"/>
      <c r="H156" s="597"/>
      <c r="I156" s="597"/>
      <c r="J156" s="597"/>
      <c r="K156" s="597"/>
      <c r="L156" s="612"/>
      <c r="M156" s="612"/>
      <c r="N156" s="597"/>
      <c r="O156" s="596"/>
      <c r="P156" s="602"/>
      <c r="Q156" s="356"/>
      <c r="R156" s="106"/>
      <c r="S156" s="106"/>
      <c r="T156" s="106"/>
      <c r="U156" s="106"/>
      <c r="V156" s="106"/>
      <c r="W156" s="598"/>
      <c r="X156" s="126"/>
      <c r="Y156" s="121"/>
      <c r="Z156" s="599"/>
      <c r="AA156" s="106"/>
      <c r="AB156" s="600"/>
      <c r="AC156" s="106"/>
    </row>
    <row r="157" spans="2:29">
      <c r="B157" s="159"/>
      <c r="C157" s="126"/>
      <c r="D157" s="596"/>
      <c r="E157" s="480"/>
      <c r="F157" s="607"/>
      <c r="G157" s="608"/>
      <c r="H157" s="597"/>
      <c r="I157" s="597"/>
      <c r="J157" s="597"/>
      <c r="K157" s="597"/>
      <c r="L157" s="612"/>
      <c r="M157" s="607"/>
      <c r="N157" s="597"/>
      <c r="O157" s="596"/>
      <c r="P157" s="602"/>
      <c r="Q157" s="356"/>
      <c r="R157" s="106"/>
      <c r="S157" s="106"/>
      <c r="T157" s="106"/>
      <c r="U157" s="106"/>
      <c r="V157" s="106"/>
      <c r="W157" s="598"/>
      <c r="X157" s="126"/>
      <c r="Y157" s="121"/>
      <c r="Z157" s="599"/>
      <c r="AA157" s="106"/>
      <c r="AB157" s="600"/>
      <c r="AC157" s="106"/>
    </row>
    <row r="158" spans="2:29">
      <c r="B158" s="159"/>
      <c r="C158" s="126"/>
      <c r="D158" s="596"/>
      <c r="E158" s="480"/>
      <c r="F158" s="612"/>
      <c r="G158" s="608"/>
      <c r="H158" s="597"/>
      <c r="I158" s="597"/>
      <c r="J158" s="597"/>
      <c r="K158" s="597"/>
      <c r="L158" s="608"/>
      <c r="M158" s="608"/>
      <c r="N158" s="98"/>
      <c r="O158" s="596"/>
      <c r="P158" s="602"/>
      <c r="Q158" s="356"/>
      <c r="R158" s="106"/>
      <c r="S158" s="106"/>
      <c r="T158" s="106"/>
      <c r="U158" s="106"/>
      <c r="V158" s="106"/>
      <c r="W158" s="598"/>
      <c r="X158" s="126"/>
      <c r="Y158" s="121"/>
      <c r="Z158" s="599"/>
      <c r="AA158" s="106"/>
      <c r="AB158" s="600"/>
      <c r="AC158" s="106"/>
    </row>
    <row r="159" spans="2:29">
      <c r="B159" s="159"/>
      <c r="C159" s="126"/>
      <c r="D159" s="596"/>
      <c r="E159" s="480"/>
      <c r="F159" s="612"/>
      <c r="G159" s="612"/>
      <c r="H159" s="597"/>
      <c r="I159" s="597"/>
      <c r="J159" s="597"/>
      <c r="K159" s="607"/>
      <c r="L159" s="619"/>
      <c r="M159" s="612"/>
      <c r="N159" s="608"/>
      <c r="O159" s="596"/>
      <c r="P159" s="602"/>
      <c r="Q159" s="356"/>
      <c r="R159" s="106"/>
      <c r="S159" s="106"/>
      <c r="T159" s="106"/>
      <c r="U159" s="106"/>
      <c r="V159" s="106"/>
      <c r="W159" s="598"/>
      <c r="X159" s="126"/>
      <c r="Y159" s="121"/>
      <c r="Z159" s="599"/>
      <c r="AA159" s="106"/>
      <c r="AB159" s="600"/>
      <c r="AC159" s="106"/>
    </row>
    <row r="160" spans="2:29" ht="10.5" customHeight="1">
      <c r="B160" s="159"/>
      <c r="C160" s="126"/>
      <c r="D160" s="596"/>
      <c r="E160" s="480"/>
      <c r="F160" s="607"/>
      <c r="G160" s="608"/>
      <c r="H160" s="597"/>
      <c r="I160" s="597"/>
      <c r="J160" s="597"/>
      <c r="K160" s="597"/>
      <c r="L160" s="607"/>
      <c r="M160" s="607"/>
      <c r="N160" s="597"/>
      <c r="O160" s="596"/>
      <c r="P160" s="602"/>
      <c r="Q160" s="356"/>
      <c r="R160" s="106"/>
      <c r="S160" s="106"/>
      <c r="T160" s="106"/>
      <c r="U160" s="106"/>
      <c r="V160" s="106"/>
      <c r="W160" s="598"/>
      <c r="X160" s="126"/>
      <c r="Y160" s="121"/>
      <c r="Z160" s="599"/>
      <c r="AA160" s="106"/>
      <c r="AB160" s="600"/>
      <c r="AC160" s="106"/>
    </row>
    <row r="161" spans="2:29" ht="12.75" customHeight="1">
      <c r="B161" s="159"/>
      <c r="C161" s="126"/>
      <c r="D161" s="596"/>
      <c r="E161" s="480"/>
      <c r="F161" s="612"/>
      <c r="G161" s="608"/>
      <c r="H161" s="597"/>
      <c r="I161" s="597"/>
      <c r="J161" s="597"/>
      <c r="K161" s="597"/>
      <c r="L161" s="608"/>
      <c r="M161" s="608"/>
      <c r="N161" s="597"/>
      <c r="O161" s="596"/>
      <c r="P161" s="610"/>
      <c r="Q161" s="356"/>
      <c r="R161" s="106"/>
      <c r="S161" s="106"/>
      <c r="T161" s="106"/>
      <c r="U161" s="106"/>
      <c r="V161" s="106"/>
      <c r="W161" s="598"/>
      <c r="X161" s="126"/>
      <c r="Y161" s="121"/>
      <c r="Z161" s="599"/>
      <c r="AA161" s="106"/>
      <c r="AB161" s="611"/>
      <c r="AC161" s="106"/>
    </row>
    <row r="162" spans="2:29">
      <c r="B162" s="159"/>
      <c r="C162" s="126"/>
      <c r="D162" s="596"/>
      <c r="E162" s="480"/>
      <c r="F162" s="607"/>
      <c r="G162" s="608"/>
      <c r="H162" s="597"/>
      <c r="I162" s="597"/>
      <c r="J162" s="597"/>
      <c r="K162" s="597"/>
      <c r="L162" s="608"/>
      <c r="M162" s="608"/>
      <c r="N162" s="597"/>
      <c r="O162" s="596"/>
      <c r="P162" s="602"/>
      <c r="Q162" s="356"/>
      <c r="R162" s="106"/>
      <c r="S162" s="106"/>
      <c r="T162" s="106"/>
      <c r="U162" s="106"/>
      <c r="V162" s="106"/>
      <c r="W162" s="598"/>
      <c r="X162" s="126"/>
      <c r="Y162" s="121"/>
      <c r="Z162" s="599"/>
      <c r="AA162" s="106"/>
      <c r="AB162" s="600"/>
      <c r="AC162" s="106"/>
    </row>
    <row r="163" spans="2:29" ht="12.75" customHeight="1">
      <c r="B163" s="159"/>
      <c r="C163" s="126"/>
      <c r="D163" s="596"/>
      <c r="E163" s="480"/>
      <c r="F163" s="608"/>
      <c r="G163" s="612"/>
      <c r="H163" s="597"/>
      <c r="I163" s="597"/>
      <c r="J163" s="597"/>
      <c r="K163" s="597"/>
      <c r="L163" s="619"/>
      <c r="M163" s="612"/>
      <c r="N163" s="597"/>
      <c r="O163" s="596"/>
      <c r="P163" s="610"/>
      <c r="Q163" s="356"/>
      <c r="R163" s="106"/>
      <c r="S163" s="106"/>
      <c r="T163" s="106"/>
      <c r="U163" s="106"/>
      <c r="V163" s="106"/>
      <c r="W163" s="598"/>
      <c r="X163" s="126"/>
      <c r="Y163" s="121"/>
      <c r="Z163" s="599"/>
      <c r="AA163" s="106"/>
      <c r="AB163" s="611"/>
      <c r="AC163" s="106"/>
    </row>
    <row r="164" spans="2:29" hidden="1">
      <c r="B164" s="159"/>
      <c r="C164" s="126"/>
      <c r="D164" s="596"/>
      <c r="E164" s="480"/>
      <c r="F164" s="612"/>
      <c r="G164" s="608"/>
      <c r="H164" s="597"/>
      <c r="I164" s="597"/>
      <c r="J164" s="597"/>
      <c r="K164" s="597"/>
      <c r="L164" s="607"/>
      <c r="M164" s="607"/>
      <c r="N164" s="597"/>
      <c r="O164" s="596"/>
      <c r="P164" s="602"/>
      <c r="Q164" s="356"/>
      <c r="R164" s="106"/>
      <c r="S164" s="106"/>
      <c r="T164" s="106"/>
      <c r="U164" s="106"/>
      <c r="V164" s="106"/>
      <c r="W164" s="598"/>
      <c r="X164" s="126"/>
      <c r="Y164" s="121"/>
      <c r="Z164" s="599"/>
      <c r="AA164" s="106"/>
      <c r="AB164" s="605"/>
      <c r="AC164" s="106"/>
    </row>
    <row r="165" spans="2:29" ht="13.5" customHeight="1">
      <c r="B165" s="159"/>
      <c r="C165" s="101"/>
      <c r="D165" s="596"/>
      <c r="E165" s="480"/>
      <c r="F165" s="608"/>
      <c r="G165" s="608"/>
      <c r="H165" s="597"/>
      <c r="I165" s="597"/>
      <c r="J165" s="597"/>
      <c r="K165" s="597"/>
      <c r="L165" s="612"/>
      <c r="M165" s="612"/>
      <c r="N165" s="597"/>
      <c r="O165" s="596"/>
      <c r="P165" s="602"/>
      <c r="Q165" s="356"/>
      <c r="R165" s="106"/>
      <c r="S165" s="106"/>
      <c r="T165" s="106"/>
      <c r="U165" s="106"/>
      <c r="V165" s="106"/>
      <c r="W165" s="598"/>
      <c r="X165" s="126"/>
      <c r="Y165" s="121"/>
      <c r="Z165" s="599"/>
      <c r="AA165" s="106"/>
      <c r="AB165" s="600"/>
      <c r="AC165" s="106"/>
    </row>
    <row r="166" spans="2:29" ht="12.75" customHeight="1">
      <c r="B166" s="159"/>
      <c r="C166" s="126"/>
      <c r="D166" s="596"/>
      <c r="E166" s="480"/>
      <c r="F166" s="607"/>
      <c r="G166" s="608"/>
      <c r="H166" s="619"/>
      <c r="I166" s="597"/>
      <c r="J166" s="597"/>
      <c r="K166" s="597"/>
      <c r="L166" s="607"/>
      <c r="M166" s="608"/>
      <c r="N166" s="597"/>
      <c r="O166" s="601"/>
      <c r="P166" s="610"/>
      <c r="Q166" s="356"/>
      <c r="R166" s="106"/>
      <c r="S166" s="106"/>
      <c r="T166" s="106"/>
      <c r="U166" s="106"/>
      <c r="V166" s="106"/>
      <c r="W166" s="598"/>
      <c r="X166" s="126"/>
      <c r="Y166" s="121"/>
      <c r="Z166" s="599"/>
      <c r="AA166" s="106"/>
      <c r="AB166" s="611"/>
      <c r="AC166" s="106"/>
    </row>
    <row r="167" spans="2:29" ht="12.75" customHeight="1">
      <c r="B167" s="159"/>
      <c r="C167" s="126"/>
      <c r="D167" s="596"/>
      <c r="E167" s="480"/>
      <c r="F167" s="619"/>
      <c r="G167" s="619"/>
      <c r="H167" s="597"/>
      <c r="I167" s="597"/>
      <c r="J167" s="597"/>
      <c r="K167" s="597"/>
      <c r="L167" s="620"/>
      <c r="M167" s="619"/>
      <c r="N167" s="597"/>
      <c r="O167" s="601"/>
      <c r="P167" s="602"/>
      <c r="Q167" s="356"/>
      <c r="R167" s="106"/>
      <c r="S167" s="106"/>
      <c r="T167" s="106"/>
      <c r="U167" s="106"/>
      <c r="V167" s="106"/>
      <c r="W167" s="598"/>
      <c r="X167" s="126"/>
      <c r="Y167" s="121"/>
      <c r="Z167" s="599"/>
      <c r="AA167" s="106"/>
      <c r="AB167" s="614"/>
      <c r="AC167" s="106"/>
    </row>
    <row r="168" spans="2:29" ht="12.75" customHeight="1">
      <c r="B168" s="159"/>
      <c r="C168" s="126"/>
      <c r="D168" s="596"/>
      <c r="E168" s="615"/>
      <c r="F168" s="155"/>
      <c r="G168" s="155"/>
      <c r="H168" s="155"/>
      <c r="I168" s="155"/>
      <c r="J168" s="155"/>
      <c r="K168" s="155"/>
      <c r="L168" s="155"/>
      <c r="M168" s="155"/>
      <c r="N168" s="155"/>
      <c r="O168" s="601"/>
      <c r="P168" s="602"/>
      <c r="Q168" s="356"/>
      <c r="R168" s="106"/>
      <c r="S168" s="106"/>
      <c r="T168" s="106"/>
      <c r="U168" s="106"/>
      <c r="V168" s="106"/>
      <c r="W168" s="598"/>
      <c r="X168" s="126"/>
      <c r="Y168" s="121"/>
      <c r="Z168" s="599"/>
      <c r="AA168" s="106"/>
      <c r="AB168" s="600"/>
      <c r="AC168" s="106"/>
    </row>
    <row r="169" spans="2:29" ht="12.75" customHeight="1">
      <c r="B169" s="159"/>
      <c r="C169" s="126"/>
      <c r="D169" s="596"/>
      <c r="E169" s="615"/>
      <c r="F169" s="155"/>
      <c r="G169" s="155"/>
      <c r="H169" s="155"/>
      <c r="I169" s="155"/>
      <c r="J169" s="155"/>
      <c r="K169" s="155"/>
      <c r="L169" s="155"/>
      <c r="M169" s="155"/>
      <c r="N169" s="155"/>
      <c r="O169" s="601"/>
      <c r="P169" s="602"/>
      <c r="Q169" s="356"/>
      <c r="R169" s="106"/>
      <c r="S169" s="106"/>
      <c r="T169" s="106"/>
      <c r="U169" s="106"/>
      <c r="V169" s="106"/>
      <c r="W169" s="598"/>
      <c r="X169" s="126"/>
      <c r="Y169" s="121"/>
      <c r="Z169" s="599"/>
      <c r="AA169" s="106"/>
      <c r="AB169" s="600"/>
      <c r="AC169" s="106"/>
    </row>
    <row r="170" spans="2:29" ht="11.25" customHeight="1">
      <c r="B170" s="159"/>
      <c r="C170" s="126"/>
      <c r="D170" s="596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601"/>
      <c r="P170" s="602"/>
      <c r="Q170" s="356"/>
      <c r="R170" s="106"/>
      <c r="S170" s="106"/>
      <c r="T170" s="106"/>
      <c r="U170" s="106"/>
      <c r="V170" s="106"/>
      <c r="W170" s="598"/>
      <c r="X170" s="126"/>
      <c r="Y170" s="121"/>
      <c r="Z170" s="599"/>
      <c r="AA170" s="106"/>
      <c r="AB170" s="600"/>
      <c r="AC170" s="106"/>
    </row>
    <row r="171" spans="2:29" ht="12.75" customHeight="1">
      <c r="B171" s="159"/>
      <c r="C171" s="126"/>
      <c r="D171" s="596"/>
      <c r="E171" s="155"/>
      <c r="F171" s="155"/>
      <c r="G171" s="155"/>
      <c r="H171" s="155"/>
      <c r="I171" s="155"/>
      <c r="J171" s="155"/>
      <c r="K171" s="616"/>
      <c r="L171" s="155"/>
      <c r="M171" s="155"/>
      <c r="N171" s="155"/>
      <c r="O171" s="604"/>
      <c r="P171" s="602"/>
      <c r="Q171" s="356"/>
      <c r="R171" s="106"/>
      <c r="S171" s="106"/>
      <c r="T171" s="106"/>
      <c r="U171" s="106"/>
      <c r="V171" s="106"/>
      <c r="W171" s="617"/>
      <c r="X171" s="126"/>
      <c r="Y171" s="618"/>
      <c r="Z171" s="599"/>
      <c r="AA171" s="106"/>
      <c r="AB171" s="600"/>
      <c r="AC171" s="106"/>
    </row>
    <row r="172" spans="2:29" ht="11.25" customHeight="1"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</row>
    <row r="173" spans="2:29" ht="12.75" customHeight="1">
      <c r="B173" s="200"/>
      <c r="C173" s="106"/>
      <c r="D173" s="200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98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</row>
    <row r="174" spans="2:29">
      <c r="B174" s="106"/>
      <c r="C174" s="126"/>
      <c r="D174" s="356"/>
      <c r="E174" s="203"/>
      <c r="F174" s="203"/>
      <c r="G174" s="203"/>
      <c r="H174" s="203"/>
      <c r="I174" s="203"/>
      <c r="J174" s="203"/>
      <c r="K174" s="203"/>
      <c r="L174" s="203"/>
      <c r="M174" s="126"/>
      <c r="N174" s="126"/>
      <c r="O174" s="98"/>
      <c r="P174" s="98"/>
      <c r="Q174" s="126"/>
      <c r="R174" s="356"/>
      <c r="S174" s="106"/>
      <c r="T174" s="356"/>
      <c r="U174" s="126"/>
      <c r="V174" s="106"/>
      <c r="W174" s="106"/>
      <c r="X174" s="106"/>
      <c r="Y174" s="106"/>
      <c r="Z174" s="106"/>
      <c r="AA174" s="106"/>
      <c r="AB174" s="106"/>
      <c r="AC174" s="106"/>
    </row>
    <row r="175" spans="2:29">
      <c r="B175" s="106"/>
      <c r="C175" s="126"/>
      <c r="D175" s="98"/>
      <c r="E175" s="203"/>
      <c r="F175" s="203"/>
      <c r="G175" s="203"/>
      <c r="H175" s="203"/>
      <c r="I175" s="203"/>
      <c r="J175" s="203"/>
      <c r="K175" s="203"/>
      <c r="L175" s="203"/>
      <c r="M175" s="126"/>
      <c r="N175" s="126"/>
      <c r="O175" s="98"/>
      <c r="P175" s="98"/>
      <c r="Q175" s="126"/>
      <c r="R175" s="356"/>
      <c r="S175" s="106"/>
      <c r="T175" s="356"/>
      <c r="U175" s="126"/>
      <c r="V175" s="106"/>
      <c r="W175" s="106"/>
      <c r="X175" s="106"/>
      <c r="Y175" s="106"/>
      <c r="Z175" s="106"/>
      <c r="AA175" s="106"/>
      <c r="AB175" s="106"/>
      <c r="AC175" s="106"/>
    </row>
    <row r="176" spans="2:29">
      <c r="B176" s="106"/>
      <c r="C176" s="356"/>
      <c r="D176" s="356"/>
      <c r="E176" s="203"/>
      <c r="F176" s="203"/>
      <c r="G176" s="203"/>
      <c r="H176" s="203"/>
      <c r="I176" s="106"/>
      <c r="J176" s="106"/>
      <c r="K176" s="203"/>
      <c r="L176" s="104"/>
      <c r="M176" s="126"/>
      <c r="N176" s="126"/>
      <c r="O176" s="98"/>
      <c r="P176" s="98"/>
      <c r="Q176" s="356"/>
      <c r="R176" s="356"/>
      <c r="S176" s="106"/>
      <c r="T176" s="356"/>
      <c r="U176" s="126"/>
      <c r="V176" s="106"/>
      <c r="W176" s="106"/>
      <c r="X176" s="106"/>
      <c r="Y176" s="106"/>
      <c r="Z176" s="106"/>
      <c r="AA176" s="106"/>
      <c r="AB176" s="593"/>
      <c r="AC176" s="106"/>
    </row>
    <row r="177" spans="2:29">
      <c r="B177" s="106"/>
      <c r="C177" s="126"/>
      <c r="D177" s="126"/>
      <c r="E177" s="356"/>
      <c r="F177" s="356"/>
      <c r="G177" s="356"/>
      <c r="H177" s="356"/>
      <c r="I177" s="356"/>
      <c r="J177" s="356"/>
      <c r="K177" s="356"/>
      <c r="L177" s="356"/>
      <c r="M177" s="356"/>
      <c r="N177" s="356"/>
      <c r="O177" s="98"/>
      <c r="P177" s="98"/>
      <c r="Q177" s="356"/>
      <c r="R177" s="356"/>
      <c r="S177" s="106"/>
      <c r="T177" s="356"/>
      <c r="U177" s="126"/>
      <c r="V177" s="106"/>
      <c r="W177" s="106"/>
      <c r="X177" s="106"/>
      <c r="Y177" s="106"/>
      <c r="Z177" s="328"/>
      <c r="AA177" s="106"/>
      <c r="AB177" s="593"/>
      <c r="AC177" s="106"/>
    </row>
    <row r="178" spans="2:29">
      <c r="B178" s="106"/>
      <c r="C178" s="356"/>
      <c r="D178" s="106"/>
      <c r="E178" s="356"/>
      <c r="F178" s="356"/>
      <c r="G178" s="356"/>
      <c r="H178" s="356"/>
      <c r="I178" s="356"/>
      <c r="J178" s="356"/>
      <c r="K178" s="356"/>
      <c r="L178" s="356"/>
      <c r="M178" s="356"/>
      <c r="N178" s="356"/>
      <c r="O178" s="98"/>
      <c r="P178" s="98"/>
      <c r="Q178" s="126"/>
      <c r="R178" s="356"/>
      <c r="S178" s="106"/>
      <c r="T178" s="356"/>
      <c r="U178" s="126"/>
      <c r="V178" s="106"/>
      <c r="W178" s="106"/>
      <c r="X178" s="106"/>
      <c r="Y178" s="106"/>
      <c r="Z178" s="328"/>
      <c r="AA178" s="106"/>
      <c r="AB178" s="594"/>
      <c r="AC178" s="106"/>
    </row>
    <row r="179" spans="2:29">
      <c r="B179" s="106"/>
      <c r="C179" s="126"/>
      <c r="D179" s="203"/>
      <c r="E179" s="126"/>
      <c r="F179" s="126"/>
      <c r="G179" s="126"/>
      <c r="H179" s="126"/>
      <c r="I179" s="101"/>
      <c r="J179" s="126"/>
      <c r="K179" s="126"/>
      <c r="L179" s="126"/>
      <c r="M179" s="126"/>
      <c r="N179" s="101"/>
      <c r="O179" s="98"/>
      <c r="P179" s="98"/>
      <c r="Q179" s="203"/>
      <c r="R179" s="356"/>
      <c r="S179" s="126"/>
      <c r="T179" s="356"/>
      <c r="U179" s="126"/>
      <c r="V179" s="106"/>
      <c r="W179" s="268"/>
      <c r="X179" s="356"/>
      <c r="Y179" s="159"/>
      <c r="Z179" s="595"/>
      <c r="AA179" s="106"/>
      <c r="AB179" s="594"/>
      <c r="AC179" s="106"/>
    </row>
    <row r="180" spans="2:29">
      <c r="B180" s="159"/>
      <c r="C180" s="126"/>
      <c r="D180" s="596"/>
      <c r="E180" s="612"/>
      <c r="F180" s="597"/>
      <c r="G180" s="597"/>
      <c r="H180" s="597"/>
      <c r="I180" s="597"/>
      <c r="J180" s="597"/>
      <c r="K180" s="597"/>
      <c r="L180" s="597"/>
      <c r="M180" s="597"/>
      <c r="N180" s="597"/>
      <c r="O180" s="596"/>
      <c r="P180" s="356"/>
      <c r="Q180" s="356"/>
      <c r="R180" s="106"/>
      <c r="S180" s="487"/>
      <c r="T180" s="106"/>
      <c r="U180" s="106"/>
      <c r="V180" s="106"/>
      <c r="W180" s="598"/>
      <c r="X180" s="126"/>
      <c r="Y180" s="121"/>
      <c r="Z180" s="599"/>
      <c r="AA180" s="106"/>
      <c r="AB180" s="600"/>
      <c r="AC180" s="106"/>
    </row>
    <row r="181" spans="2:29">
      <c r="B181" s="159"/>
      <c r="C181" s="126"/>
      <c r="D181" s="596"/>
      <c r="E181" s="612"/>
      <c r="F181" s="597"/>
      <c r="G181" s="597"/>
      <c r="H181" s="597"/>
      <c r="I181" s="597"/>
      <c r="J181" s="597"/>
      <c r="K181" s="597"/>
      <c r="L181" s="597"/>
      <c r="M181" s="597"/>
      <c r="N181" s="597"/>
      <c r="O181" s="601"/>
      <c r="P181" s="602"/>
      <c r="Q181" s="356"/>
      <c r="R181" s="106"/>
      <c r="S181" s="106"/>
      <c r="T181" s="106"/>
      <c r="U181" s="106"/>
      <c r="V181" s="106"/>
      <c r="W181" s="598"/>
      <c r="X181" s="126"/>
      <c r="Y181" s="121"/>
      <c r="Z181" s="599"/>
      <c r="AA181" s="106"/>
      <c r="AB181" s="600"/>
      <c r="AC181" s="106"/>
    </row>
    <row r="182" spans="2:29" ht="12" customHeight="1">
      <c r="B182" s="159"/>
      <c r="C182" s="126"/>
      <c r="D182" s="596"/>
      <c r="E182" s="612"/>
      <c r="F182" s="597"/>
      <c r="G182" s="597"/>
      <c r="H182" s="612"/>
      <c r="I182" s="597"/>
      <c r="J182" s="597"/>
      <c r="K182" s="612"/>
      <c r="L182" s="597"/>
      <c r="M182" s="597"/>
      <c r="N182" s="597"/>
      <c r="O182" s="596"/>
      <c r="P182" s="602"/>
      <c r="Q182" s="356"/>
      <c r="R182" s="106"/>
      <c r="S182" s="106"/>
      <c r="T182" s="106"/>
      <c r="U182" s="106"/>
      <c r="V182" s="106"/>
      <c r="W182" s="598"/>
      <c r="X182" s="126"/>
      <c r="Y182" s="121"/>
      <c r="Z182" s="599"/>
      <c r="AA182" s="106"/>
      <c r="AB182" s="603"/>
      <c r="AC182" s="106"/>
    </row>
    <row r="183" spans="2:29">
      <c r="B183" s="159"/>
      <c r="C183" s="126"/>
      <c r="D183" s="596"/>
      <c r="E183" s="612"/>
      <c r="F183" s="597"/>
      <c r="G183" s="597"/>
      <c r="H183" s="597"/>
      <c r="I183" s="597"/>
      <c r="J183" s="597"/>
      <c r="K183" s="597"/>
      <c r="L183" s="597"/>
      <c r="M183" s="597"/>
      <c r="N183" s="612"/>
      <c r="O183" s="604"/>
      <c r="P183" s="602"/>
      <c r="Q183" s="356"/>
      <c r="R183" s="106"/>
      <c r="S183" s="106"/>
      <c r="T183" s="106"/>
      <c r="U183" s="106"/>
      <c r="V183" s="106"/>
      <c r="W183" s="598"/>
      <c r="X183" s="126"/>
      <c r="Y183" s="121"/>
      <c r="Z183" s="599"/>
      <c r="AA183" s="106"/>
      <c r="AB183" s="600"/>
      <c r="AC183" s="106"/>
    </row>
    <row r="184" spans="2:29" ht="12.75" customHeight="1">
      <c r="B184" s="159"/>
      <c r="C184" s="126"/>
      <c r="D184" s="596"/>
      <c r="E184" s="612"/>
      <c r="F184" s="597"/>
      <c r="G184" s="597"/>
      <c r="H184" s="597"/>
      <c r="I184" s="597"/>
      <c r="J184" s="597"/>
      <c r="K184" s="597"/>
      <c r="L184" s="597"/>
      <c r="M184" s="597"/>
      <c r="N184" s="597"/>
      <c r="O184" s="596"/>
      <c r="P184" s="602"/>
      <c r="Q184" s="356"/>
      <c r="R184" s="106"/>
      <c r="S184" s="106"/>
      <c r="T184" s="106"/>
      <c r="U184" s="106"/>
      <c r="V184" s="106"/>
      <c r="W184" s="598"/>
      <c r="X184" s="126"/>
      <c r="Y184" s="121"/>
      <c r="Z184" s="599"/>
      <c r="AA184" s="106"/>
      <c r="AB184" s="605"/>
      <c r="AC184" s="106"/>
    </row>
    <row r="185" spans="2:29">
      <c r="B185" s="159"/>
      <c r="C185" s="126"/>
      <c r="D185" s="596"/>
      <c r="E185" s="612"/>
      <c r="F185" s="597"/>
      <c r="G185" s="597"/>
      <c r="H185" s="597"/>
      <c r="I185" s="597"/>
      <c r="J185" s="597"/>
      <c r="K185" s="597"/>
      <c r="L185" s="597"/>
      <c r="M185" s="597"/>
      <c r="N185" s="597"/>
      <c r="O185" s="596"/>
      <c r="P185" s="602"/>
      <c r="Q185" s="356"/>
      <c r="R185" s="106"/>
      <c r="S185" s="106"/>
      <c r="T185" s="106"/>
      <c r="U185" s="106"/>
      <c r="V185" s="106"/>
      <c r="W185" s="598"/>
      <c r="X185" s="126"/>
      <c r="Y185" s="121"/>
      <c r="Z185" s="599"/>
      <c r="AA185" s="106"/>
      <c r="AB185" s="603"/>
      <c r="AC185" s="106"/>
    </row>
    <row r="186" spans="2:29" ht="15" customHeight="1">
      <c r="B186" s="159"/>
      <c r="C186" s="126"/>
      <c r="D186" s="596"/>
      <c r="E186" s="612"/>
      <c r="F186" s="597"/>
      <c r="G186" s="98"/>
      <c r="H186" s="607"/>
      <c r="I186" s="612"/>
      <c r="J186" s="597"/>
      <c r="K186" s="597"/>
      <c r="L186" s="597"/>
      <c r="M186" s="597"/>
      <c r="N186" s="597"/>
      <c r="O186" s="606"/>
      <c r="P186" s="602"/>
      <c r="Q186" s="356"/>
      <c r="R186" s="106"/>
      <c r="S186" s="106"/>
      <c r="T186" s="106"/>
      <c r="U186" s="106"/>
      <c r="V186" s="106"/>
      <c r="W186" s="598"/>
      <c r="X186" s="126"/>
      <c r="Y186" s="121"/>
      <c r="Z186" s="599"/>
      <c r="AA186" s="106"/>
      <c r="AB186" s="605"/>
      <c r="AC186" s="106"/>
    </row>
    <row r="187" spans="2:29">
      <c r="B187" s="159"/>
      <c r="C187" s="126"/>
      <c r="D187" s="596"/>
      <c r="E187" s="612"/>
      <c r="F187" s="597"/>
      <c r="G187" s="597"/>
      <c r="H187" s="597"/>
      <c r="I187" s="597"/>
      <c r="J187" s="597"/>
      <c r="K187" s="597"/>
      <c r="L187" s="597"/>
      <c r="M187" s="597"/>
      <c r="N187" s="597"/>
      <c r="O187" s="596"/>
      <c r="P187" s="602"/>
      <c r="Q187" s="356"/>
      <c r="R187" s="106"/>
      <c r="S187" s="106"/>
      <c r="T187" s="106"/>
      <c r="U187" s="106"/>
      <c r="V187" s="106"/>
      <c r="W187" s="598"/>
      <c r="X187" s="126"/>
      <c r="Y187" s="121"/>
      <c r="Z187" s="599"/>
      <c r="AA187" s="106"/>
      <c r="AB187" s="600"/>
      <c r="AC187" s="106"/>
    </row>
    <row r="188" spans="2:29">
      <c r="B188" s="159"/>
      <c r="C188" s="126"/>
      <c r="D188" s="596"/>
      <c r="E188" s="612"/>
      <c r="F188" s="597"/>
      <c r="G188" s="597"/>
      <c r="H188" s="597"/>
      <c r="I188" s="597"/>
      <c r="J188" s="597"/>
      <c r="K188" s="597"/>
      <c r="L188" s="597"/>
      <c r="M188" s="597"/>
      <c r="N188" s="597"/>
      <c r="O188" s="596"/>
      <c r="P188" s="602"/>
      <c r="Q188" s="356"/>
      <c r="R188" s="106"/>
      <c r="S188" s="106"/>
      <c r="T188" s="106"/>
      <c r="U188" s="106"/>
      <c r="V188" s="106"/>
      <c r="W188" s="598"/>
      <c r="X188" s="126"/>
      <c r="Y188" s="121"/>
      <c r="Z188" s="599"/>
      <c r="AA188" s="106"/>
      <c r="AB188" s="600"/>
      <c r="AC188" s="106"/>
    </row>
    <row r="189" spans="2:29">
      <c r="B189" s="159"/>
      <c r="C189" s="126"/>
      <c r="D189" s="596"/>
      <c r="E189" s="612"/>
      <c r="F189" s="597"/>
      <c r="G189" s="597"/>
      <c r="H189" s="597"/>
      <c r="I189" s="597"/>
      <c r="J189" s="597"/>
      <c r="K189" s="597"/>
      <c r="L189" s="597"/>
      <c r="M189" s="597"/>
      <c r="N189" s="597"/>
      <c r="O189" s="596"/>
      <c r="P189" s="602"/>
      <c r="Q189" s="356"/>
      <c r="R189" s="106"/>
      <c r="S189" s="106"/>
      <c r="T189" s="106"/>
      <c r="U189" s="106"/>
      <c r="V189" s="106"/>
      <c r="W189" s="598"/>
      <c r="X189" s="126"/>
      <c r="Y189" s="121"/>
      <c r="Z189" s="599"/>
      <c r="AA189" s="106"/>
      <c r="AB189" s="600"/>
      <c r="AC189" s="106"/>
    </row>
    <row r="190" spans="2:29">
      <c r="B190" s="159"/>
      <c r="C190" s="126"/>
      <c r="D190" s="596"/>
      <c r="E190" s="612"/>
      <c r="F190" s="597"/>
      <c r="G190" s="597"/>
      <c r="H190" s="597"/>
      <c r="I190" s="597"/>
      <c r="J190" s="597"/>
      <c r="K190" s="597"/>
      <c r="L190" s="597"/>
      <c r="M190" s="597"/>
      <c r="N190" s="597"/>
      <c r="O190" s="596"/>
      <c r="P190" s="602"/>
      <c r="Q190" s="356"/>
      <c r="R190" s="106"/>
      <c r="S190" s="106"/>
      <c r="T190" s="106"/>
      <c r="U190" s="106"/>
      <c r="V190" s="106"/>
      <c r="W190" s="598"/>
      <c r="X190" s="126"/>
      <c r="Y190" s="121"/>
      <c r="Z190" s="599"/>
      <c r="AA190" s="106"/>
      <c r="AB190" s="600"/>
      <c r="AC190" s="106"/>
    </row>
    <row r="191" spans="2:29">
      <c r="B191" s="159"/>
      <c r="C191" s="126"/>
      <c r="D191" s="596"/>
      <c r="E191" s="612"/>
      <c r="F191" s="597"/>
      <c r="G191" s="597"/>
      <c r="H191" s="597"/>
      <c r="I191" s="597"/>
      <c r="J191" s="597"/>
      <c r="K191" s="597"/>
      <c r="L191" s="597"/>
      <c r="M191" s="597"/>
      <c r="N191" s="597"/>
      <c r="O191" s="596"/>
      <c r="P191" s="602"/>
      <c r="Q191" s="356"/>
      <c r="R191" s="106"/>
      <c r="S191" s="106"/>
      <c r="T191" s="106"/>
      <c r="U191" s="106"/>
      <c r="V191" s="106"/>
      <c r="W191" s="598"/>
      <c r="X191" s="126"/>
      <c r="Y191" s="121"/>
      <c r="Z191" s="599"/>
      <c r="AA191" s="106"/>
      <c r="AB191" s="600"/>
      <c r="AC191" s="106"/>
    </row>
    <row r="192" spans="2:29">
      <c r="B192" s="159"/>
      <c r="C192" s="126"/>
      <c r="D192" s="596"/>
      <c r="E192" s="612"/>
      <c r="F192" s="597"/>
      <c r="G192" s="597"/>
      <c r="H192" s="597"/>
      <c r="I192" s="597"/>
      <c r="J192" s="597"/>
      <c r="K192" s="597"/>
      <c r="L192" s="597"/>
      <c r="M192" s="597"/>
      <c r="N192" s="597"/>
      <c r="O192" s="596"/>
      <c r="P192" s="602"/>
      <c r="Q192" s="356"/>
      <c r="R192" s="106"/>
      <c r="S192" s="106"/>
      <c r="T192" s="106"/>
      <c r="U192" s="106"/>
      <c r="V192" s="106"/>
      <c r="W192" s="598"/>
      <c r="X192" s="126"/>
      <c r="Y192" s="121"/>
      <c r="Z192" s="599"/>
      <c r="AA192" s="106"/>
      <c r="AB192" s="600"/>
      <c r="AC192" s="106"/>
    </row>
    <row r="193" spans="2:29">
      <c r="B193" s="159"/>
      <c r="C193" s="126"/>
      <c r="D193" s="596"/>
      <c r="E193" s="612"/>
      <c r="F193" s="597"/>
      <c r="G193" s="597"/>
      <c r="H193" s="597"/>
      <c r="I193" s="597"/>
      <c r="J193" s="597"/>
      <c r="K193" s="597"/>
      <c r="L193" s="597"/>
      <c r="M193" s="597"/>
      <c r="N193" s="597"/>
      <c r="O193" s="596"/>
      <c r="P193" s="602"/>
      <c r="Q193" s="356"/>
      <c r="R193" s="106"/>
      <c r="S193" s="106"/>
      <c r="T193" s="106"/>
      <c r="U193" s="106"/>
      <c r="V193" s="106"/>
      <c r="W193" s="598"/>
      <c r="X193" s="126"/>
      <c r="Y193" s="121"/>
      <c r="Z193" s="599"/>
      <c r="AA193" s="106"/>
      <c r="AB193" s="600"/>
      <c r="AC193" s="106"/>
    </row>
    <row r="194" spans="2:29" ht="13.5" customHeight="1">
      <c r="B194" s="159"/>
      <c r="C194" s="126"/>
      <c r="D194" s="596"/>
      <c r="E194" s="612"/>
      <c r="F194" s="597"/>
      <c r="G194" s="597"/>
      <c r="H194" s="597"/>
      <c r="I194" s="597"/>
      <c r="J194" s="597"/>
      <c r="K194" s="597"/>
      <c r="L194" s="597"/>
      <c r="M194" s="597"/>
      <c r="N194" s="597"/>
      <c r="O194" s="596"/>
      <c r="P194" s="602"/>
      <c r="Q194" s="356"/>
      <c r="R194" s="106"/>
      <c r="S194" s="106"/>
      <c r="T194" s="106"/>
      <c r="U194" s="106"/>
      <c r="V194" s="106"/>
      <c r="W194" s="598"/>
      <c r="X194" s="126"/>
      <c r="Y194" s="121"/>
      <c r="Z194" s="599"/>
      <c r="AA194" s="106"/>
      <c r="AB194" s="603"/>
      <c r="AC194" s="106"/>
    </row>
    <row r="195" spans="2:29" ht="12" customHeight="1">
      <c r="B195" s="159"/>
      <c r="C195" s="126"/>
      <c r="D195" s="596"/>
      <c r="E195" s="615"/>
      <c r="F195" s="607"/>
      <c r="G195" s="608"/>
      <c r="H195" s="597"/>
      <c r="I195" s="597"/>
      <c r="J195" s="597"/>
      <c r="K195" s="597"/>
      <c r="L195" s="607"/>
      <c r="M195" s="607"/>
      <c r="N195" s="597"/>
      <c r="O195" s="601"/>
      <c r="P195" s="602"/>
      <c r="Q195" s="356"/>
      <c r="R195" s="106"/>
      <c r="S195" s="106"/>
      <c r="T195" s="106"/>
      <c r="U195" s="106"/>
      <c r="V195" s="106"/>
      <c r="W195" s="598"/>
      <c r="X195" s="126"/>
      <c r="Y195" s="121"/>
      <c r="Z195" s="599"/>
      <c r="AA195" s="106"/>
      <c r="AB195" s="609"/>
      <c r="AC195" s="106"/>
    </row>
    <row r="196" spans="2:29">
      <c r="B196" s="159"/>
      <c r="C196" s="126"/>
      <c r="D196" s="596"/>
      <c r="E196" s="615"/>
      <c r="F196" s="607"/>
      <c r="G196" s="608"/>
      <c r="H196" s="597"/>
      <c r="I196" s="597"/>
      <c r="J196" s="597"/>
      <c r="K196" s="597"/>
      <c r="L196" s="607"/>
      <c r="M196" s="607"/>
      <c r="N196" s="597"/>
      <c r="O196" s="596"/>
      <c r="P196" s="602"/>
      <c r="Q196" s="356"/>
      <c r="R196" s="106"/>
      <c r="S196" s="106"/>
      <c r="T196" s="106"/>
      <c r="U196" s="106"/>
      <c r="V196" s="106"/>
      <c r="W196" s="598"/>
      <c r="X196" s="126"/>
      <c r="Y196" s="121"/>
      <c r="Z196" s="599"/>
      <c r="AA196" s="106"/>
      <c r="AB196" s="600"/>
      <c r="AC196" s="106"/>
    </row>
    <row r="197" spans="2:29" ht="13.5" customHeight="1">
      <c r="B197" s="159"/>
      <c r="C197" s="126"/>
      <c r="D197" s="596"/>
      <c r="E197" s="615"/>
      <c r="F197" s="607"/>
      <c r="G197" s="608"/>
      <c r="H197" s="597"/>
      <c r="I197" s="597"/>
      <c r="J197" s="597"/>
      <c r="K197" s="597"/>
      <c r="L197" s="607"/>
      <c r="M197" s="607"/>
      <c r="N197" s="597"/>
      <c r="O197" s="596"/>
      <c r="P197" s="602"/>
      <c r="Q197" s="356"/>
      <c r="R197" s="106"/>
      <c r="S197" s="106"/>
      <c r="T197" s="106"/>
      <c r="U197" s="106"/>
      <c r="V197" s="106"/>
      <c r="W197" s="598"/>
      <c r="X197" s="126"/>
      <c r="Y197" s="121"/>
      <c r="Z197" s="599"/>
      <c r="AA197" s="106"/>
      <c r="AB197" s="600"/>
      <c r="AC197" s="106"/>
    </row>
    <row r="198" spans="2:29">
      <c r="B198" s="159"/>
      <c r="C198" s="126"/>
      <c r="D198" s="596"/>
      <c r="E198" s="615"/>
      <c r="F198" s="607"/>
      <c r="G198" s="608"/>
      <c r="H198" s="597"/>
      <c r="I198" s="619"/>
      <c r="J198" s="597"/>
      <c r="K198" s="619"/>
      <c r="L198" s="612"/>
      <c r="M198" s="612"/>
      <c r="N198" s="597"/>
      <c r="O198" s="596"/>
      <c r="P198" s="602"/>
      <c r="Q198" s="356"/>
      <c r="R198" s="106"/>
      <c r="S198" s="106"/>
      <c r="T198" s="106"/>
      <c r="U198" s="106"/>
      <c r="V198" s="106"/>
      <c r="W198" s="598"/>
      <c r="X198" s="126"/>
      <c r="Y198" s="121"/>
      <c r="Z198" s="599"/>
      <c r="AA198" s="106"/>
      <c r="AB198" s="605"/>
      <c r="AC198" s="106"/>
    </row>
    <row r="199" spans="2:29">
      <c r="B199" s="159"/>
      <c r="C199" s="126"/>
      <c r="D199" s="596"/>
      <c r="E199" s="615"/>
      <c r="F199" s="612"/>
      <c r="G199" s="608"/>
      <c r="H199" s="597"/>
      <c r="I199" s="597"/>
      <c r="J199" s="597"/>
      <c r="K199" s="597"/>
      <c r="L199" s="612"/>
      <c r="M199" s="612"/>
      <c r="N199" s="597"/>
      <c r="O199" s="596"/>
      <c r="P199" s="602"/>
      <c r="Q199" s="356"/>
      <c r="R199" s="106"/>
      <c r="S199" s="106"/>
      <c r="T199" s="106"/>
      <c r="U199" s="106"/>
      <c r="V199" s="106"/>
      <c r="W199" s="598"/>
      <c r="X199" s="126"/>
      <c r="Y199" s="121"/>
      <c r="Z199" s="599"/>
      <c r="AA199" s="106"/>
      <c r="AB199" s="600"/>
      <c r="AC199" s="106"/>
    </row>
    <row r="200" spans="2:29" ht="12" customHeight="1">
      <c r="B200" s="159"/>
      <c r="C200" s="126"/>
      <c r="D200" s="596"/>
      <c r="E200" s="615"/>
      <c r="F200" s="607"/>
      <c r="G200" s="608"/>
      <c r="H200" s="597"/>
      <c r="I200" s="597"/>
      <c r="J200" s="597"/>
      <c r="K200" s="597"/>
      <c r="L200" s="612"/>
      <c r="M200" s="607"/>
      <c r="N200" s="597"/>
      <c r="O200" s="596"/>
      <c r="P200" s="602"/>
      <c r="Q200" s="356"/>
      <c r="R200" s="106"/>
      <c r="S200" s="106"/>
      <c r="T200" s="106"/>
      <c r="U200" s="106"/>
      <c r="V200" s="106"/>
      <c r="W200" s="598"/>
      <c r="X200" s="126"/>
      <c r="Y200" s="121"/>
      <c r="Z200" s="599"/>
      <c r="AA200" s="106"/>
      <c r="AB200" s="600"/>
      <c r="AC200" s="106"/>
    </row>
    <row r="201" spans="2:29" ht="12.75" customHeight="1">
      <c r="B201" s="159"/>
      <c r="C201" s="126"/>
      <c r="D201" s="596"/>
      <c r="E201" s="615"/>
      <c r="F201" s="612"/>
      <c r="G201" s="608"/>
      <c r="H201" s="597"/>
      <c r="I201" s="597"/>
      <c r="J201" s="597"/>
      <c r="K201" s="597"/>
      <c r="L201" s="608"/>
      <c r="M201" s="608"/>
      <c r="N201" s="98"/>
      <c r="O201" s="596"/>
      <c r="P201" s="602"/>
      <c r="Q201" s="356"/>
      <c r="R201" s="106"/>
      <c r="S201" s="106"/>
      <c r="T201" s="106"/>
      <c r="U201" s="106"/>
      <c r="V201" s="106"/>
      <c r="W201" s="598"/>
      <c r="X201" s="126"/>
      <c r="Y201" s="121"/>
      <c r="Z201" s="599"/>
      <c r="AA201" s="106"/>
      <c r="AB201" s="600"/>
      <c r="AC201" s="106"/>
    </row>
    <row r="202" spans="2:29" ht="11.25" customHeight="1">
      <c r="B202" s="159"/>
      <c r="C202" s="126"/>
      <c r="D202" s="596"/>
      <c r="E202" s="615"/>
      <c r="F202" s="612"/>
      <c r="G202" s="612"/>
      <c r="H202" s="597"/>
      <c r="I202" s="597"/>
      <c r="J202" s="597"/>
      <c r="K202" s="607"/>
      <c r="L202" s="619"/>
      <c r="M202" s="612"/>
      <c r="N202" s="608"/>
      <c r="O202" s="596"/>
      <c r="P202" s="602"/>
      <c r="Q202" s="356"/>
      <c r="R202" s="106"/>
      <c r="S202" s="106"/>
      <c r="T202" s="106"/>
      <c r="U202" s="106"/>
      <c r="V202" s="106"/>
      <c r="W202" s="598"/>
      <c r="X202" s="126"/>
      <c r="Y202" s="121"/>
      <c r="Z202" s="599"/>
      <c r="AA202" s="106"/>
      <c r="AB202" s="600"/>
      <c r="AC202" s="106"/>
    </row>
    <row r="203" spans="2:29" ht="12" customHeight="1">
      <c r="B203" s="159"/>
      <c r="C203" s="126"/>
      <c r="D203" s="596"/>
      <c r="E203" s="615"/>
      <c r="F203" s="607"/>
      <c r="G203" s="608"/>
      <c r="H203" s="597"/>
      <c r="I203" s="597"/>
      <c r="J203" s="597"/>
      <c r="K203" s="597"/>
      <c r="L203" s="607"/>
      <c r="M203" s="607"/>
      <c r="N203" s="597"/>
      <c r="O203" s="596"/>
      <c r="P203" s="602"/>
      <c r="Q203" s="356"/>
      <c r="R203" s="106"/>
      <c r="S203" s="106"/>
      <c r="T203" s="106"/>
      <c r="U203" s="106"/>
      <c r="V203" s="106"/>
      <c r="W203" s="598"/>
      <c r="X203" s="126"/>
      <c r="Y203" s="121"/>
      <c r="Z203" s="599"/>
      <c r="AA203" s="106"/>
      <c r="AB203" s="600"/>
      <c r="AC203" s="106"/>
    </row>
    <row r="204" spans="2:29">
      <c r="B204" s="159"/>
      <c r="C204" s="126"/>
      <c r="D204" s="596"/>
      <c r="E204" s="615"/>
      <c r="F204" s="612"/>
      <c r="G204" s="608"/>
      <c r="H204" s="597"/>
      <c r="I204" s="597"/>
      <c r="J204" s="597"/>
      <c r="K204" s="597"/>
      <c r="L204" s="608"/>
      <c r="M204" s="608"/>
      <c r="N204" s="597"/>
      <c r="O204" s="596"/>
      <c r="P204" s="610"/>
      <c r="Q204" s="356"/>
      <c r="R204" s="106"/>
      <c r="S204" s="106"/>
      <c r="T204" s="106"/>
      <c r="U204" s="106"/>
      <c r="V204" s="106"/>
      <c r="W204" s="598"/>
      <c r="X204" s="126"/>
      <c r="Y204" s="121"/>
      <c r="Z204" s="599"/>
      <c r="AA204" s="106"/>
      <c r="AB204" s="611"/>
      <c r="AC204" s="106"/>
    </row>
    <row r="205" spans="2:29" ht="13.5" customHeight="1">
      <c r="B205" s="159"/>
      <c r="C205" s="126"/>
      <c r="D205" s="596"/>
      <c r="E205" s="615"/>
      <c r="F205" s="607"/>
      <c r="G205" s="608"/>
      <c r="H205" s="597"/>
      <c r="I205" s="597"/>
      <c r="J205" s="597"/>
      <c r="K205" s="597"/>
      <c r="L205" s="608"/>
      <c r="M205" s="608"/>
      <c r="N205" s="597"/>
      <c r="O205" s="596"/>
      <c r="P205" s="602"/>
      <c r="Q205" s="356"/>
      <c r="R205" s="106"/>
      <c r="S205" s="106"/>
      <c r="T205" s="106"/>
      <c r="U205" s="106"/>
      <c r="V205" s="106"/>
      <c r="W205" s="598"/>
      <c r="X205" s="126"/>
      <c r="Y205" s="121"/>
      <c r="Z205" s="599"/>
      <c r="AA205" s="106"/>
      <c r="AB205" s="600"/>
      <c r="AC205" s="106"/>
    </row>
    <row r="206" spans="2:29" ht="13.5" customHeight="1">
      <c r="B206" s="159"/>
      <c r="C206" s="126"/>
      <c r="D206" s="596"/>
      <c r="E206" s="615"/>
      <c r="F206" s="608"/>
      <c r="G206" s="612"/>
      <c r="H206" s="597"/>
      <c r="I206" s="597"/>
      <c r="J206" s="597"/>
      <c r="K206" s="597"/>
      <c r="L206" s="619"/>
      <c r="M206" s="612"/>
      <c r="N206" s="597"/>
      <c r="O206" s="596"/>
      <c r="P206" s="610"/>
      <c r="Q206" s="356"/>
      <c r="R206" s="106"/>
      <c r="S206" s="106"/>
      <c r="T206" s="106"/>
      <c r="U206" s="106"/>
      <c r="V206" s="106"/>
      <c r="W206" s="598"/>
      <c r="X206" s="126"/>
      <c r="Y206" s="121"/>
      <c r="Z206" s="599"/>
      <c r="AA206" s="106"/>
      <c r="AB206" s="611"/>
      <c r="AC206" s="106"/>
    </row>
    <row r="207" spans="2:29" hidden="1">
      <c r="B207" s="159"/>
      <c r="C207" s="126"/>
      <c r="D207" s="596"/>
      <c r="E207" s="615"/>
      <c r="F207" s="612"/>
      <c r="G207" s="608"/>
      <c r="H207" s="597"/>
      <c r="I207" s="597"/>
      <c r="J207" s="597"/>
      <c r="K207" s="597"/>
      <c r="L207" s="607"/>
      <c r="M207" s="607"/>
      <c r="N207" s="597"/>
      <c r="O207" s="596"/>
      <c r="P207" s="602"/>
      <c r="Q207" s="356"/>
      <c r="R207" s="106"/>
      <c r="S207" s="106"/>
      <c r="T207" s="106"/>
      <c r="U207" s="106"/>
      <c r="V207" s="106"/>
      <c r="W207" s="598"/>
      <c r="X207" s="126"/>
      <c r="Y207" s="121"/>
      <c r="Z207" s="599"/>
      <c r="AA207" s="106"/>
      <c r="AB207" s="605"/>
      <c r="AC207" s="106"/>
    </row>
    <row r="208" spans="2:29" ht="13.5" customHeight="1">
      <c r="B208" s="159"/>
      <c r="C208" s="101"/>
      <c r="D208" s="596"/>
      <c r="E208" s="615"/>
      <c r="F208" s="608"/>
      <c r="G208" s="608"/>
      <c r="H208" s="597"/>
      <c r="I208" s="597"/>
      <c r="J208" s="597"/>
      <c r="K208" s="597"/>
      <c r="L208" s="612"/>
      <c r="M208" s="612"/>
      <c r="N208" s="597"/>
      <c r="O208" s="596"/>
      <c r="P208" s="602"/>
      <c r="Q208" s="356"/>
      <c r="R208" s="106"/>
      <c r="S208" s="106"/>
      <c r="T208" s="106"/>
      <c r="U208" s="106"/>
      <c r="V208" s="106"/>
      <c r="W208" s="598"/>
      <c r="X208" s="126"/>
      <c r="Y208" s="121"/>
      <c r="Z208" s="599"/>
      <c r="AA208" s="106"/>
      <c r="AB208" s="600"/>
      <c r="AC208" s="106"/>
    </row>
    <row r="209" spans="2:29" ht="12" customHeight="1">
      <c r="B209" s="159"/>
      <c r="C209" s="126"/>
      <c r="D209" s="596"/>
      <c r="E209" s="615"/>
      <c r="F209" s="607"/>
      <c r="G209" s="608"/>
      <c r="H209" s="619"/>
      <c r="I209" s="597"/>
      <c r="J209" s="597"/>
      <c r="K209" s="597"/>
      <c r="L209" s="607"/>
      <c r="M209" s="608"/>
      <c r="N209" s="597"/>
      <c r="O209" s="601"/>
      <c r="P209" s="610"/>
      <c r="Q209" s="356"/>
      <c r="R209" s="106"/>
      <c r="S209" s="106"/>
      <c r="T209" s="106"/>
      <c r="U209" s="106"/>
      <c r="V209" s="106"/>
      <c r="W209" s="598"/>
      <c r="X209" s="126"/>
      <c r="Y209" s="121"/>
      <c r="Z209" s="599"/>
      <c r="AA209" s="106"/>
      <c r="AB209" s="611"/>
      <c r="AC209" s="106"/>
    </row>
    <row r="210" spans="2:29" ht="13.5" customHeight="1">
      <c r="B210" s="159"/>
      <c r="C210" s="126"/>
      <c r="D210" s="596"/>
      <c r="E210" s="615"/>
      <c r="F210" s="619"/>
      <c r="G210" s="619"/>
      <c r="H210" s="597"/>
      <c r="I210" s="597"/>
      <c r="J210" s="597"/>
      <c r="K210" s="597"/>
      <c r="L210" s="620"/>
      <c r="M210" s="619"/>
      <c r="N210" s="597"/>
      <c r="O210" s="601"/>
      <c r="P210" s="602"/>
      <c r="Q210" s="356"/>
      <c r="R210" s="106"/>
      <c r="S210" s="106"/>
      <c r="T210" s="106"/>
      <c r="U210" s="106"/>
      <c r="V210" s="106"/>
      <c r="W210" s="598"/>
      <c r="X210" s="126"/>
      <c r="Y210" s="121"/>
      <c r="Z210" s="599"/>
      <c r="AA210" s="106"/>
      <c r="AB210" s="614"/>
      <c r="AC210" s="106"/>
    </row>
    <row r="211" spans="2:29">
      <c r="B211" s="159"/>
      <c r="C211" s="126"/>
      <c r="D211" s="596"/>
      <c r="E211" s="615"/>
      <c r="F211" s="155"/>
      <c r="G211" s="155"/>
      <c r="H211" s="155"/>
      <c r="I211" s="155"/>
      <c r="J211" s="155"/>
      <c r="K211" s="155"/>
      <c r="L211" s="155"/>
      <c r="M211" s="155"/>
      <c r="N211" s="155"/>
      <c r="O211" s="601"/>
      <c r="P211" s="602"/>
      <c r="Q211" s="356"/>
      <c r="R211" s="106"/>
      <c r="S211" s="106"/>
      <c r="T211" s="106"/>
      <c r="U211" s="106"/>
      <c r="V211" s="106"/>
      <c r="W211" s="598"/>
      <c r="X211" s="126"/>
      <c r="Y211" s="121"/>
      <c r="Z211" s="599"/>
      <c r="AA211" s="106"/>
      <c r="AB211" s="600"/>
      <c r="AC211" s="106"/>
    </row>
    <row r="212" spans="2:29" ht="12.75" customHeight="1">
      <c r="B212" s="159"/>
      <c r="C212" s="126"/>
      <c r="D212" s="596"/>
      <c r="E212" s="615"/>
      <c r="F212" s="155"/>
      <c r="G212" s="155"/>
      <c r="H212" s="155"/>
      <c r="I212" s="155"/>
      <c r="J212" s="155"/>
      <c r="K212" s="155"/>
      <c r="L212" s="155"/>
      <c r="M212" s="155"/>
      <c r="N212" s="155"/>
      <c r="O212" s="601"/>
      <c r="P212" s="602"/>
      <c r="Q212" s="356"/>
      <c r="R212" s="106"/>
      <c r="S212" s="106"/>
      <c r="T212" s="106"/>
      <c r="U212" s="106"/>
      <c r="V212" s="106"/>
      <c r="W212" s="598"/>
      <c r="X212" s="126"/>
      <c r="Y212" s="121"/>
      <c r="Z212" s="599"/>
      <c r="AA212" s="106"/>
      <c r="AB212" s="600"/>
      <c r="AC212" s="106"/>
    </row>
    <row r="213" spans="2:29" ht="12" customHeight="1">
      <c r="B213" s="159"/>
      <c r="C213" s="126"/>
      <c r="D213" s="596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601"/>
      <c r="P213" s="602"/>
      <c r="Q213" s="356"/>
      <c r="R213" s="106"/>
      <c r="S213" s="106"/>
      <c r="T213" s="106"/>
      <c r="U213" s="106"/>
      <c r="V213" s="106"/>
      <c r="W213" s="598"/>
      <c r="X213" s="126"/>
      <c r="Y213" s="121"/>
      <c r="Z213" s="599"/>
      <c r="AA213" s="106"/>
      <c r="AB213" s="600"/>
      <c r="AC213" s="106"/>
    </row>
    <row r="214" spans="2:29" ht="12.75" customHeight="1">
      <c r="B214" s="159"/>
      <c r="C214" s="126"/>
      <c r="D214" s="596"/>
      <c r="E214" s="155"/>
      <c r="F214" s="155"/>
      <c r="G214" s="155"/>
      <c r="H214" s="155"/>
      <c r="I214" s="155"/>
      <c r="J214" s="155"/>
      <c r="K214" s="616"/>
      <c r="L214" s="155"/>
      <c r="M214" s="155"/>
      <c r="N214" s="155"/>
      <c r="O214" s="604"/>
      <c r="P214" s="602"/>
      <c r="Q214" s="356"/>
      <c r="R214" s="106"/>
      <c r="S214" s="106"/>
      <c r="T214" s="106"/>
      <c r="U214" s="106"/>
      <c r="V214" s="106"/>
      <c r="W214" s="617"/>
      <c r="X214" s="126"/>
      <c r="Y214" s="618"/>
      <c r="Z214" s="599"/>
      <c r="AA214" s="106"/>
      <c r="AB214" s="600"/>
      <c r="AC214" s="106"/>
    </row>
    <row r="215" spans="2:29"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</row>
    <row r="216" spans="2:29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</row>
    <row r="217" spans="2:29"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</row>
    <row r="218" spans="2:29"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</row>
    <row r="219" spans="2:29"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</row>
    <row r="220" spans="2:29"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</row>
    <row r="221" spans="2:29"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</row>
    <row r="222" spans="2:29"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</row>
    <row r="223" spans="2:29"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</row>
    <row r="224" spans="2:29"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</row>
    <row r="225" spans="2:29"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</row>
    <row r="226" spans="2:29"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</row>
    <row r="227" spans="2:29"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</row>
    <row r="228" spans="2:29"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</row>
    <row r="229" spans="2:29"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</row>
    <row r="230" spans="2:29"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</row>
    <row r="231" spans="2:29"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</row>
    <row r="232" spans="2:29"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</row>
    <row r="233" spans="2:29"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</row>
    <row r="234" spans="2:29"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</row>
    <row r="235" spans="2:29"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</row>
    <row r="236" spans="2:29"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</row>
    <row r="237" spans="2:29"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</row>
    <row r="238" spans="2:29"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</row>
    <row r="239" spans="2:29"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</row>
    <row r="240" spans="2:29"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</row>
    <row r="241" spans="2:29"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</row>
    <row r="242" spans="2:29"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</row>
    <row r="243" spans="2:29"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</row>
    <row r="244" spans="2:29"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</row>
    <row r="245" spans="2:29"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</row>
    <row r="246" spans="2:29"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</row>
    <row r="247" spans="2:29"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</row>
    <row r="248" spans="2:29"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</row>
    <row r="249" spans="2:29"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</row>
    <row r="250" spans="2:29"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</row>
    <row r="251" spans="2:29"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</row>
    <row r="252" spans="2:29"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</row>
    <row r="253" spans="2:29"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</row>
    <row r="254" spans="2:29"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</row>
    <row r="255" spans="2:29"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</row>
    <row r="256" spans="2:29"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</row>
    <row r="257" spans="2:29"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</row>
    <row r="258" spans="2:29"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</row>
    <row r="259" spans="2:29"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</row>
    <row r="260" spans="2:29"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</row>
    <row r="261" spans="2:29"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</row>
    <row r="262" spans="2:29"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</row>
    <row r="263" spans="2:29"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</row>
    <row r="264" spans="2:29"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</row>
    <row r="265" spans="2:29"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</row>
    <row r="266" spans="2:29"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</row>
    <row r="267" spans="2:29"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</row>
    <row r="268" spans="2:29"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</row>
    <row r="269" spans="2:29"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</row>
    <row r="270" spans="2:29"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</row>
    <row r="271" spans="2:29"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</row>
    <row r="272" spans="2:29"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</row>
    <row r="273" spans="2:29"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</row>
    <row r="274" spans="2:29"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</row>
    <row r="275" spans="2:29"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</row>
    <row r="276" spans="2:29"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</row>
    <row r="277" spans="2:29"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</row>
    <row r="278" spans="2:29"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</row>
    <row r="279" spans="2:29"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</row>
    <row r="280" spans="2:29"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</row>
    <row r="281" spans="2:29"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</row>
    <row r="282" spans="2:29"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</row>
    <row r="283" spans="2:29"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</row>
    <row r="284" spans="2:29"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</row>
    <row r="285" spans="2:29"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</row>
    <row r="286" spans="2:29"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</row>
    <row r="287" spans="2:29"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</row>
    <row r="288" spans="2:29"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</row>
    <row r="289" spans="2:29"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</row>
    <row r="290" spans="2:29"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</row>
    <row r="291" spans="2:29"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</row>
    <row r="292" spans="2:29"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</row>
    <row r="293" spans="2:29"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</row>
    <row r="294" spans="2:29"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</row>
    <row r="295" spans="2:29"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</row>
    <row r="296" spans="2:29"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</row>
    <row r="297" spans="2:29"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</row>
    <row r="298" spans="2:29"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</row>
    <row r="299" spans="2:29"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</row>
    <row r="300" spans="2:29"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</row>
    <row r="301" spans="2:29"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</row>
    <row r="302" spans="2:29"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</row>
    <row r="303" spans="2:29"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</row>
    <row r="304" spans="2:29"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</row>
    <row r="305" spans="2:29"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</row>
    <row r="306" spans="2:29"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</row>
    <row r="307" spans="2:29"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</row>
    <row r="308" spans="2:29"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</row>
    <row r="309" spans="2:29"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</row>
    <row r="310" spans="2:29"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</row>
    <row r="311" spans="2:29"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</row>
    <row r="312" spans="2:29"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</row>
    <row r="313" spans="2:29"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</row>
    <row r="314" spans="2:29"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</row>
    <row r="315" spans="2:29"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</row>
    <row r="316" spans="2:29"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</row>
    <row r="317" spans="2:29"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</row>
    <row r="318" spans="2:29"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</row>
    <row r="319" spans="2:29"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</row>
    <row r="320" spans="2:29"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</row>
    <row r="321" spans="2:29"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</row>
    <row r="322" spans="2:29"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</row>
    <row r="323" spans="2:29"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</row>
    <row r="324" spans="2:29"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</row>
    <row r="325" spans="2:29"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</row>
    <row r="326" spans="2:29"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</row>
    <row r="327" spans="2:29"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  <c r="AC327" s="106"/>
    </row>
    <row r="328" spans="2:29"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  <c r="AC328" s="106"/>
    </row>
    <row r="329" spans="2:29"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</row>
    <row r="330" spans="2:29"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</row>
    <row r="331" spans="2:29"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  <c r="AC331" s="106"/>
    </row>
    <row r="332" spans="2:29"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</row>
    <row r="333" spans="2:29"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</row>
    <row r="334" spans="2:29"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  <c r="AC334" s="106"/>
    </row>
    <row r="335" spans="2:29"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  <c r="AC335" s="106"/>
    </row>
    <row r="336" spans="2:29"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</row>
    <row r="337" spans="2:29"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</row>
    <row r="338" spans="2:29"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  <c r="AC338" s="106"/>
    </row>
    <row r="339" spans="2:29"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06"/>
    </row>
    <row r="340" spans="2:29"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</row>
    <row r="341" spans="2:29"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  <c r="AC341" s="106"/>
    </row>
    <row r="342" spans="2:29"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</row>
    <row r="343" spans="2:29"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  <c r="AC343" s="106"/>
    </row>
    <row r="344" spans="2:29"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  <c r="AC344" s="106"/>
    </row>
    <row r="345" spans="2:29"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  <c r="AC345" s="106"/>
    </row>
    <row r="346" spans="2:29"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  <c r="AC346" s="106"/>
    </row>
    <row r="347" spans="2:29"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  <c r="AC347" s="106"/>
    </row>
    <row r="348" spans="2:29"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  <c r="AC348" s="106"/>
    </row>
    <row r="349" spans="2:29"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</row>
    <row r="350" spans="2:29"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</row>
    <row r="351" spans="2:29"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  <c r="AC351" s="106"/>
    </row>
    <row r="352" spans="2:29"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  <c r="AC352" s="106"/>
    </row>
    <row r="353" spans="2:29"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  <c r="AC353" s="106"/>
    </row>
    <row r="354" spans="2:29"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</row>
    <row r="355" spans="2:29"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</row>
    <row r="356" spans="2:29"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  <c r="AC356" s="106"/>
    </row>
    <row r="357" spans="2:29"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</row>
    <row r="358" spans="2:29"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</row>
    <row r="359" spans="2:29"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</row>
    <row r="360" spans="2:29"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</row>
    <row r="361" spans="2:29"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</row>
    <row r="362" spans="2:29"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</row>
    <row r="363" spans="2:29"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</row>
    <row r="364" spans="2:29"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</row>
    <row r="365" spans="2:29"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</row>
    <row r="366" spans="2:29"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</row>
    <row r="367" spans="2:29"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</row>
    <row r="368" spans="2:29"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</row>
    <row r="369" spans="2:29"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</row>
    <row r="370" spans="2:29"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</row>
    <row r="371" spans="2:29"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</row>
    <row r="372" spans="2:29"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  <c r="AC372" s="106"/>
    </row>
    <row r="373" spans="2:29"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</row>
    <row r="374" spans="2:29"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</row>
    <row r="375" spans="2:29"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</row>
    <row r="376" spans="2:29"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</row>
    <row r="377" spans="2:29"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</row>
    <row r="378" spans="2:29"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</row>
    <row r="379" spans="2:29"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</row>
    <row r="380" spans="2:29"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</row>
    <row r="381" spans="2:29"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</row>
    <row r="382" spans="2:29"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</row>
    <row r="383" spans="2:29"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</row>
    <row r="384" spans="2:29"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</row>
    <row r="385" spans="2:29"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</row>
    <row r="386" spans="2:29"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</row>
    <row r="387" spans="2:29"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</row>
    <row r="388" spans="2:29"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</row>
    <row r="389" spans="2:29"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</row>
    <row r="390" spans="2:29"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</row>
    <row r="391" spans="2:29"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</row>
    <row r="392" spans="2:29"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</row>
    <row r="393" spans="2:29"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</row>
    <row r="394" spans="2:29"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</row>
    <row r="395" spans="2:29"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</row>
    <row r="396" spans="2:29"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</row>
    <row r="397" spans="2:29"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</row>
    <row r="398" spans="2:29"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</row>
    <row r="399" spans="2:29"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</row>
    <row r="400" spans="2:29"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  <c r="AC400" s="106"/>
    </row>
    <row r="401" spans="2:29"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  <c r="AC401" s="106"/>
    </row>
    <row r="402" spans="2:29"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  <c r="AC402" s="106"/>
    </row>
    <row r="403" spans="2:29"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  <c r="AC403" s="106"/>
    </row>
    <row r="404" spans="2:29"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  <c r="AC404" s="106"/>
    </row>
    <row r="405" spans="2:29"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  <c r="AC405" s="106"/>
    </row>
    <row r="406" spans="2:29"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  <c r="AC406" s="106"/>
    </row>
    <row r="407" spans="2:29"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  <c r="AC407" s="106"/>
    </row>
    <row r="408" spans="2:29"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  <c r="AC408" s="106"/>
    </row>
    <row r="409" spans="2:29"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  <c r="AC409" s="106"/>
    </row>
    <row r="410" spans="2:29"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  <c r="AC410" s="106"/>
    </row>
    <row r="411" spans="2:29"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  <c r="AC411" s="106"/>
    </row>
    <row r="412" spans="2:29"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  <c r="AC412" s="106"/>
    </row>
    <row r="413" spans="2:29"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  <c r="AC413" s="106"/>
    </row>
    <row r="414" spans="2:29"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  <c r="AC414" s="106"/>
    </row>
    <row r="415" spans="2:29"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  <c r="AC415" s="106"/>
    </row>
    <row r="416" spans="2:29"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  <c r="AC416" s="106"/>
    </row>
    <row r="417" spans="2:29"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  <c r="AC417" s="106"/>
    </row>
    <row r="418" spans="2:29"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  <c r="AC418" s="106"/>
    </row>
    <row r="419" spans="2:29"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  <c r="AC419" s="106"/>
    </row>
    <row r="420" spans="2:29"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  <c r="AC420" s="106"/>
    </row>
    <row r="421" spans="2:29"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  <c r="AC421" s="106"/>
    </row>
    <row r="422" spans="2:29"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  <c r="AC422" s="106"/>
    </row>
    <row r="423" spans="2:29"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  <c r="AC423" s="106"/>
    </row>
    <row r="424" spans="2:29"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  <c r="AA424" s="106"/>
      <c r="AB424" s="106"/>
      <c r="AC424" s="106"/>
    </row>
    <row r="425" spans="2:29"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  <c r="AC425" s="106"/>
    </row>
    <row r="426" spans="2:29"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  <c r="AC426" s="106"/>
    </row>
    <row r="427" spans="2:29"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  <c r="AC427" s="106"/>
    </row>
    <row r="428" spans="2:29"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  <c r="AC428" s="106"/>
    </row>
    <row r="429" spans="2:29"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  <c r="AC429" s="106"/>
    </row>
    <row r="430" spans="2:29"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  <c r="AC430" s="106"/>
    </row>
    <row r="431" spans="2:29"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  <c r="AC431" s="106"/>
    </row>
    <row r="432" spans="2:29"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  <c r="AC432" s="106"/>
    </row>
    <row r="433" spans="2:29"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  <c r="AC433" s="106"/>
    </row>
    <row r="434" spans="2:29"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  <c r="AC434" s="106"/>
    </row>
    <row r="435" spans="2:29"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  <c r="AC435" s="106"/>
    </row>
    <row r="436" spans="2:29"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  <c r="AC436" s="106"/>
    </row>
    <row r="437" spans="2:29"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  <c r="AC437" s="106"/>
    </row>
    <row r="438" spans="2:29"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  <c r="AC438" s="106"/>
    </row>
    <row r="439" spans="2:29"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  <c r="AC439" s="106"/>
    </row>
    <row r="440" spans="2:29"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  <c r="AC440" s="106"/>
    </row>
    <row r="441" spans="2:29"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  <c r="AC441" s="106"/>
    </row>
    <row r="442" spans="2:29"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  <c r="AC442" s="106"/>
    </row>
    <row r="443" spans="2:29"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  <c r="AC443" s="106"/>
    </row>
    <row r="444" spans="2:29"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  <c r="AC444" s="106"/>
    </row>
    <row r="445" spans="2:29"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  <c r="AC445" s="106"/>
    </row>
    <row r="446" spans="2:29"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  <c r="AC446" s="106"/>
    </row>
    <row r="447" spans="2:29"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  <c r="AC447" s="106"/>
    </row>
    <row r="448" spans="2:29"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  <c r="AC448" s="106"/>
    </row>
    <row r="449" spans="2:29"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  <c r="AC449" s="106"/>
    </row>
    <row r="450" spans="2:29"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  <c r="AC450" s="106"/>
    </row>
    <row r="451" spans="2:29"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  <c r="AC451" s="106"/>
    </row>
    <row r="452" spans="2:29"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  <c r="AC452" s="106"/>
    </row>
    <row r="453" spans="2:29"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  <c r="AA453" s="106"/>
      <c r="AB453" s="106"/>
      <c r="AC453" s="106"/>
    </row>
    <row r="454" spans="2:29"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  <c r="AA454" s="106"/>
      <c r="AB454" s="106"/>
      <c r="AC454" s="106"/>
    </row>
    <row r="455" spans="2:29"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  <c r="AA455" s="106"/>
      <c r="AB455" s="106"/>
      <c r="AC455" s="106"/>
    </row>
    <row r="456" spans="2:29"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  <c r="AA456" s="106"/>
      <c r="AB456" s="106"/>
      <c r="AC456" s="106"/>
    </row>
    <row r="457" spans="2:29"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  <c r="AC457" s="106"/>
    </row>
    <row r="458" spans="2:29"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  <c r="AC458" s="106"/>
    </row>
    <row r="459" spans="2:29"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  <c r="AC459" s="106"/>
    </row>
    <row r="460" spans="2:29"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  <c r="AC460" s="106"/>
    </row>
    <row r="461" spans="2:29"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  <c r="AC461" s="106"/>
    </row>
    <row r="462" spans="2:29"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  <c r="AC462" s="106"/>
    </row>
    <row r="463" spans="2:29"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  <c r="AA463" s="106"/>
      <c r="AB463" s="106"/>
      <c r="AC463" s="106"/>
    </row>
    <row r="464" spans="2:29"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6"/>
      <c r="AB464" s="106"/>
      <c r="AC464" s="106"/>
    </row>
    <row r="465" spans="2:29"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  <c r="AC465" s="106"/>
    </row>
    <row r="466" spans="2:29"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  <c r="AC466" s="106"/>
    </row>
    <row r="467" spans="2:29"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  <c r="AC467" s="106"/>
    </row>
    <row r="468" spans="2:29"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  <c r="AC468" s="106"/>
    </row>
    <row r="469" spans="2:29"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  <c r="AC469" s="106"/>
    </row>
    <row r="470" spans="2:29"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  <c r="AC470" s="106"/>
    </row>
    <row r="471" spans="2:29"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  <c r="AC471" s="106"/>
    </row>
    <row r="472" spans="2:29"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  <c r="AA472" s="106"/>
      <c r="AB472" s="106"/>
      <c r="AC472" s="106"/>
    </row>
    <row r="473" spans="2:29"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  <c r="AA473" s="106"/>
      <c r="AB473" s="106"/>
      <c r="AC473" s="106"/>
    </row>
    <row r="474" spans="2:29"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  <c r="AA474" s="106"/>
      <c r="AB474" s="106"/>
      <c r="AC474" s="106"/>
    </row>
    <row r="475" spans="2:29"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  <c r="AC475" s="106"/>
    </row>
    <row r="476" spans="2:29"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  <c r="AC476" s="106"/>
    </row>
    <row r="477" spans="2:29"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  <c r="AC477" s="106"/>
    </row>
    <row r="478" spans="2:29"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  <c r="AC478" s="106"/>
    </row>
    <row r="479" spans="2:29"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  <c r="AC479" s="106"/>
    </row>
    <row r="480" spans="2:29"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  <c r="AC480" s="106"/>
    </row>
    <row r="481" spans="2:29"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  <c r="AC481" s="106"/>
    </row>
    <row r="482" spans="2:29"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  <c r="AC482" s="106"/>
    </row>
    <row r="483" spans="2:29"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  <c r="AC483" s="106"/>
    </row>
    <row r="484" spans="2:29"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  <c r="AA484" s="106"/>
      <c r="AB484" s="106"/>
      <c r="AC484" s="106"/>
    </row>
    <row r="485" spans="2:29"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  <c r="AA485" s="106"/>
      <c r="AB485" s="106"/>
      <c r="AC485" s="106"/>
    </row>
    <row r="486" spans="2:29"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  <c r="AA486" s="106"/>
      <c r="AB486" s="106"/>
      <c r="AC486" s="106"/>
    </row>
    <row r="487" spans="2:29"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  <c r="AC487" s="106"/>
    </row>
    <row r="488" spans="2:29"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  <c r="AC488" s="106"/>
    </row>
    <row r="489" spans="2:29"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  <c r="AC489" s="106"/>
    </row>
    <row r="490" spans="2:29"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  <c r="AC490" s="106"/>
    </row>
    <row r="491" spans="2:29"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  <c r="AA491" s="106"/>
      <c r="AB491" s="106"/>
      <c r="AC491" s="106"/>
    </row>
    <row r="492" spans="2:29"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  <c r="AA492" s="106"/>
      <c r="AB492" s="106"/>
      <c r="AC492" s="106"/>
    </row>
    <row r="493" spans="2:29"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  <c r="AA493" s="106"/>
      <c r="AB493" s="106"/>
      <c r="AC493" s="106"/>
    </row>
    <row r="494" spans="2:29"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  <c r="AA494" s="106"/>
      <c r="AB494" s="106"/>
      <c r="AC494" s="106"/>
    </row>
    <row r="495" spans="2:29"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  <c r="AA495" s="106"/>
      <c r="AB495" s="106"/>
      <c r="AC495" s="106"/>
    </row>
    <row r="496" spans="2:29"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  <c r="AA496" s="106"/>
      <c r="AB496" s="106"/>
      <c r="AC496" s="106"/>
    </row>
    <row r="497" spans="2:29"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  <c r="AA497" s="106"/>
      <c r="AB497" s="106"/>
      <c r="AC497" s="106"/>
    </row>
    <row r="498" spans="2:29"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  <c r="AA498" s="106"/>
      <c r="AB498" s="106"/>
      <c r="AC498" s="106"/>
    </row>
    <row r="499" spans="2:29"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  <c r="AA499" s="106"/>
      <c r="AB499" s="106"/>
      <c r="AC499" s="106"/>
    </row>
    <row r="500" spans="2:29"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  <c r="AA500" s="106"/>
      <c r="AB500" s="106"/>
      <c r="AC500" s="106"/>
    </row>
    <row r="501" spans="2:29"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  <c r="AA501" s="106"/>
      <c r="AB501" s="106"/>
      <c r="AC501" s="106"/>
    </row>
    <row r="502" spans="2:29"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  <c r="AA502" s="106"/>
      <c r="AB502" s="106"/>
      <c r="AC502" s="106"/>
    </row>
    <row r="503" spans="2:29"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  <c r="AA503" s="106"/>
      <c r="AB503" s="106"/>
      <c r="AC503" s="106"/>
    </row>
    <row r="504" spans="2:29"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  <c r="AA504" s="106"/>
      <c r="AB504" s="106"/>
      <c r="AC504" s="106"/>
    </row>
    <row r="505" spans="2:29"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  <c r="AC505" s="106"/>
    </row>
    <row r="506" spans="2:29"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  <c r="AC506" s="106"/>
    </row>
    <row r="507" spans="2:29"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  <c r="AC507" s="106"/>
    </row>
    <row r="508" spans="2:29"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  <c r="AA508" s="106"/>
      <c r="AB508" s="106"/>
      <c r="AC508" s="106"/>
    </row>
    <row r="509" spans="2:29"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  <c r="AA509" s="106"/>
      <c r="AB509" s="106"/>
      <c r="AC509" s="106"/>
    </row>
    <row r="510" spans="2:29"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  <c r="AA510" s="106"/>
      <c r="AB510" s="106"/>
      <c r="AC510" s="106"/>
    </row>
    <row r="511" spans="2:29"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  <c r="AA511" s="106"/>
      <c r="AB511" s="106"/>
      <c r="AC511" s="106"/>
    </row>
    <row r="512" spans="2:29"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  <c r="AA512" s="106"/>
      <c r="AB512" s="106"/>
      <c r="AC512" s="106"/>
    </row>
    <row r="513" spans="2:29"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  <c r="AA513" s="106"/>
      <c r="AB513" s="106"/>
      <c r="AC513" s="106"/>
    </row>
    <row r="514" spans="2:29"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  <c r="AA514" s="106"/>
      <c r="AB514" s="106"/>
      <c r="AC514" s="106"/>
    </row>
    <row r="515" spans="2:29"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  <c r="AA515" s="106"/>
      <c r="AB515" s="106"/>
      <c r="AC515" s="106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BB742"/>
  <sheetViews>
    <sheetView topLeftCell="A4" workbookViewId="0">
      <pane xSplit="1" topLeftCell="B1" activePane="topRight" state="frozen"/>
      <selection pane="topRight" activeCell="L43" sqref="L43"/>
    </sheetView>
  </sheetViews>
  <sheetFormatPr defaultRowHeight="15"/>
  <cols>
    <col min="1" max="1" width="1" customWidth="1"/>
    <col min="2" max="2" width="4" customWidth="1"/>
    <col min="3" max="3" width="32.7109375" customWidth="1"/>
    <col min="4" max="4" width="8.7109375" customWidth="1"/>
    <col min="5" max="5" width="7.28515625" customWidth="1"/>
    <col min="6" max="6" width="6.85546875" customWidth="1"/>
    <col min="7" max="7" width="7" customWidth="1"/>
    <col min="8" max="8" width="7.140625" customWidth="1"/>
    <col min="9" max="9" width="6.85546875" customWidth="1"/>
    <col min="10" max="10" width="7.28515625" customWidth="1"/>
    <col min="11" max="11" width="7.5703125" customWidth="1"/>
    <col min="12" max="12" width="6.5703125" customWidth="1"/>
    <col min="13" max="13" width="7" customWidth="1"/>
    <col min="14" max="14" width="6.5703125" customWidth="1"/>
    <col min="15" max="15" width="7.28515625" customWidth="1"/>
    <col min="16" max="16" width="6.85546875" customWidth="1"/>
    <col min="17" max="18" width="6.42578125" customWidth="1"/>
    <col min="19" max="19" width="1.5703125" customWidth="1"/>
    <col min="20" max="20" width="12.42578125" customWidth="1"/>
    <col min="23" max="23" width="4.7109375" customWidth="1"/>
    <col min="24" max="24" width="7.5703125" customWidth="1"/>
    <col min="25" max="25" width="6.85546875" customWidth="1"/>
    <col min="26" max="26" width="7.28515625" customWidth="1"/>
    <col min="28" max="28" width="14.42578125" customWidth="1"/>
    <col min="29" max="29" width="8.7109375" customWidth="1"/>
    <col min="30" max="30" width="7.28515625" customWidth="1"/>
    <col min="31" max="31" width="9.5703125" customWidth="1"/>
    <col min="32" max="32" width="9.140625" customWidth="1"/>
    <col min="33" max="33" width="7.28515625" customWidth="1"/>
    <col min="34" max="34" width="6.7109375" customWidth="1"/>
    <col min="35" max="35" width="6.5703125" customWidth="1"/>
  </cols>
  <sheetData>
    <row r="1" spans="2:41" ht="10.5" customHeight="1"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</row>
    <row r="2" spans="2:41" ht="15.75" thickBot="1">
      <c r="B2" s="99" t="s">
        <v>443</v>
      </c>
      <c r="D2" s="99" t="s">
        <v>18</v>
      </c>
      <c r="J2" t="s">
        <v>204</v>
      </c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G2" s="106"/>
      <c r="AI2" s="106"/>
      <c r="AJ2" s="106"/>
    </row>
    <row r="3" spans="2:41" ht="13.5" customHeight="1">
      <c r="B3" s="82"/>
      <c r="C3" s="458"/>
      <c r="D3" s="174" t="s">
        <v>19</v>
      </c>
      <c r="E3" s="68" t="s">
        <v>205</v>
      </c>
      <c r="F3" s="68"/>
      <c r="G3" s="68"/>
      <c r="H3" s="68"/>
      <c r="I3" s="68"/>
      <c r="J3" s="68"/>
      <c r="K3" s="68"/>
      <c r="L3" s="68"/>
      <c r="M3" s="55"/>
      <c r="N3" s="55"/>
      <c r="O3" s="174" t="s">
        <v>20</v>
      </c>
      <c r="P3" s="174" t="s">
        <v>21</v>
      </c>
      <c r="Q3" s="800" t="s">
        <v>290</v>
      </c>
      <c r="R3" s="817" t="s">
        <v>290</v>
      </c>
      <c r="T3" s="98"/>
      <c r="U3" s="98"/>
      <c r="V3" s="126"/>
      <c r="W3" s="356"/>
      <c r="X3" s="356"/>
      <c r="Y3" s="126"/>
      <c r="Z3" s="106"/>
      <c r="AA3" s="106"/>
      <c r="AB3" s="106"/>
      <c r="AC3" s="106"/>
      <c r="AD3" s="106"/>
      <c r="AE3" s="106"/>
      <c r="AF3" s="98"/>
      <c r="AG3" s="98"/>
      <c r="AH3" s="98"/>
      <c r="AI3" s="96"/>
      <c r="AJ3" s="96"/>
      <c r="AK3" s="98"/>
      <c r="AL3" s="106"/>
      <c r="AO3" s="106"/>
    </row>
    <row r="4" spans="2:41" ht="13.5" customHeight="1">
      <c r="B4" s="62"/>
      <c r="C4" s="459"/>
      <c r="D4" s="460" t="s">
        <v>175</v>
      </c>
      <c r="E4" s="20" t="s">
        <v>213</v>
      </c>
      <c r="F4" s="20"/>
      <c r="G4" s="20"/>
      <c r="H4" s="20"/>
      <c r="I4" s="20"/>
      <c r="J4" s="20"/>
      <c r="K4" s="20"/>
      <c r="L4" s="20"/>
      <c r="M4" s="19"/>
      <c r="N4" s="19"/>
      <c r="O4" s="460" t="s">
        <v>190</v>
      </c>
      <c r="P4" s="460" t="s">
        <v>22</v>
      </c>
      <c r="Q4" s="799" t="s">
        <v>96</v>
      </c>
      <c r="R4" s="818" t="s">
        <v>96</v>
      </c>
      <c r="T4" s="98"/>
      <c r="U4" s="98"/>
      <c r="V4" s="126"/>
      <c r="W4" s="106"/>
      <c r="X4" s="356"/>
      <c r="Y4" s="126"/>
      <c r="Z4" s="106"/>
      <c r="AA4" s="106"/>
      <c r="AB4" s="106"/>
      <c r="AC4" s="159"/>
      <c r="AD4" s="106"/>
      <c r="AE4" s="106"/>
      <c r="AF4" s="98"/>
      <c r="AG4" s="98"/>
      <c r="AH4" s="98"/>
      <c r="AI4" s="96"/>
      <c r="AJ4" s="96"/>
      <c r="AK4" s="98"/>
      <c r="AL4" s="106"/>
      <c r="AO4" s="106"/>
    </row>
    <row r="5" spans="2:41" ht="12.75" customHeight="1" thickBot="1">
      <c r="B5" s="62"/>
      <c r="C5" s="461" t="s">
        <v>23</v>
      </c>
      <c r="D5" s="460" t="s">
        <v>20</v>
      </c>
      <c r="E5" s="73" t="s">
        <v>189</v>
      </c>
      <c r="F5" s="73"/>
      <c r="G5" s="73"/>
      <c r="H5" s="536" t="s">
        <v>469</v>
      </c>
      <c r="K5" s="73"/>
      <c r="L5" s="63" t="s">
        <v>105</v>
      </c>
      <c r="M5" s="56"/>
      <c r="N5" s="56"/>
      <c r="O5" s="460" t="s">
        <v>25</v>
      </c>
      <c r="P5" s="460" t="s">
        <v>24</v>
      </c>
      <c r="Q5" s="791" t="s">
        <v>291</v>
      </c>
      <c r="R5" s="818" t="s">
        <v>291</v>
      </c>
      <c r="T5" s="98"/>
      <c r="U5" s="98"/>
      <c r="V5" s="356"/>
      <c r="W5" s="356"/>
      <c r="X5" s="356"/>
      <c r="Y5" s="126"/>
      <c r="Z5" s="106"/>
      <c r="AA5" s="106"/>
      <c r="AB5" s="106"/>
      <c r="AC5" s="106"/>
      <c r="AD5" s="106"/>
      <c r="AE5" s="593"/>
      <c r="AF5" s="98"/>
      <c r="AG5" s="98"/>
      <c r="AH5" s="98"/>
      <c r="AI5" s="104"/>
      <c r="AJ5" s="96"/>
      <c r="AK5" s="98"/>
      <c r="AL5" s="106"/>
      <c r="AO5" s="106"/>
    </row>
    <row r="6" spans="2:41">
      <c r="B6" s="62" t="s">
        <v>176</v>
      </c>
      <c r="C6" s="459"/>
      <c r="D6" s="460" t="s">
        <v>37</v>
      </c>
      <c r="E6" s="36" t="s">
        <v>26</v>
      </c>
      <c r="F6" s="36" t="s">
        <v>27</v>
      </c>
      <c r="G6" s="36" t="s">
        <v>28</v>
      </c>
      <c r="H6" s="36" t="s">
        <v>29</v>
      </c>
      <c r="I6" s="35" t="s">
        <v>30</v>
      </c>
      <c r="J6" s="36" t="s">
        <v>31</v>
      </c>
      <c r="K6" s="35" t="s">
        <v>32</v>
      </c>
      <c r="L6" s="36" t="s">
        <v>33</v>
      </c>
      <c r="M6" s="35" t="s">
        <v>34</v>
      </c>
      <c r="N6" s="36" t="s">
        <v>35</v>
      </c>
      <c r="O6" s="460">
        <v>10</v>
      </c>
      <c r="P6" s="460" t="s">
        <v>36</v>
      </c>
      <c r="Q6" s="460" t="s">
        <v>25</v>
      </c>
      <c r="R6" s="819" t="s">
        <v>292</v>
      </c>
      <c r="T6" s="98"/>
      <c r="U6" s="98"/>
      <c r="V6" s="356"/>
      <c r="W6" s="356"/>
      <c r="X6" s="356"/>
      <c r="Y6" s="126"/>
      <c r="Z6" s="106"/>
      <c r="AA6" s="106"/>
      <c r="AB6" s="106"/>
      <c r="AC6" s="328"/>
      <c r="AD6" s="106"/>
      <c r="AE6" s="593"/>
      <c r="AF6" s="98"/>
      <c r="AG6" s="98"/>
      <c r="AH6" s="98"/>
      <c r="AI6" s="98"/>
      <c r="AJ6" s="116"/>
      <c r="AK6" s="98"/>
      <c r="AL6" s="106"/>
      <c r="AO6" s="106"/>
    </row>
    <row r="7" spans="2:41" ht="12" customHeight="1">
      <c r="B7" s="62"/>
      <c r="C7" s="461" t="s">
        <v>177</v>
      </c>
      <c r="D7" s="460" t="s">
        <v>178</v>
      </c>
      <c r="E7" s="71" t="s">
        <v>38</v>
      </c>
      <c r="F7" s="71" t="s">
        <v>38</v>
      </c>
      <c r="G7" s="71" t="s">
        <v>38</v>
      </c>
      <c r="H7" s="71" t="s">
        <v>38</v>
      </c>
      <c r="I7" s="31" t="s">
        <v>38</v>
      </c>
      <c r="J7" s="71" t="s">
        <v>38</v>
      </c>
      <c r="K7" s="71" t="s">
        <v>38</v>
      </c>
      <c r="L7" s="31" t="s">
        <v>38</v>
      </c>
      <c r="M7" s="71" t="s">
        <v>38</v>
      </c>
      <c r="N7" s="71" t="s">
        <v>38</v>
      </c>
      <c r="O7" s="460" t="s">
        <v>289</v>
      </c>
      <c r="P7" s="460" t="s">
        <v>169</v>
      </c>
      <c r="Q7" s="460">
        <v>10</v>
      </c>
      <c r="R7" s="819"/>
      <c r="T7" s="98"/>
      <c r="U7" s="98"/>
      <c r="V7" s="126"/>
      <c r="W7" s="106"/>
      <c r="X7" s="356"/>
      <c r="Y7" s="126"/>
      <c r="Z7" s="106"/>
      <c r="AA7" s="106"/>
      <c r="AB7" s="106"/>
      <c r="AC7" s="328"/>
      <c r="AD7" s="106"/>
      <c r="AE7" s="594"/>
      <c r="AF7" s="98"/>
      <c r="AG7" s="98"/>
      <c r="AH7" s="98"/>
      <c r="AI7" s="98"/>
      <c r="AJ7" s="116"/>
      <c r="AK7" s="98"/>
      <c r="AL7" s="106"/>
      <c r="AO7" s="106"/>
    </row>
    <row r="8" spans="2:41" ht="14.25" customHeight="1" thickBot="1">
      <c r="B8" s="62"/>
      <c r="C8" s="459"/>
      <c r="D8" s="1432">
        <v>0.7</v>
      </c>
      <c r="E8" s="56"/>
      <c r="F8" s="57"/>
      <c r="G8" s="56"/>
      <c r="H8" s="57"/>
      <c r="I8" s="89"/>
      <c r="J8" s="57"/>
      <c r="K8" s="57"/>
      <c r="L8" s="56"/>
      <c r="M8" s="57"/>
      <c r="N8" s="89"/>
      <c r="O8" s="460"/>
      <c r="P8" s="460" t="s">
        <v>170</v>
      </c>
      <c r="Q8" s="460" t="s">
        <v>289</v>
      </c>
      <c r="R8" s="1441">
        <v>1</v>
      </c>
      <c r="T8" s="98"/>
      <c r="U8" s="98"/>
      <c r="V8" s="203"/>
      <c r="W8" s="126"/>
      <c r="X8" s="356"/>
      <c r="Y8" s="126"/>
      <c r="Z8" s="106"/>
      <c r="AA8" s="268"/>
      <c r="AB8" s="356"/>
      <c r="AC8" s="595"/>
      <c r="AD8" s="106"/>
      <c r="AE8" s="594"/>
      <c r="AF8" s="98"/>
      <c r="AG8" s="98"/>
      <c r="AH8" s="98"/>
      <c r="AI8" s="98"/>
      <c r="AJ8" s="510"/>
      <c r="AK8" s="98"/>
      <c r="AL8" s="106"/>
      <c r="AO8" s="106"/>
    </row>
    <row r="9" spans="2:41">
      <c r="B9" s="463">
        <v>1</v>
      </c>
      <c r="C9" s="464" t="s">
        <v>179</v>
      </c>
      <c r="D9" s="1496">
        <v>84</v>
      </c>
      <c r="E9" s="1504">
        <f>'12-18л. РАСКЛАДКА'!AA13</f>
        <v>60</v>
      </c>
      <c r="F9" s="1505">
        <f>'12-18л. РАСКЛАДКА'!AA71</f>
        <v>80</v>
      </c>
      <c r="G9" s="1505">
        <f>'12-18л. РАСКЛАДКА'!AA130</f>
        <v>80</v>
      </c>
      <c r="H9" s="1505">
        <f>'12-18л. РАСКЛАДКА'!AA186</f>
        <v>110</v>
      </c>
      <c r="I9" s="1505">
        <f>'12-18л. РАСКЛАДКА'!AA243</f>
        <v>50</v>
      </c>
      <c r="J9" s="1505">
        <f>'12-18л. РАСКЛАДКА'!AA299</f>
        <v>90</v>
      </c>
      <c r="K9" s="1505">
        <f>'12-18л. РАСКЛАДКА'!AA355</f>
        <v>110</v>
      </c>
      <c r="L9" s="1505">
        <f>'12-18л. РАСКЛАДКА'!AA408</f>
        <v>80</v>
      </c>
      <c r="M9" s="1505">
        <f>'12-18л. РАСКЛАДКА'!AA462</f>
        <v>70</v>
      </c>
      <c r="N9" s="1506">
        <f>'12-18л. РАСКЛАДКА'!AA515</f>
        <v>110</v>
      </c>
      <c r="O9" s="1499">
        <f>E9+F9+G9+H9+I9+J9+K9+L9+M9+N9</f>
        <v>840</v>
      </c>
      <c r="P9" s="3312">
        <v>0</v>
      </c>
      <c r="Q9" s="1518">
        <v>840</v>
      </c>
      <c r="R9" s="1427">
        <v>120</v>
      </c>
      <c r="T9" s="3707"/>
      <c r="U9" s="19"/>
      <c r="V9" s="356"/>
      <c r="W9" s="487"/>
      <c r="X9" s="106"/>
      <c r="Y9" s="106"/>
      <c r="Z9" s="106"/>
      <c r="AA9" s="598"/>
      <c r="AB9" s="126"/>
      <c r="AC9" s="599"/>
      <c r="AD9" s="106"/>
      <c r="AE9" s="600"/>
      <c r="AF9" s="106"/>
      <c r="AG9" s="106"/>
      <c r="AH9" s="106"/>
      <c r="AI9" s="106"/>
      <c r="AJ9" s="106"/>
      <c r="AK9" s="106"/>
      <c r="AL9" s="106"/>
      <c r="AO9" s="106"/>
    </row>
    <row r="10" spans="2:41">
      <c r="B10" s="441">
        <v>2</v>
      </c>
      <c r="C10" s="230" t="s">
        <v>40</v>
      </c>
      <c r="D10" s="1497">
        <v>140</v>
      </c>
      <c r="E10" s="1507">
        <f>'12-18л. РАСКЛАДКА'!AA14</f>
        <v>140</v>
      </c>
      <c r="F10" s="1387">
        <f>'12-18л. РАСКЛАДКА'!AA72</f>
        <v>140</v>
      </c>
      <c r="G10" s="1387">
        <f>'12-18л. РАСКЛАДКА'!AA131</f>
        <v>70</v>
      </c>
      <c r="H10" s="1387">
        <f>'12-18л. РАСКЛАДКА'!AA187</f>
        <v>137.01</v>
      </c>
      <c r="I10" s="1387">
        <f>'12-18л. РАСКЛАДКА'!AA244</f>
        <v>139</v>
      </c>
      <c r="J10" s="1387">
        <f>'12-18л. РАСКЛАДКА'!AA300</f>
        <v>145</v>
      </c>
      <c r="K10" s="1387">
        <f>'12-18л. РАСКЛАДКА'!AA356</f>
        <v>150</v>
      </c>
      <c r="L10" s="1387">
        <f>'12-18л. РАСКЛАДКА'!AA409</f>
        <v>90</v>
      </c>
      <c r="M10" s="1387">
        <f>'12-18л. РАСКЛАДКА'!AA463</f>
        <v>150</v>
      </c>
      <c r="N10" s="1508">
        <f>'12-18л. РАСКЛАДКА'!AA516</f>
        <v>145.19999999999999</v>
      </c>
      <c r="O10" s="2706">
        <f t="shared" ref="O10:O45" si="0">E10+F10+G10+H10+I10+J10+K10+L10+M10+N10</f>
        <v>1306.21</v>
      </c>
      <c r="P10" s="3357">
        <v>-6.6992857099999998</v>
      </c>
      <c r="Q10" s="816">
        <v>1400</v>
      </c>
      <c r="R10" s="1428">
        <v>200</v>
      </c>
      <c r="T10" s="3707"/>
      <c r="U10" s="19"/>
      <c r="V10" s="356"/>
      <c r="W10" s="106"/>
      <c r="X10" s="106"/>
      <c r="Y10" s="106"/>
      <c r="Z10" s="106"/>
      <c r="AA10" s="598"/>
      <c r="AB10" s="126"/>
      <c r="AC10" s="599"/>
      <c r="AD10" s="106"/>
      <c r="AE10" s="600"/>
      <c r="AF10" s="106"/>
      <c r="AG10" s="106"/>
      <c r="AH10" s="106"/>
      <c r="AI10" s="106"/>
      <c r="AJ10" s="106"/>
      <c r="AK10" s="106"/>
      <c r="AL10" s="106"/>
      <c r="AO10" s="106"/>
    </row>
    <row r="11" spans="2:41">
      <c r="B11" s="441">
        <v>3</v>
      </c>
      <c r="C11" s="230" t="s">
        <v>41</v>
      </c>
      <c r="D11" s="1497">
        <v>14</v>
      </c>
      <c r="E11" s="1507">
        <f>'12-18л. РАСКЛАДКА'!AA15</f>
        <v>8.4</v>
      </c>
      <c r="F11" s="1387">
        <f>'12-18л. РАСКЛАДКА'!AA73</f>
        <v>13.46</v>
      </c>
      <c r="G11" s="1387">
        <f>'12-18л. РАСКЛАДКА'!AA132</f>
        <v>7.08</v>
      </c>
      <c r="H11" s="1387">
        <f>'12-18л. РАСКЛАДКА'!AA188</f>
        <v>5.1300000000000008</v>
      </c>
      <c r="I11" s="1539">
        <f>'12-18л. РАСКЛАДКА'!AA245</f>
        <v>29.12</v>
      </c>
      <c r="J11" s="1387">
        <f>'12-18л. РАСКЛАДКА'!AA301</f>
        <v>22.52</v>
      </c>
      <c r="K11" s="1387">
        <f>'12-18л. РАСКЛАДКА'!AA357</f>
        <v>4.9000000000000004</v>
      </c>
      <c r="L11" s="1387">
        <f>'12-18л. РАСКЛАДКА'!AA410</f>
        <v>43.09</v>
      </c>
      <c r="M11" s="1387">
        <f>'12-18л. РАСКЛАДКА'!AA464</f>
        <v>3</v>
      </c>
      <c r="N11" s="1508">
        <f>'12-18л. РАСКЛАДКА'!AA517</f>
        <v>3.3</v>
      </c>
      <c r="O11" s="1500">
        <f t="shared" si="0"/>
        <v>140</v>
      </c>
      <c r="P11" s="3313">
        <v>0</v>
      </c>
      <c r="Q11" s="816">
        <v>140</v>
      </c>
      <c r="R11" s="1428">
        <v>20</v>
      </c>
      <c r="T11" s="3707"/>
      <c r="U11" s="19"/>
      <c r="V11" s="356"/>
      <c r="W11" s="106"/>
      <c r="X11" s="106"/>
      <c r="Y11" s="106"/>
      <c r="Z11" s="106"/>
      <c r="AA11" s="598"/>
      <c r="AB11" s="126"/>
      <c r="AC11" s="599"/>
      <c r="AD11" s="106"/>
      <c r="AE11" s="603"/>
      <c r="AF11" s="106"/>
      <c r="AG11" s="106"/>
      <c r="AH11" s="106"/>
      <c r="AI11" s="106"/>
      <c r="AJ11" s="106"/>
      <c r="AK11" s="106"/>
      <c r="AL11" s="106"/>
      <c r="AO11" s="106"/>
    </row>
    <row r="12" spans="2:41">
      <c r="B12" s="441">
        <v>4</v>
      </c>
      <c r="C12" s="230" t="s">
        <v>42</v>
      </c>
      <c r="D12" s="1497">
        <v>35</v>
      </c>
      <c r="E12" s="1507">
        <f>'12-18л. РАСКЛАДКА'!AA16</f>
        <v>46.4</v>
      </c>
      <c r="F12" s="1387">
        <f>'12-18л. РАСКЛАДКА'!AA74</f>
        <v>5</v>
      </c>
      <c r="G12" s="1387">
        <f>'12-18л. РАСКЛАДКА'!AA133</f>
        <v>37.1</v>
      </c>
      <c r="H12" s="1387">
        <f>'12-18л. РАСКЛАДКА'!AA189</f>
        <v>55.05</v>
      </c>
      <c r="I12" s="1387">
        <f>'12-18л. РАСКЛАДКА'!AA246</f>
        <v>15</v>
      </c>
      <c r="J12" s="1387">
        <f>'12-18л. РАСКЛАДКА'!AA302</f>
        <v>39.24</v>
      </c>
      <c r="K12" s="1387">
        <f>'12-18л. РАСКЛАДКА'!AA358</f>
        <v>0</v>
      </c>
      <c r="L12" s="1387">
        <f>'12-18л. РАСКЛАДКА'!AA411</f>
        <v>66.45</v>
      </c>
      <c r="M12" s="1387">
        <f>'12-18л. РАСКЛАДКА'!AA465</f>
        <v>42.11</v>
      </c>
      <c r="N12" s="1508">
        <f>'12-18л. РАСКЛАДКА'!AA518</f>
        <v>43.65</v>
      </c>
      <c r="O12" s="1500">
        <f t="shared" si="0"/>
        <v>350</v>
      </c>
      <c r="P12" s="3313">
        <v>0</v>
      </c>
      <c r="Q12" s="816">
        <v>350</v>
      </c>
      <c r="R12" s="1428">
        <v>50</v>
      </c>
      <c r="T12" s="3707"/>
      <c r="U12" s="19"/>
      <c r="V12" s="356"/>
      <c r="W12" s="106"/>
      <c r="X12" s="106"/>
      <c r="Y12" s="106"/>
      <c r="Z12" s="106"/>
      <c r="AA12" s="598"/>
      <c r="AB12" s="126"/>
      <c r="AC12" s="599"/>
      <c r="AD12" s="106"/>
      <c r="AE12" s="600"/>
      <c r="AF12" s="106"/>
      <c r="AG12" s="106"/>
      <c r="AH12" s="106"/>
      <c r="AI12" s="106"/>
      <c r="AJ12" s="106"/>
      <c r="AK12" s="106"/>
      <c r="AL12" s="106"/>
      <c r="AO12" s="106"/>
    </row>
    <row r="13" spans="2:41">
      <c r="B13" s="441">
        <v>5</v>
      </c>
      <c r="C13" s="230" t="s">
        <v>43</v>
      </c>
      <c r="D13" s="1497">
        <v>14</v>
      </c>
      <c r="E13" s="1507">
        <f>'12-18л. РАСКЛАДКА'!AA17</f>
        <v>0</v>
      </c>
      <c r="F13" s="1387">
        <f>'12-18л. РАСКЛАДКА'!AA75</f>
        <v>0</v>
      </c>
      <c r="G13" s="1387">
        <f>'12-18л. РАСКЛАДКА'!AA134</f>
        <v>0</v>
      </c>
      <c r="H13" s="1387">
        <f>'12-18л. РАСКЛАДКА'!AA190</f>
        <v>50</v>
      </c>
      <c r="I13" s="1387">
        <f>'12-18л. РАСКЛАДКА'!AA247</f>
        <v>0</v>
      </c>
      <c r="J13" s="1387">
        <f>'12-18л. РАСКЛАДКА'!AA303</f>
        <v>0</v>
      </c>
      <c r="K13" s="1387">
        <f>'12-18л. РАСКЛАДКА'!AA359</f>
        <v>55</v>
      </c>
      <c r="L13" s="1387">
        <f>'12-18л. РАСКЛАДКА'!AA412</f>
        <v>0</v>
      </c>
      <c r="M13" s="1387">
        <f>'12-18л. РАСКЛАДКА'!AA466</f>
        <v>15</v>
      </c>
      <c r="N13" s="1508">
        <f>'12-18л. РАСКЛАДКА'!AA519</f>
        <v>20</v>
      </c>
      <c r="O13" s="1500">
        <f t="shared" si="0"/>
        <v>140</v>
      </c>
      <c r="P13" s="3313">
        <v>0</v>
      </c>
      <c r="Q13" s="816">
        <v>140</v>
      </c>
      <c r="R13" s="1428">
        <v>20</v>
      </c>
      <c r="T13" s="3707"/>
      <c r="U13" s="19"/>
      <c r="V13" s="356"/>
      <c r="W13" s="106"/>
      <c r="X13" s="106"/>
      <c r="Y13" s="106"/>
      <c r="Z13" s="106"/>
      <c r="AA13" s="598"/>
      <c r="AB13" s="126"/>
      <c r="AC13" s="599"/>
      <c r="AD13" s="106"/>
      <c r="AE13" s="603"/>
      <c r="AF13" s="106"/>
      <c r="AG13" s="106"/>
      <c r="AH13" s="106"/>
      <c r="AI13" s="106"/>
      <c r="AJ13" s="106"/>
      <c r="AK13" s="106"/>
      <c r="AL13" s="106"/>
      <c r="AO13" s="106"/>
    </row>
    <row r="14" spans="2:41">
      <c r="B14" s="441">
        <v>6</v>
      </c>
      <c r="C14" s="230" t="s">
        <v>44</v>
      </c>
      <c r="D14" s="1494">
        <v>130.9</v>
      </c>
      <c r="E14" s="1509">
        <f>'12-18л. РАСКЛАДКА'!AA18</f>
        <v>67.5</v>
      </c>
      <c r="F14" s="1389">
        <f>'12-18л. РАСКЛАДКА'!AA76</f>
        <v>354.93999999999994</v>
      </c>
      <c r="G14" s="1389">
        <f>'12-18л. РАСКЛАДКА'!AA135</f>
        <v>153.9</v>
      </c>
      <c r="H14" s="1389">
        <f>'12-18л. РАСКЛАДКА'!AA191</f>
        <v>43</v>
      </c>
      <c r="I14" s="1389">
        <f>'12-18л. РАСКЛАДКА'!AA248</f>
        <v>36</v>
      </c>
      <c r="J14" s="1389">
        <f>'12-18л. РАСКЛАДКА'!AA304</f>
        <v>50</v>
      </c>
      <c r="K14" s="1389">
        <f>'12-18л. РАСКЛАДКА'!AA360</f>
        <v>153.9</v>
      </c>
      <c r="L14" s="1389">
        <f>'12-18л. РАСКЛАДКА'!AA413</f>
        <v>177.36</v>
      </c>
      <c r="M14" s="1389">
        <f>'12-18л. РАСКЛАДКА'!AA467</f>
        <v>197.16</v>
      </c>
      <c r="N14" s="1510">
        <f>'12-18л. РАСКЛАДКА'!AA520</f>
        <v>75.240000000000009</v>
      </c>
      <c r="O14" s="1393">
        <f t="shared" si="0"/>
        <v>1309</v>
      </c>
      <c r="P14" s="3314">
        <v>0</v>
      </c>
      <c r="Q14" s="1519">
        <v>1309</v>
      </c>
      <c r="R14" s="1429">
        <v>187</v>
      </c>
      <c r="T14" s="3707"/>
      <c r="U14" s="19"/>
      <c r="V14" s="356"/>
      <c r="W14" s="106"/>
      <c r="X14" s="106"/>
      <c r="Y14" s="106"/>
      <c r="Z14" s="106"/>
      <c r="AA14" s="598"/>
      <c r="AB14" s="126"/>
      <c r="AC14" s="599"/>
      <c r="AD14" s="106"/>
      <c r="AE14" s="600"/>
      <c r="AF14" s="106"/>
      <c r="AG14" s="106"/>
      <c r="AH14" s="106"/>
      <c r="AI14" s="106"/>
      <c r="AJ14" s="106"/>
      <c r="AK14" s="106"/>
      <c r="AL14" s="106"/>
      <c r="AO14" s="106"/>
    </row>
    <row r="15" spans="2:41" ht="14.25" customHeight="1">
      <c r="B15" s="1374">
        <v>7</v>
      </c>
      <c r="C15" s="1491" t="s">
        <v>464</v>
      </c>
      <c r="D15" s="1522">
        <v>201.6</v>
      </c>
      <c r="E15" s="1523">
        <f>'12-18л. РАСКЛАДКА'!AA19</f>
        <v>293.52</v>
      </c>
      <c r="F15" s="1524">
        <f>'12-18л. РАСКЛАДКА'!AA77</f>
        <v>376.87</v>
      </c>
      <c r="G15" s="1525">
        <f>'12-18л. РАСКЛАДКА'!AA136</f>
        <v>211.5</v>
      </c>
      <c r="H15" s="1524">
        <f>'12-18л. РАСКЛАДКА'!AA192</f>
        <v>251.33010000000002</v>
      </c>
      <c r="I15" s="1525">
        <f>'12-18л. РАСКЛАДКА'!AA249</f>
        <v>248.21099999999998</v>
      </c>
      <c r="J15" s="1524">
        <f>'12-18л. РАСКЛАДКА'!AA305</f>
        <v>190.99</v>
      </c>
      <c r="K15" s="1525">
        <f>'12-18л. РАСКЛАДКА'!AA361</f>
        <v>336.38499999999999</v>
      </c>
      <c r="L15" s="1524">
        <f>'12-18л. РАСКЛАДКА'!AA414</f>
        <v>290.29999999999995</v>
      </c>
      <c r="M15" s="1524">
        <f>'12-18л. РАСКЛАДКА'!AA468</f>
        <v>299.60000000000002</v>
      </c>
      <c r="N15" s="1526">
        <f>'12-18л. РАСКЛАДКА'!AA521</f>
        <v>299.91199999999998</v>
      </c>
      <c r="O15" s="1527">
        <f t="shared" si="0"/>
        <v>2798.6180999999997</v>
      </c>
      <c r="P15" s="3358">
        <v>38.820342259999997</v>
      </c>
      <c r="Q15" s="1528">
        <v>2016</v>
      </c>
      <c r="R15" s="1529">
        <f>R17-R16</f>
        <v>288</v>
      </c>
      <c r="T15" s="3707"/>
      <c r="U15" s="3216"/>
      <c r="V15" s="356"/>
      <c r="W15" s="1717"/>
      <c r="X15" s="106"/>
      <c r="Y15" s="106"/>
      <c r="Z15" s="106"/>
      <c r="AA15" s="598"/>
      <c r="AB15" s="126"/>
      <c r="AC15" s="599"/>
      <c r="AD15" s="106"/>
      <c r="AE15" s="600"/>
      <c r="AF15" s="210"/>
      <c r="AG15" s="1482"/>
      <c r="AH15" s="1538"/>
      <c r="AI15" s="1482"/>
      <c r="AJ15" s="1482"/>
      <c r="AK15" s="181"/>
      <c r="AL15" s="106"/>
    </row>
    <row r="16" spans="2:41" ht="9.75" customHeight="1">
      <c r="B16" s="1490"/>
      <c r="C16" s="1492" t="s">
        <v>465</v>
      </c>
      <c r="D16" s="1530">
        <v>22.4</v>
      </c>
      <c r="E16" s="1531">
        <f>'12-18л. РАСКЛАДКА'!AA20</f>
        <v>27.789000000000001</v>
      </c>
      <c r="F16" s="1532">
        <f>'12-18л. РАСКЛАДКА'!AA78</f>
        <v>6.4399999999999995</v>
      </c>
      <c r="G16" s="1533">
        <f>'12-18л. РАСКЛАДКА'!AA137</f>
        <v>7.5</v>
      </c>
      <c r="H16" s="1532">
        <f>'12-18л. РАСКЛАДКА'!AA193</f>
        <v>23</v>
      </c>
      <c r="I16" s="1533">
        <f>'12-18л. РАСКЛАДКА'!AA250</f>
        <v>4.32</v>
      </c>
      <c r="J16" s="1532">
        <f>'12-18л. РАСКЛАДКА'!AA306</f>
        <v>81</v>
      </c>
      <c r="K16" s="1533">
        <f>'12-18л. РАСКЛАДКА'!AA362</f>
        <v>14.9</v>
      </c>
      <c r="L16" s="1532">
        <f>'12-18л. РАСКЛАДКА'!AA415</f>
        <v>0</v>
      </c>
      <c r="M16" s="1532">
        <f>'12-18л. РАСКЛАДКА'!AA469</f>
        <v>62.4</v>
      </c>
      <c r="N16" s="1534">
        <f>'12-18л. РАСКЛАДКА'!AA522</f>
        <v>9.57</v>
      </c>
      <c r="O16" s="1535">
        <f t="shared" si="0"/>
        <v>236.91900000000001</v>
      </c>
      <c r="P16" s="3359">
        <v>5.7674107100000001</v>
      </c>
      <c r="Q16" s="1536">
        <v>224</v>
      </c>
      <c r="R16" s="1537">
        <f>(R17/100)*10</f>
        <v>32</v>
      </c>
      <c r="T16" s="3707"/>
      <c r="U16" s="3712"/>
      <c r="V16" s="356"/>
      <c r="W16" s="1717"/>
      <c r="X16" s="106"/>
      <c r="Y16" s="106"/>
      <c r="Z16" s="106"/>
      <c r="AA16" s="598"/>
      <c r="AB16" s="126"/>
      <c r="AC16" s="599"/>
      <c r="AD16" s="106"/>
      <c r="AE16" s="600"/>
      <c r="AF16" s="106"/>
      <c r="AG16" s="106"/>
      <c r="AH16" s="106"/>
      <c r="AI16" s="106"/>
      <c r="AJ16" s="106"/>
      <c r="AK16" s="106"/>
      <c r="AL16" s="106"/>
      <c r="AO16" s="588"/>
    </row>
    <row r="17" spans="2:41" ht="13.5" customHeight="1">
      <c r="B17" s="1375"/>
      <c r="C17" s="1493" t="s">
        <v>466</v>
      </c>
      <c r="D17" s="1495">
        <v>224</v>
      </c>
      <c r="E17" s="1511">
        <f>E15+E16</f>
        <v>321.30899999999997</v>
      </c>
      <c r="F17" s="1387">
        <f t="shared" ref="F17:N17" si="1">F15+F16</f>
        <v>383.31</v>
      </c>
      <c r="G17" s="1394">
        <f t="shared" si="1"/>
        <v>219</v>
      </c>
      <c r="H17" s="1387">
        <f t="shared" si="1"/>
        <v>274.33010000000002</v>
      </c>
      <c r="I17" s="1394">
        <f t="shared" si="1"/>
        <v>252.53099999999998</v>
      </c>
      <c r="J17" s="1387">
        <f t="shared" si="1"/>
        <v>271.99</v>
      </c>
      <c r="K17" s="1540">
        <f t="shared" si="1"/>
        <v>351.28499999999997</v>
      </c>
      <c r="L17" s="1387">
        <f t="shared" si="1"/>
        <v>290.29999999999995</v>
      </c>
      <c r="M17" s="1387">
        <f t="shared" si="1"/>
        <v>362</v>
      </c>
      <c r="N17" s="1512">
        <f t="shared" si="1"/>
        <v>309.48199999999997</v>
      </c>
      <c r="O17" s="1501">
        <f>E17+F17+G17+H17+I17+J17+K17+L17+M17+N17</f>
        <v>3035.5370999999996</v>
      </c>
      <c r="P17" s="3360">
        <v>35.51504911</v>
      </c>
      <c r="Q17" s="1520">
        <v>2240</v>
      </c>
      <c r="R17" s="1430">
        <v>320</v>
      </c>
      <c r="T17" s="3707"/>
      <c r="U17" s="3713"/>
      <c r="V17" s="356"/>
      <c r="W17" s="106"/>
      <c r="X17" s="106"/>
      <c r="Y17" s="106"/>
      <c r="Z17" s="106"/>
      <c r="AA17" s="598"/>
      <c r="AB17" s="126"/>
      <c r="AC17" s="599"/>
      <c r="AD17" s="106"/>
      <c r="AE17" s="600"/>
      <c r="AF17" s="106"/>
      <c r="AG17" s="106"/>
      <c r="AH17" s="106"/>
      <c r="AI17" s="106"/>
      <c r="AJ17" s="106"/>
      <c r="AK17" s="106"/>
      <c r="AL17" s="106"/>
      <c r="AO17" s="588"/>
    </row>
    <row r="18" spans="2:41">
      <c r="B18" s="441">
        <v>8</v>
      </c>
      <c r="C18" s="230" t="s">
        <v>180</v>
      </c>
      <c r="D18" s="1495">
        <v>129.5</v>
      </c>
      <c r="E18" s="1507">
        <f>'12-18л. РАСКЛАДКА'!AA21</f>
        <v>112.5</v>
      </c>
      <c r="F18" s="1387">
        <f>'12-18л. РАСКЛАДКА'!AA79</f>
        <v>105</v>
      </c>
      <c r="G18" s="1387">
        <f>'12-18л. РАСКЛАДКА'!AA138</f>
        <v>151.25</v>
      </c>
      <c r="H18" s="1387">
        <f>'12-18л. РАСКЛАДКА'!AA194</f>
        <v>112.5</v>
      </c>
      <c r="I18" s="1387">
        <f>'12-18л. РАСКЛАДКА'!AA251</f>
        <v>182.5</v>
      </c>
      <c r="J18" s="1387">
        <f>'12-18л. РАСКЛАДКА'!AA307</f>
        <v>216.25</v>
      </c>
      <c r="K18" s="1387">
        <f>'12-18л. РАСКЛАДКА'!AA363</f>
        <v>105</v>
      </c>
      <c r="L18" s="1387">
        <f>'12-18л. РАСКЛАДКА'!AA416</f>
        <v>105</v>
      </c>
      <c r="M18" s="1387">
        <f>'12-18л. РАСКЛАДКА'!AA470</f>
        <v>105</v>
      </c>
      <c r="N18" s="1508">
        <f>'12-18л. РАСКЛАДКА'!AA523</f>
        <v>100</v>
      </c>
      <c r="O18" s="1395">
        <f t="shared" si="0"/>
        <v>1295</v>
      </c>
      <c r="P18" s="3318">
        <v>0</v>
      </c>
      <c r="Q18" s="1520">
        <v>1295</v>
      </c>
      <c r="R18" s="1430">
        <v>185</v>
      </c>
      <c r="T18" s="3707"/>
      <c r="U18" s="19"/>
      <c r="V18" s="356"/>
      <c r="W18" s="106"/>
      <c r="X18" s="106"/>
      <c r="Y18" s="106"/>
      <c r="Z18" s="106"/>
      <c r="AA18" s="598"/>
      <c r="AB18" s="126"/>
      <c r="AC18" s="599"/>
      <c r="AD18" s="106"/>
      <c r="AE18" s="600"/>
      <c r="AF18" s="343"/>
      <c r="AG18" s="106"/>
      <c r="AI18" s="106"/>
      <c r="AJ18" s="106"/>
    </row>
    <row r="19" spans="2:41">
      <c r="B19" s="441">
        <v>9</v>
      </c>
      <c r="C19" s="230" t="s">
        <v>92</v>
      </c>
      <c r="D19" s="1497">
        <v>14</v>
      </c>
      <c r="E19" s="1507">
        <f>'12-18л. РАСКЛАДКА'!AA22</f>
        <v>0</v>
      </c>
      <c r="F19" s="1387">
        <f>'12-18л. РАСКЛАДКА'!AA80</f>
        <v>0</v>
      </c>
      <c r="G19" s="1387">
        <f>'12-18л. РАСКЛАДКА'!AA139</f>
        <v>35</v>
      </c>
      <c r="H19" s="1387">
        <f>'12-18л. РАСКЛАДКА'!AA195</f>
        <v>0</v>
      </c>
      <c r="I19" s="1387">
        <f>'12-18л. РАСКЛАДКА'!AA252</f>
        <v>20</v>
      </c>
      <c r="J19" s="1387">
        <f>'12-18л. РАСКЛАДКА'!AA308</f>
        <v>0</v>
      </c>
      <c r="K19" s="1387">
        <f>'12-18л. РАСКЛАДКА'!AA364</f>
        <v>35</v>
      </c>
      <c r="L19" s="1387">
        <f>'12-18л. РАСКЛАДКА'!AA417</f>
        <v>0</v>
      </c>
      <c r="M19" s="1387">
        <f>'12-18л. РАСКЛАДКА'!AA471</f>
        <v>25</v>
      </c>
      <c r="N19" s="1508">
        <f>'12-18л. РАСКЛАДКА'!AA524</f>
        <v>25</v>
      </c>
      <c r="O19" s="1500">
        <f t="shared" si="0"/>
        <v>140</v>
      </c>
      <c r="P19" s="3318">
        <v>0</v>
      </c>
      <c r="Q19" s="816">
        <v>140</v>
      </c>
      <c r="R19" s="1428">
        <v>20</v>
      </c>
      <c r="T19" s="3707"/>
      <c r="U19" s="19"/>
      <c r="V19" s="356"/>
      <c r="W19" s="106"/>
      <c r="X19" s="106"/>
      <c r="Y19" s="106"/>
      <c r="Z19" s="106"/>
      <c r="AA19" s="598"/>
      <c r="AB19" s="126"/>
      <c r="AC19" s="599"/>
      <c r="AD19" s="106"/>
      <c r="AE19" s="600"/>
      <c r="AG19" s="106"/>
      <c r="AI19" s="106"/>
      <c r="AJ19" s="106"/>
    </row>
    <row r="20" spans="2:41">
      <c r="B20" s="441">
        <v>10</v>
      </c>
      <c r="C20" s="1141" t="s">
        <v>358</v>
      </c>
      <c r="D20" s="1497">
        <v>140</v>
      </c>
      <c r="E20" s="1507">
        <f>'12-18л. РАСКЛАДКА'!AA23</f>
        <v>200</v>
      </c>
      <c r="F20" s="1387">
        <f>'12-18л. РАСКЛАДКА'!AA81</f>
        <v>200</v>
      </c>
      <c r="G20" s="1387">
        <f>'12-18л. РАСКЛАДКА'!AA140</f>
        <v>0</v>
      </c>
      <c r="H20" s="1387">
        <f>'12-18л. РАСКЛАДКА'!AA196</f>
        <v>200</v>
      </c>
      <c r="I20" s="1387">
        <f>'12-18л. РАСКЛАДКА'!AA253</f>
        <v>200</v>
      </c>
      <c r="J20" s="1387">
        <f>'12-18л. РАСКЛАДКА'!AA309</f>
        <v>200</v>
      </c>
      <c r="K20" s="1387">
        <f>'12-18л. РАСКЛАДКА'!AA365</f>
        <v>100</v>
      </c>
      <c r="L20" s="1387">
        <f>'12-18л. РАСКЛАДКА'!AA418</f>
        <v>200</v>
      </c>
      <c r="M20" s="1387">
        <f>'12-18л. РАСКЛАДКА'!AA472</f>
        <v>0</v>
      </c>
      <c r="N20" s="1508">
        <f>'12-18л. РАСКЛАДКА'!AA525</f>
        <v>100</v>
      </c>
      <c r="O20" s="1502">
        <f t="shared" si="0"/>
        <v>1400</v>
      </c>
      <c r="P20" s="3318">
        <v>0</v>
      </c>
      <c r="Q20" s="816">
        <v>1400</v>
      </c>
      <c r="R20" s="1428">
        <v>200</v>
      </c>
      <c r="T20" s="3707"/>
      <c r="U20" s="3713"/>
      <c r="V20" s="356"/>
      <c r="W20" s="106"/>
      <c r="X20" s="106"/>
      <c r="Y20" s="106"/>
      <c r="Z20" s="106"/>
      <c r="AA20" s="598"/>
      <c r="AB20" s="126"/>
      <c r="AC20" s="599"/>
      <c r="AD20" s="106"/>
      <c r="AE20" s="600"/>
      <c r="AG20" s="106"/>
      <c r="AI20" s="106"/>
      <c r="AJ20" s="106"/>
    </row>
    <row r="21" spans="2:41">
      <c r="B21" s="441">
        <v>11</v>
      </c>
      <c r="C21" s="230" t="s">
        <v>99</v>
      </c>
      <c r="D21" s="1497">
        <v>54.6</v>
      </c>
      <c r="E21" s="1507">
        <f>'12-18л. РАСКЛАДКА'!AA24</f>
        <v>34.44</v>
      </c>
      <c r="F21" s="1387">
        <f>'12-18л. РАСКЛАДКА'!AA82</f>
        <v>147.91</v>
      </c>
      <c r="G21" s="1387">
        <f>'12-18л. РАСКЛАДКА'!AA141</f>
        <v>0</v>
      </c>
      <c r="H21" s="1387">
        <f>'12-18л. РАСКЛАДКА'!AA197</f>
        <v>62.79</v>
      </c>
      <c r="I21" s="1387">
        <f>'12-18л. РАСКЛАДКА'!AA254</f>
        <v>40.299999999999997</v>
      </c>
      <c r="J21" s="1387">
        <f>'12-18л. РАСКЛАДКА'!AA310</f>
        <v>0</v>
      </c>
      <c r="K21" s="1387">
        <f>'12-18л. РАСКЛАДКА'!AA366</f>
        <v>0</v>
      </c>
      <c r="L21" s="1387">
        <f>'12-18л. РАСКЛАДКА'!AA419</f>
        <v>57</v>
      </c>
      <c r="M21" s="1387">
        <f>'12-18л. РАСКЛАДКА'!AA473</f>
        <v>80</v>
      </c>
      <c r="N21" s="1508">
        <f>'12-18л. РАСКЛАДКА'!AA526</f>
        <v>123.56</v>
      </c>
      <c r="O21" s="1500">
        <f t="shared" si="0"/>
        <v>546</v>
      </c>
      <c r="P21" s="3318">
        <v>0</v>
      </c>
      <c r="Q21" s="816">
        <v>546</v>
      </c>
      <c r="R21" s="1428">
        <v>78</v>
      </c>
      <c r="T21" s="3707"/>
      <c r="U21" s="19"/>
      <c r="V21" s="356"/>
      <c r="W21" s="106"/>
      <c r="X21" s="106"/>
      <c r="Y21" s="106"/>
      <c r="Z21" s="106"/>
      <c r="AA21" s="598"/>
      <c r="AB21" s="126"/>
      <c r="AC21" s="599"/>
      <c r="AD21" s="106"/>
      <c r="AE21" s="600"/>
      <c r="AG21" s="106"/>
      <c r="AI21" s="106"/>
      <c r="AJ21" s="106"/>
    </row>
    <row r="22" spans="2:41">
      <c r="B22" s="441">
        <v>12</v>
      </c>
      <c r="C22" s="230" t="s">
        <v>100</v>
      </c>
      <c r="D22" s="1497">
        <v>37.1</v>
      </c>
      <c r="E22" s="1507">
        <f>'12-18л. РАСКЛАДКА'!AA25</f>
        <v>132.5</v>
      </c>
      <c r="F22" s="1387">
        <f>'12-18л. РАСКЛАДКА'!AA83</f>
        <v>0</v>
      </c>
      <c r="G22" s="1387">
        <f>'12-18л. РАСКЛАДКА'!AA142</f>
        <v>0</v>
      </c>
      <c r="H22" s="1387">
        <f>'12-18л. РАСКЛАДКА'!AA198</f>
        <v>15.2</v>
      </c>
      <c r="I22" s="1387">
        <f>'12-18л. РАСКЛАДКА'!AA255</f>
        <v>0</v>
      </c>
      <c r="J22" s="1387">
        <f>'12-18л. РАСКЛАДКА'!AA311</f>
        <v>80</v>
      </c>
      <c r="K22" s="1387">
        <f>'12-18л. РАСКЛАДКА'!AA367</f>
        <v>53</v>
      </c>
      <c r="L22" s="1387">
        <f>'12-18л. РАСКЛАДКА'!AA420</f>
        <v>0</v>
      </c>
      <c r="M22" s="1387">
        <f>'12-18л. РАСКЛАДКА'!AA474</f>
        <v>90.3</v>
      </c>
      <c r="N22" s="1508">
        <f>'12-18л. РАСКЛАДКА'!AA527</f>
        <v>0</v>
      </c>
      <c r="O22" s="1500">
        <f t="shared" si="0"/>
        <v>371</v>
      </c>
      <c r="P22" s="3318">
        <v>0</v>
      </c>
      <c r="Q22" s="816">
        <v>371</v>
      </c>
      <c r="R22" s="1428">
        <v>53</v>
      </c>
      <c r="T22" s="3707"/>
      <c r="U22" s="19"/>
      <c r="V22" s="356"/>
      <c r="W22" s="106"/>
      <c r="X22" s="106"/>
      <c r="Y22" s="106"/>
      <c r="Z22" s="106"/>
      <c r="AA22" s="598"/>
      <c r="AB22" s="126"/>
      <c r="AC22" s="599"/>
      <c r="AD22" s="106"/>
      <c r="AE22" s="600"/>
      <c r="AG22" s="106"/>
      <c r="AI22" s="106"/>
      <c r="AJ22" s="106"/>
    </row>
    <row r="23" spans="2:41" ht="12.75" customHeight="1">
      <c r="B23" s="441">
        <v>13</v>
      </c>
      <c r="C23" s="230" t="s">
        <v>45</v>
      </c>
      <c r="D23" s="1497">
        <v>53.9</v>
      </c>
      <c r="E23" s="1507">
        <f>'12-18л. РАСКЛАДКА'!AA26</f>
        <v>0</v>
      </c>
      <c r="F23" s="1387">
        <f>'12-18л. РАСКЛАДКА'!AA84</f>
        <v>0</v>
      </c>
      <c r="G23" s="1387">
        <f>'12-18л. РАСКЛАДКА'!AA143</f>
        <v>141.6</v>
      </c>
      <c r="H23" s="1387">
        <f>'12-18л. РАСКЛАДКА'!AA199</f>
        <v>0</v>
      </c>
      <c r="I23" s="1387">
        <f>'12-18л. РАСКЛАДКА'!AA256</f>
        <v>162.715</v>
      </c>
      <c r="J23" s="1387">
        <f>'12-18л. РАСКЛАДКА'!AA312</f>
        <v>0</v>
      </c>
      <c r="K23" s="1387">
        <f>'12-18л. РАСКЛАДКА'!AA368</f>
        <v>106.785</v>
      </c>
      <c r="L23" s="1387">
        <f>'12-18л. РАСКЛАДКА'!AA421</f>
        <v>0</v>
      </c>
      <c r="M23" s="1387">
        <f>'12-18л. РАСКЛАДКА'!AA475</f>
        <v>0</v>
      </c>
      <c r="N23" s="1508">
        <f>'12-18л. РАСКЛАДКА'!AA528</f>
        <v>127.9</v>
      </c>
      <c r="O23" s="1500">
        <f t="shared" si="0"/>
        <v>539</v>
      </c>
      <c r="P23" s="3318">
        <v>0</v>
      </c>
      <c r="Q23" s="816">
        <v>539</v>
      </c>
      <c r="R23" s="1428">
        <v>77</v>
      </c>
      <c r="T23" s="3707"/>
      <c r="U23" s="19"/>
      <c r="V23" s="356"/>
      <c r="W23" s="106"/>
      <c r="X23" s="106"/>
      <c r="Y23" s="106"/>
      <c r="Z23" s="106"/>
      <c r="AA23" s="598"/>
      <c r="AB23" s="126"/>
      <c r="AC23" s="599"/>
      <c r="AD23" s="106"/>
      <c r="AE23" s="600"/>
      <c r="AG23" s="106"/>
      <c r="AI23" s="106"/>
      <c r="AJ23" s="106"/>
    </row>
    <row r="24" spans="2:41" ht="11.25" customHeight="1">
      <c r="B24" s="441">
        <v>14</v>
      </c>
      <c r="C24" s="230" t="s">
        <v>101</v>
      </c>
      <c r="D24" s="1497">
        <v>28</v>
      </c>
      <c r="E24" s="1507">
        <f>'12-18л. РАСКЛАДКА'!AA27</f>
        <v>0</v>
      </c>
      <c r="F24" s="1387">
        <f>'12-18л. РАСКЛАДКА'!AA85</f>
        <v>0</v>
      </c>
      <c r="G24" s="1387">
        <f>'12-18л. РАСКЛАДКА'!AA144</f>
        <v>0</v>
      </c>
      <c r="H24" s="1387">
        <f>'12-18л. РАСКЛАДКА'!AA200</f>
        <v>140</v>
      </c>
      <c r="I24" s="1387">
        <f>'12-18л. РАСКЛАДКА'!AA257</f>
        <v>0</v>
      </c>
      <c r="J24" s="1387">
        <f>'12-18л. РАСКЛАДКА'!AA313</f>
        <v>0</v>
      </c>
      <c r="K24" s="1387">
        <f>'12-18л. РАСКЛАДКА'!AA369</f>
        <v>120</v>
      </c>
      <c r="L24" s="1387">
        <f>'12-18л. РАСКЛАДКА'!AA422</f>
        <v>0</v>
      </c>
      <c r="M24" s="1387">
        <f>'12-18л. РАСКЛАДКА'!AA476</f>
        <v>20</v>
      </c>
      <c r="N24" s="1508">
        <f>'12-18л. РАСКЛАДКА'!AA529</f>
        <v>0</v>
      </c>
      <c r="O24" s="1500">
        <f t="shared" si="0"/>
        <v>280</v>
      </c>
      <c r="P24" s="3318">
        <v>0</v>
      </c>
      <c r="Q24" s="816">
        <v>280</v>
      </c>
      <c r="R24" s="1428">
        <v>40</v>
      </c>
      <c r="T24" s="3707"/>
      <c r="U24" s="19"/>
      <c r="V24" s="356"/>
      <c r="W24" s="106"/>
      <c r="X24" s="106"/>
      <c r="Y24" s="106"/>
      <c r="Z24" s="106"/>
      <c r="AA24" s="598"/>
      <c r="AB24" s="126"/>
      <c r="AC24" s="599"/>
      <c r="AD24" s="106"/>
      <c r="AE24" s="600"/>
      <c r="AG24" s="106"/>
      <c r="AI24" s="106"/>
      <c r="AJ24" s="106"/>
      <c r="AL24" s="1220"/>
      <c r="AM24" s="1220"/>
    </row>
    <row r="25" spans="2:41" ht="11.25" customHeight="1">
      <c r="B25" s="441">
        <v>15</v>
      </c>
      <c r="C25" s="230" t="s">
        <v>181</v>
      </c>
      <c r="D25" s="1497">
        <v>245</v>
      </c>
      <c r="E25" s="1507">
        <f>'12-18л. РАСКЛАДКА'!AA28</f>
        <v>294.67199999999997</v>
      </c>
      <c r="F25" s="1387">
        <f>'12-18л. РАСКЛАДКА'!AA86</f>
        <v>225</v>
      </c>
      <c r="G25" s="1387">
        <f>'12-18л. РАСКЛАДКА'!AA145</f>
        <v>65.5</v>
      </c>
      <c r="H25" s="1387">
        <f>'12-18л. РАСКЛАДКА'!AA201</f>
        <v>232.1</v>
      </c>
      <c r="I25" s="1387">
        <f>'12-18л. РАСКЛАДКА'!AA258</f>
        <v>233.07</v>
      </c>
      <c r="J25" s="1387">
        <f>'12-18л. РАСКЛАДКА'!AA314</f>
        <v>291.02800000000002</v>
      </c>
      <c r="K25" s="1387">
        <f>'12-18л. РАСКЛАДКА'!AA370</f>
        <v>297</v>
      </c>
      <c r="L25" s="1387">
        <f>'12-18л. РАСКЛАДКА'!AA423</f>
        <v>201.63</v>
      </c>
      <c r="M25" s="1387">
        <f>'12-18л. РАСКЛАДКА'!AA477</f>
        <v>200</v>
      </c>
      <c r="N25" s="1508">
        <f>'12-18л. РАСКЛАДКА'!AA530</f>
        <v>410</v>
      </c>
      <c r="O25" s="1500">
        <f t="shared" si="0"/>
        <v>2450</v>
      </c>
      <c r="P25" s="3318">
        <v>0</v>
      </c>
      <c r="Q25" s="816">
        <v>2450</v>
      </c>
      <c r="R25" s="1428">
        <v>350</v>
      </c>
      <c r="T25" s="3707"/>
      <c r="U25" s="19"/>
      <c r="V25" s="356"/>
      <c r="W25" s="106"/>
      <c r="X25" s="106"/>
      <c r="Y25" s="106"/>
      <c r="Z25" s="106"/>
      <c r="AA25" s="598"/>
      <c r="AB25" s="126"/>
      <c r="AC25" s="599"/>
      <c r="AD25" s="106"/>
      <c r="AE25" s="603"/>
      <c r="AG25" s="106"/>
      <c r="AI25" s="106"/>
      <c r="AJ25" s="106"/>
    </row>
    <row r="26" spans="2:41" ht="12" customHeight="1">
      <c r="B26" s="441">
        <v>16</v>
      </c>
      <c r="C26" s="230" t="s">
        <v>182</v>
      </c>
      <c r="D26" s="1497">
        <v>126</v>
      </c>
      <c r="E26" s="1507">
        <f>'12-18л. РАСКЛАДКА'!AA29</f>
        <v>0</v>
      </c>
      <c r="F26" s="1387">
        <f>'12-18л. РАСКЛАДКА'!AA87</f>
        <v>200</v>
      </c>
      <c r="G26" s="1387">
        <f>'12-18л. РАСКЛАДКА'!AA146</f>
        <v>0</v>
      </c>
      <c r="H26" s="1387">
        <f>'12-18л. РАСКЛАДКА'!AA202</f>
        <v>0</v>
      </c>
      <c r="I26" s="1387">
        <f>'12-18л. РАСКЛАДКА'!AA259</f>
        <v>0</v>
      </c>
      <c r="J26" s="1387">
        <f>'12-18л. РАСКЛАДКА'!AA315</f>
        <v>0</v>
      </c>
      <c r="K26" s="1387">
        <f>'12-18л. РАСКЛАДКА'!AA371</f>
        <v>0</v>
      </c>
      <c r="L26" s="1387">
        <f>'12-18л. РАСКЛАДКА'!AA424</f>
        <v>200</v>
      </c>
      <c r="M26" s="1387">
        <f>'12-18л. РАСКЛАДКА'!AA478</f>
        <v>200</v>
      </c>
      <c r="N26" s="1508">
        <f>'12-18л. РАСКЛАДКА'!AA531</f>
        <v>0</v>
      </c>
      <c r="O26" s="1500">
        <f t="shared" si="0"/>
        <v>600</v>
      </c>
      <c r="P26" s="3357">
        <v>-52.380952379999997</v>
      </c>
      <c r="Q26" s="816">
        <v>1260</v>
      </c>
      <c r="R26" s="1428">
        <v>180</v>
      </c>
      <c r="T26" s="3707"/>
      <c r="U26" s="19"/>
      <c r="V26" s="356"/>
      <c r="W26" s="106"/>
      <c r="X26" s="106"/>
      <c r="Y26" s="106"/>
      <c r="Z26" s="106"/>
      <c r="AA26" s="598"/>
      <c r="AB26" s="126"/>
      <c r="AC26" s="599"/>
      <c r="AD26" s="106"/>
      <c r="AE26" s="1710"/>
      <c r="AG26" s="106"/>
      <c r="AI26" s="106"/>
      <c r="AJ26" s="106"/>
    </row>
    <row r="27" spans="2:41" ht="12" customHeight="1">
      <c r="B27" s="441">
        <v>17</v>
      </c>
      <c r="C27" s="230" t="s">
        <v>183</v>
      </c>
      <c r="D27" s="1497">
        <v>42</v>
      </c>
      <c r="E27" s="1507">
        <f>'12-18л. РАСКЛАДКА'!AA30</f>
        <v>0</v>
      </c>
      <c r="F27" s="1387">
        <f>'12-18л. РАСКЛАДКА'!AA88</f>
        <v>36</v>
      </c>
      <c r="G27" s="1387">
        <f>'12-18л. РАСКЛАДКА'!AA147</f>
        <v>150</v>
      </c>
      <c r="H27" s="1387">
        <f>'12-18л. РАСКЛАДКА'!AA203</f>
        <v>0</v>
      </c>
      <c r="I27" s="1387">
        <f>'12-18л. РАСКЛАДКА'!AA260</f>
        <v>210</v>
      </c>
      <c r="J27" s="1387">
        <f>'12-18л. РАСКЛАДКА'!AA316</f>
        <v>0</v>
      </c>
      <c r="K27" s="1387">
        <f>'12-18л. РАСКЛАДКА'!AA372</f>
        <v>0</v>
      </c>
      <c r="L27" s="1387">
        <f>'12-18л. РАСКЛАДКА'!AA425</f>
        <v>24</v>
      </c>
      <c r="M27" s="1387">
        <f>'12-18л. РАСКЛАДКА'!AA479</f>
        <v>0</v>
      </c>
      <c r="N27" s="1508">
        <f>'12-18л. РАСКЛАДКА'!AA532</f>
        <v>0</v>
      </c>
      <c r="O27" s="1500">
        <f t="shared" si="0"/>
        <v>420</v>
      </c>
      <c r="P27" s="3313">
        <v>0</v>
      </c>
      <c r="Q27" s="816">
        <v>420</v>
      </c>
      <c r="R27" s="1428">
        <v>60</v>
      </c>
      <c r="T27" s="3707"/>
      <c r="U27" s="19"/>
      <c r="V27" s="356"/>
      <c r="W27" s="106"/>
      <c r="X27" s="106"/>
      <c r="Y27" s="106"/>
      <c r="Z27" s="106"/>
      <c r="AA27" s="598"/>
      <c r="AB27" s="126"/>
      <c r="AC27" s="599"/>
      <c r="AD27" s="106"/>
      <c r="AE27" s="600"/>
      <c r="AG27" s="106"/>
      <c r="AI27" s="106"/>
      <c r="AJ27" s="106"/>
    </row>
    <row r="28" spans="2:41" ht="12" customHeight="1">
      <c r="B28" s="441">
        <v>18</v>
      </c>
      <c r="C28" s="230" t="s">
        <v>46</v>
      </c>
      <c r="D28" s="1497">
        <v>10.5</v>
      </c>
      <c r="E28" s="1507">
        <f>'12-18л. РАСКЛАДКА'!AA31</f>
        <v>49.38</v>
      </c>
      <c r="F28" s="1387">
        <f>'12-18л. РАСКЛАДКА'!AA89</f>
        <v>7.5</v>
      </c>
      <c r="G28" s="1387">
        <f>'12-18л. РАСКЛАДКА'!AA148</f>
        <v>0</v>
      </c>
      <c r="H28" s="1387">
        <f>'12-18л. РАСКЛАДКА'!AA204</f>
        <v>0</v>
      </c>
      <c r="I28" s="1387">
        <f>'12-18л. РАСКЛАДКА'!AA261</f>
        <v>0</v>
      </c>
      <c r="J28" s="1387">
        <f>'12-18л. РАСКЛАДКА'!AA317</f>
        <v>15</v>
      </c>
      <c r="K28" s="1387">
        <f>'12-18л. РАСКЛАДКА'!AA373</f>
        <v>0</v>
      </c>
      <c r="L28" s="1387">
        <f>'12-18л. РАСКЛАДКА'!AA426</f>
        <v>33.119999999999997</v>
      </c>
      <c r="M28" s="1387">
        <f>'12-18л. РАСКЛАДКА'!AA480</f>
        <v>0</v>
      </c>
      <c r="N28" s="1508">
        <f>'12-18л. РАСКЛАДКА'!AA533</f>
        <v>0</v>
      </c>
      <c r="O28" s="1500">
        <f t="shared" si="0"/>
        <v>105</v>
      </c>
      <c r="P28" s="3313">
        <v>0</v>
      </c>
      <c r="Q28" s="816">
        <v>105</v>
      </c>
      <c r="R28" s="1428">
        <v>15</v>
      </c>
      <c r="T28" s="3707"/>
      <c r="U28" s="19"/>
      <c r="V28" s="356"/>
      <c r="W28" s="106"/>
      <c r="X28" s="106"/>
      <c r="Y28" s="106"/>
      <c r="Z28" s="106"/>
      <c r="AA28" s="598"/>
      <c r="AB28" s="126"/>
      <c r="AC28" s="599"/>
      <c r="AD28" s="106"/>
      <c r="AE28" s="600"/>
      <c r="AG28" s="106"/>
      <c r="AI28" s="106"/>
      <c r="AJ28" s="106"/>
    </row>
    <row r="29" spans="2:41" ht="14.25" customHeight="1">
      <c r="B29" s="441">
        <v>19</v>
      </c>
      <c r="C29" s="230" t="s">
        <v>184</v>
      </c>
      <c r="D29" s="1497">
        <v>7</v>
      </c>
      <c r="E29" s="1507">
        <f>'12-18л. РАСКЛАДКА'!AA32</f>
        <v>10</v>
      </c>
      <c r="F29" s="1387">
        <f>'12-18л. РАСКЛАДКА'!AA90</f>
        <v>0</v>
      </c>
      <c r="G29" s="1387">
        <f>'12-18л. РАСКЛАДКА'!AA149</f>
        <v>9.5</v>
      </c>
      <c r="H29" s="1387">
        <f>'12-18л. РАСКЛАДКА'!AA205</f>
        <v>25.5</v>
      </c>
      <c r="I29" s="1387">
        <f>'12-18л. РАСКЛАДКА'!AA262</f>
        <v>0</v>
      </c>
      <c r="J29" s="1387">
        <f>'12-18л. РАСКЛАДКА'!AA318</f>
        <v>0</v>
      </c>
      <c r="K29" s="1387">
        <f>'12-18л. РАСКЛАДКА'!AA374</f>
        <v>5</v>
      </c>
      <c r="L29" s="1387">
        <f>'12-18л. РАСКЛАДКА'!AA427</f>
        <v>10</v>
      </c>
      <c r="M29" s="1387">
        <f>'12-18л. РАСКЛАДКА'!AA481</f>
        <v>0</v>
      </c>
      <c r="N29" s="1508">
        <f>'12-18л. РАСКЛАДКА'!AA534</f>
        <v>10</v>
      </c>
      <c r="O29" s="1500">
        <f t="shared" si="0"/>
        <v>70</v>
      </c>
      <c r="P29" s="3313">
        <v>0</v>
      </c>
      <c r="Q29" s="816">
        <v>70</v>
      </c>
      <c r="R29" s="1428">
        <v>10</v>
      </c>
      <c r="T29" s="3707"/>
      <c r="U29" s="19"/>
      <c r="V29" s="356"/>
      <c r="W29" s="106"/>
      <c r="X29" s="106"/>
      <c r="Y29" s="106"/>
      <c r="Z29" s="106"/>
      <c r="AA29" s="598"/>
      <c r="AB29" s="126"/>
      <c r="AC29" s="599"/>
      <c r="AD29" s="106"/>
      <c r="AE29" s="605"/>
      <c r="AG29" s="106"/>
      <c r="AI29" s="106"/>
      <c r="AJ29" s="106"/>
    </row>
    <row r="30" spans="2:41" ht="13.5" customHeight="1">
      <c r="B30" s="441">
        <v>20</v>
      </c>
      <c r="C30" s="230" t="s">
        <v>47</v>
      </c>
      <c r="D30" s="1497">
        <v>24.5</v>
      </c>
      <c r="E30" s="1507">
        <f>'12-18л. РАСКЛАДКА'!AA33</f>
        <v>14.39</v>
      </c>
      <c r="F30" s="1387">
        <f>'12-18л. РАСКЛАДКА'!AA91</f>
        <v>11.92</v>
      </c>
      <c r="G30" s="1387">
        <f>'12-18л. РАСКЛАДКА'!AA150</f>
        <v>19.600000000000001</v>
      </c>
      <c r="H30" s="1387">
        <f>'12-18л. РАСКЛАДКА'!AA206</f>
        <v>28.75</v>
      </c>
      <c r="I30" s="1387">
        <f>'12-18л. РАСКЛАДКА'!AA263</f>
        <v>16.84</v>
      </c>
      <c r="J30" s="1387">
        <f>'12-18л. РАСКЛАДКА'!AA319</f>
        <v>33.86</v>
      </c>
      <c r="K30" s="1387">
        <f>'12-18л. РАСКЛАДКА'!AA375</f>
        <v>27.929999999999996</v>
      </c>
      <c r="L30" s="1387">
        <f>'12-18л. РАСКЛАДКА'!AA428</f>
        <v>45.17</v>
      </c>
      <c r="M30" s="1387">
        <f>'12-18л. РАСКЛАДКА'!AA482</f>
        <v>29.92</v>
      </c>
      <c r="N30" s="1508">
        <f>'12-18л. РАСКЛАДКА'!AA535</f>
        <v>16.62</v>
      </c>
      <c r="O30" s="1500">
        <f t="shared" si="0"/>
        <v>245</v>
      </c>
      <c r="P30" s="3313">
        <v>0</v>
      </c>
      <c r="Q30" s="816">
        <v>245</v>
      </c>
      <c r="R30" s="1428">
        <v>35</v>
      </c>
      <c r="T30" s="3707"/>
      <c r="U30" s="19"/>
      <c r="V30" s="356"/>
      <c r="W30" s="106"/>
      <c r="X30" s="106"/>
      <c r="Y30" s="106"/>
      <c r="Z30" s="106"/>
      <c r="AA30" s="598"/>
      <c r="AB30" s="126"/>
      <c r="AC30" s="599"/>
      <c r="AD30" s="106"/>
      <c r="AE30" s="600"/>
      <c r="AG30" s="106"/>
      <c r="AI30" s="106"/>
      <c r="AJ30" s="106"/>
    </row>
    <row r="31" spans="2:41" ht="13.5" customHeight="1">
      <c r="B31" s="441">
        <v>21</v>
      </c>
      <c r="C31" s="230" t="s">
        <v>48</v>
      </c>
      <c r="D31" s="1497">
        <v>12.6</v>
      </c>
      <c r="E31" s="1507">
        <f>'12-18л. РАСКЛАДКА'!AA34</f>
        <v>18.299999999999997</v>
      </c>
      <c r="F31" s="1387">
        <f>'12-18л. РАСКЛАДКА'!AA92</f>
        <v>27.35</v>
      </c>
      <c r="G31" s="1387">
        <f>'12-18л. РАСКЛАДКА'!AA151</f>
        <v>6.5</v>
      </c>
      <c r="H31" s="1387">
        <f>'12-18л. РАСКЛАДКА'!AA207</f>
        <v>15.2</v>
      </c>
      <c r="I31" s="1387">
        <f>'12-18л. РАСКЛАДКА'!AA264</f>
        <v>14.07</v>
      </c>
      <c r="J31" s="1387">
        <f>'12-18л. РАСКЛАДКА'!AA320</f>
        <v>9</v>
      </c>
      <c r="K31" s="1387">
        <f>'12-18л. РАСКЛАДКА'!AA376</f>
        <v>14.01</v>
      </c>
      <c r="L31" s="1387">
        <f>'12-18л. РАСКЛАДКА'!AA429</f>
        <v>2.81</v>
      </c>
      <c r="M31" s="1387">
        <f>'12-18л. РАСКЛАДКА'!AA483</f>
        <v>5</v>
      </c>
      <c r="N31" s="1508">
        <f>'12-18л. РАСКЛАДКА'!AA536</f>
        <v>13.76</v>
      </c>
      <c r="O31" s="1500">
        <f t="shared" si="0"/>
        <v>126</v>
      </c>
      <c r="P31" s="3313">
        <v>0</v>
      </c>
      <c r="Q31" s="816">
        <v>126</v>
      </c>
      <c r="R31" s="1428">
        <v>18</v>
      </c>
      <c r="T31" s="3707"/>
      <c r="U31" s="19"/>
      <c r="V31" s="356"/>
      <c r="W31" s="106"/>
      <c r="X31" s="106"/>
      <c r="Y31" s="106"/>
      <c r="Z31" s="106"/>
      <c r="AA31" s="598"/>
      <c r="AB31" s="126"/>
      <c r="AC31" s="599"/>
      <c r="AD31" s="106"/>
      <c r="AE31" s="600"/>
      <c r="AG31" s="106"/>
      <c r="AI31" s="106"/>
      <c r="AJ31" s="106"/>
    </row>
    <row r="32" spans="2:41" ht="12" customHeight="1">
      <c r="B32" s="441">
        <v>22</v>
      </c>
      <c r="C32" s="230" t="s">
        <v>185</v>
      </c>
      <c r="D32" s="1497">
        <v>28</v>
      </c>
      <c r="E32" s="1507">
        <f>'12-18л. РАСКЛАДКА'!AA35</f>
        <v>120.136</v>
      </c>
      <c r="F32" s="1387">
        <f>'12-18л. РАСКЛАДКА'!AA93</f>
        <v>4.4000000000000004</v>
      </c>
      <c r="G32" s="1387">
        <f>'12-18л. РАСКЛАДКА'!AA152</f>
        <v>11</v>
      </c>
      <c r="H32" s="1387">
        <f>'12-18л. РАСКЛАДКА'!AA208</f>
        <v>8.2799999999999994</v>
      </c>
      <c r="I32" s="1387">
        <f>'12-18л. РАСКЛАДКА'!AA265</f>
        <v>21.04</v>
      </c>
      <c r="J32" s="1387">
        <f>'12-18л. РАСКЛАДКА'!AA321</f>
        <v>99.724000000000004</v>
      </c>
      <c r="K32" s="1387">
        <f>'12-18л. РАСКЛАДКА'!AA377</f>
        <v>0</v>
      </c>
      <c r="L32" s="1387">
        <f>'12-18л. РАСКЛАДКА'!AA430</f>
        <v>5.3</v>
      </c>
      <c r="M32" s="1387">
        <f>'12-18л. РАСКЛАДКА'!AA484</f>
        <v>2</v>
      </c>
      <c r="N32" s="1508">
        <f>'12-18л. РАСКЛАДКА'!AA537</f>
        <v>8.1199999999999992</v>
      </c>
      <c r="O32" s="1500">
        <f t="shared" si="0"/>
        <v>280</v>
      </c>
      <c r="P32" s="3313">
        <v>0</v>
      </c>
      <c r="Q32" s="816">
        <v>280</v>
      </c>
      <c r="R32" s="1428">
        <v>40</v>
      </c>
      <c r="T32" s="3707"/>
      <c r="U32" s="19"/>
      <c r="V32" s="356"/>
      <c r="W32" s="106"/>
      <c r="X32" s="106"/>
      <c r="Y32" s="106"/>
      <c r="Z32" s="106"/>
      <c r="AA32" s="598"/>
      <c r="AB32" s="126"/>
      <c r="AC32" s="599"/>
      <c r="AD32" s="106"/>
      <c r="AE32" s="605"/>
      <c r="AG32" s="106"/>
      <c r="AI32" s="106"/>
      <c r="AJ32" s="106"/>
    </row>
    <row r="33" spans="2:36" ht="13.5" customHeight="1">
      <c r="B33" s="441">
        <v>23</v>
      </c>
      <c r="C33" s="230" t="s">
        <v>49</v>
      </c>
      <c r="D33" s="1497">
        <v>24.5</v>
      </c>
      <c r="E33" s="1507">
        <f>'12-18л. РАСКЛАДКА'!AA36</f>
        <v>22</v>
      </c>
      <c r="F33" s="1387">
        <f>'12-18л. РАСКЛАДКА'!AA94</f>
        <v>15.299999999999999</v>
      </c>
      <c r="G33" s="1387">
        <f>'12-18л. РАСКЛАДКА'!AA153</f>
        <v>38.700000000000003</v>
      </c>
      <c r="H33" s="1387">
        <f>'12-18л. РАСКЛАДКА'!AA209</f>
        <v>3.4000000000000004</v>
      </c>
      <c r="I33" s="1387">
        <f>'12-18л. РАСКЛАДКА'!AA266</f>
        <v>53.599999999999994</v>
      </c>
      <c r="J33" s="1387">
        <f>'12-18л. РАСКЛАДКА'!AA322</f>
        <v>19</v>
      </c>
      <c r="K33" s="1387">
        <f>'12-18л. РАСКЛАДКА'!AA378</f>
        <v>33.35</v>
      </c>
      <c r="L33" s="1387">
        <f>'12-18л. РАСКЛАДКА'!AA431</f>
        <v>20.6</v>
      </c>
      <c r="M33" s="1387">
        <f>'12-18л. РАСКЛАДКА'!AA485</f>
        <v>9.1999999999999993</v>
      </c>
      <c r="N33" s="1508">
        <f>'12-18л. РАСКЛАДКА'!AA538</f>
        <v>29.85</v>
      </c>
      <c r="O33" s="1753">
        <f t="shared" si="0"/>
        <v>244.99999999999997</v>
      </c>
      <c r="P33" s="3313">
        <v>0</v>
      </c>
      <c r="Q33" s="816">
        <v>245</v>
      </c>
      <c r="R33" s="1428">
        <v>35</v>
      </c>
      <c r="T33" s="3707"/>
      <c r="U33" s="19"/>
      <c r="V33" s="356"/>
      <c r="W33" s="106"/>
      <c r="X33" s="106"/>
      <c r="Y33" s="106"/>
      <c r="Z33" s="106"/>
      <c r="AA33" s="598"/>
      <c r="AB33" s="126"/>
      <c r="AC33" s="599"/>
      <c r="AD33" s="106"/>
      <c r="AE33" s="605"/>
      <c r="AG33" s="106"/>
      <c r="AI33" s="106"/>
      <c r="AJ33" s="106"/>
    </row>
    <row r="34" spans="2:36" ht="12.75" customHeight="1">
      <c r="B34" s="441">
        <v>24</v>
      </c>
      <c r="C34" s="230" t="s">
        <v>50</v>
      </c>
      <c r="D34" s="1497">
        <v>10.5</v>
      </c>
      <c r="E34" s="1507">
        <f>'12-18л. РАСКЛАДКА'!AA37</f>
        <v>22.5</v>
      </c>
      <c r="F34" s="1387">
        <f>'12-18л. РАСКЛАДКА'!AA95</f>
        <v>0</v>
      </c>
      <c r="G34" s="1387">
        <f>'12-18л. РАСКЛАДКА'!AA154</f>
        <v>37.5</v>
      </c>
      <c r="H34" s="1387">
        <f>'12-18л. РАСКЛАДКА'!AA210</f>
        <v>0</v>
      </c>
      <c r="I34" s="1387">
        <f>'12-18л. РАСКЛАДКА'!AA267</f>
        <v>0</v>
      </c>
      <c r="J34" s="1387">
        <f>'12-18л. РАСКЛАДКА'!AA323</f>
        <v>15</v>
      </c>
      <c r="K34" s="1387">
        <f>'12-18л. РАСКЛАДКА'!AA379</f>
        <v>0</v>
      </c>
      <c r="L34" s="1387">
        <f>'12-18л. РАСКЛАДКА'!AA432</f>
        <v>0</v>
      </c>
      <c r="M34" s="1387">
        <f>'12-18л. РАСКЛАДКА'!AA486</f>
        <v>30</v>
      </c>
      <c r="N34" s="1508">
        <f>'12-18л. РАСКЛАДКА'!AA539</f>
        <v>0</v>
      </c>
      <c r="O34" s="1500">
        <f t="shared" si="0"/>
        <v>105</v>
      </c>
      <c r="P34" s="3313">
        <v>0</v>
      </c>
      <c r="Q34" s="816">
        <v>105</v>
      </c>
      <c r="R34" s="1428">
        <v>15</v>
      </c>
      <c r="T34" s="3707"/>
      <c r="U34" s="19"/>
      <c r="V34" s="356"/>
      <c r="W34" s="106"/>
      <c r="X34" s="106"/>
      <c r="Y34" s="106"/>
      <c r="Z34" s="106"/>
      <c r="AA34" s="598"/>
      <c r="AB34" s="126"/>
      <c r="AC34" s="599"/>
      <c r="AD34" s="106"/>
      <c r="AE34" s="600"/>
      <c r="AG34" s="106"/>
      <c r="AI34" s="106"/>
      <c r="AJ34" s="106"/>
    </row>
    <row r="35" spans="2:36" ht="12" customHeight="1">
      <c r="B35" s="441">
        <v>25</v>
      </c>
      <c r="C35" s="230" t="s">
        <v>51</v>
      </c>
      <c r="D35" s="1497">
        <v>1.4</v>
      </c>
      <c r="E35" s="1507">
        <f>'12-18л. РАСКЛАДКА'!AA38</f>
        <v>2</v>
      </c>
      <c r="F35" s="1387">
        <f>'12-18л. РАСКЛАДКА'!AA96</f>
        <v>0</v>
      </c>
      <c r="G35" s="1387">
        <f>'12-18л. РАСКЛАДКА'!AA155</f>
        <v>4</v>
      </c>
      <c r="H35" s="1387">
        <f>'12-18л. РАСКЛАДКА'!AA211</f>
        <v>0</v>
      </c>
      <c r="I35" s="1387">
        <f>'12-18л. РАСКЛАДКА'!AA268</f>
        <v>2</v>
      </c>
      <c r="J35" s="1387">
        <f>'12-18л. РАСКЛАДКА'!AA324</f>
        <v>2</v>
      </c>
      <c r="K35" s="1387">
        <f>'12-18л. РАСКЛАДКА'!AA380</f>
        <v>2</v>
      </c>
      <c r="L35" s="1387">
        <f>'12-18л. РАСКЛАДКА'!AA433</f>
        <v>1</v>
      </c>
      <c r="M35" s="1387">
        <f>'12-18л. РАСКЛАДКА'!AA487</f>
        <v>0</v>
      </c>
      <c r="N35" s="1508">
        <f>'12-18л. РАСКЛАДКА'!AA540</f>
        <v>0</v>
      </c>
      <c r="O35" s="1500">
        <f t="shared" si="0"/>
        <v>13</v>
      </c>
      <c r="P35" s="3357">
        <v>-7.1428571400000003</v>
      </c>
      <c r="Q35" s="816">
        <v>14</v>
      </c>
      <c r="R35" s="1428">
        <v>2</v>
      </c>
      <c r="T35" s="3707"/>
      <c r="U35" s="19"/>
      <c r="V35" s="356"/>
      <c r="W35" s="106"/>
      <c r="X35" s="106"/>
      <c r="Y35" s="106"/>
      <c r="Z35" s="106"/>
      <c r="AA35" s="598"/>
      <c r="AB35" s="126"/>
      <c r="AC35" s="599"/>
      <c r="AD35" s="106"/>
      <c r="AE35" s="613"/>
      <c r="AG35" s="106"/>
      <c r="AI35" s="106"/>
      <c r="AJ35" s="106"/>
    </row>
    <row r="36" spans="2:36" ht="12.75" customHeight="1">
      <c r="B36" s="441">
        <v>26</v>
      </c>
      <c r="C36" s="230" t="s">
        <v>186</v>
      </c>
      <c r="D36" s="1497">
        <v>0.84</v>
      </c>
      <c r="E36" s="1507">
        <f>'12-18л. РАСКЛАДКА'!AA39</f>
        <v>0</v>
      </c>
      <c r="F36" s="1387">
        <f>'12-18л. РАСКЛАДКА'!AA97</f>
        <v>3</v>
      </c>
      <c r="G36" s="1387">
        <f>'12-18л. РАСКЛАДКА'!AA156</f>
        <v>1.2</v>
      </c>
      <c r="H36" s="1387">
        <f>'12-18л. РАСКЛАДКА'!AA212</f>
        <v>0</v>
      </c>
      <c r="I36" s="1387">
        <f>'12-18л. РАСКЛАДКА'!AA269</f>
        <v>4.2</v>
      </c>
      <c r="J36" s="1387">
        <f>'12-18л. РАСКЛАДКА'!AA325</f>
        <v>0</v>
      </c>
      <c r="K36" s="1387">
        <f>'12-18л. РАСКЛАДКА'!AA381</f>
        <v>0</v>
      </c>
      <c r="L36" s="1387">
        <f>'12-18л. РАСКЛАДКА'!AA434</f>
        <v>0</v>
      </c>
      <c r="M36" s="1387">
        <f>'12-18л. РАСКЛАДКА'!AA488</f>
        <v>0</v>
      </c>
      <c r="N36" s="1508">
        <f>'12-18л. РАСКЛАДКА'!AA541</f>
        <v>0</v>
      </c>
      <c r="O36" s="1500">
        <f t="shared" si="0"/>
        <v>8.4</v>
      </c>
      <c r="P36" s="3313">
        <v>0</v>
      </c>
      <c r="Q36" s="816">
        <v>8.4</v>
      </c>
      <c r="R36" s="1428">
        <v>1.2</v>
      </c>
      <c r="T36" s="3707"/>
      <c r="U36" s="19"/>
      <c r="V36" s="356"/>
      <c r="W36" s="106"/>
      <c r="X36" s="106"/>
      <c r="Y36" s="106"/>
      <c r="Z36" s="106"/>
      <c r="AA36" s="598"/>
      <c r="AB36" s="126"/>
      <c r="AC36" s="599"/>
      <c r="AD36" s="106"/>
      <c r="AE36" s="1710"/>
      <c r="AG36" s="106"/>
      <c r="AI36" s="106"/>
      <c r="AJ36" s="106"/>
    </row>
    <row r="37" spans="2:36" ht="12" customHeight="1">
      <c r="B37" s="441">
        <v>27</v>
      </c>
      <c r="C37" s="230" t="s">
        <v>102</v>
      </c>
      <c r="D37" s="1497">
        <v>1.4</v>
      </c>
      <c r="E37" s="1507">
        <f>'12-18л. РАСКЛАДКА'!AA40</f>
        <v>3.5</v>
      </c>
      <c r="F37" s="1387">
        <f>'12-18л. РАСКЛАДКА'!AA98</f>
        <v>0</v>
      </c>
      <c r="G37" s="1387">
        <f>'12-18л. РАСКЛАДКА'!AA157</f>
        <v>0</v>
      </c>
      <c r="H37" s="1387">
        <f>'12-18л. РАСКЛАДКА'!AA213</f>
        <v>0</v>
      </c>
      <c r="I37" s="1387">
        <f>'12-18л. РАСКЛАДКА'!AA270</f>
        <v>0</v>
      </c>
      <c r="J37" s="1387">
        <f>'12-18л. РАСКЛАДКА'!AA326</f>
        <v>5</v>
      </c>
      <c r="K37" s="1387">
        <f>'12-18л. РАСКЛАДКА'!AA382</f>
        <v>3.5</v>
      </c>
      <c r="L37" s="1387">
        <f>'12-18л. РАСКЛАДКА'!AA435</f>
        <v>0</v>
      </c>
      <c r="M37" s="1387">
        <f>'12-18л. РАСКЛАДКА'!AA489</f>
        <v>0</v>
      </c>
      <c r="N37" s="1508">
        <f>'12-18л. РАСКЛАДКА'!AA542</f>
        <v>2</v>
      </c>
      <c r="O37" s="1500">
        <f t="shared" si="0"/>
        <v>14</v>
      </c>
      <c r="P37" s="3313">
        <v>0</v>
      </c>
      <c r="Q37" s="816">
        <v>14</v>
      </c>
      <c r="R37" s="1428">
        <v>2</v>
      </c>
      <c r="T37" s="3707"/>
      <c r="U37" s="19"/>
      <c r="V37" s="356"/>
      <c r="W37" s="106"/>
      <c r="X37" s="106"/>
      <c r="Y37" s="106"/>
      <c r="Z37" s="106"/>
      <c r="AA37" s="598"/>
      <c r="AB37" s="126"/>
      <c r="AC37" s="599"/>
      <c r="AD37" s="106"/>
      <c r="AE37" s="613"/>
      <c r="AG37" s="106"/>
      <c r="AI37" s="106"/>
      <c r="AJ37" s="106"/>
    </row>
    <row r="38" spans="2:36" ht="12" hidden="1" customHeight="1">
      <c r="B38" s="441">
        <v>28</v>
      </c>
      <c r="C38" s="230" t="s">
        <v>52</v>
      </c>
      <c r="D38" s="3703">
        <v>0.21</v>
      </c>
      <c r="E38" s="1507">
        <f>'12-18л. РАСКЛАДКА'!AA41</f>
        <v>0</v>
      </c>
      <c r="F38" s="1387">
        <f>'12-18л. РАСКЛАДКА'!AA99</f>
        <v>0</v>
      </c>
      <c r="G38" s="1387">
        <f>'12-18л. РАСКЛАДКА'!AA158</f>
        <v>0</v>
      </c>
      <c r="H38" s="1387">
        <f>'12-18л. РАСКЛАДКА'!AA214</f>
        <v>0</v>
      </c>
      <c r="I38" s="1387">
        <f>'12-18л. РАСКЛАДКА'!AA271</f>
        <v>1.05</v>
      </c>
      <c r="J38" s="1387">
        <f>'12-18л. РАСКЛАДКА'!AA327</f>
        <v>0</v>
      </c>
      <c r="K38" s="1387">
        <f>'12-18л. РАСКЛАДКА'!AA383</f>
        <v>0</v>
      </c>
      <c r="L38" s="1387">
        <f>'12-18л. РАСКЛАДКА'!AA436</f>
        <v>0.75</v>
      </c>
      <c r="M38" s="1387">
        <f>'12-18л. РАСКЛАДКА'!AA490</f>
        <v>0</v>
      </c>
      <c r="N38" s="1508">
        <f>'12-18л. РАСКЛАДКА'!AA543</f>
        <v>0</v>
      </c>
      <c r="O38" s="1500">
        <f t="shared" si="0"/>
        <v>1.8</v>
      </c>
      <c r="P38" s="3313">
        <f t="shared" ref="P38" si="2">(O38*100/Q38)-100</f>
        <v>-14.285714285714292</v>
      </c>
      <c r="Q38" s="816">
        <f t="shared" ref="Q38" si="3">(R38*70/100)*10</f>
        <v>2.1</v>
      </c>
      <c r="R38" s="1428">
        <v>0.3</v>
      </c>
      <c r="T38" s="3707"/>
      <c r="U38" s="19"/>
      <c r="V38" s="356"/>
      <c r="W38" s="106"/>
      <c r="X38" s="106"/>
      <c r="Y38" s="106"/>
      <c r="Z38" s="106"/>
      <c r="AA38" s="598"/>
      <c r="AB38" s="126"/>
      <c r="AC38" s="599"/>
      <c r="AD38" s="106"/>
      <c r="AE38" s="605"/>
      <c r="AG38" s="106"/>
      <c r="AI38" s="106"/>
      <c r="AJ38" s="106"/>
    </row>
    <row r="39" spans="2:36" ht="11.25" customHeight="1">
      <c r="B39" s="441">
        <v>29</v>
      </c>
      <c r="C39" s="465" t="s">
        <v>187</v>
      </c>
      <c r="D39" s="1497">
        <v>3.5</v>
      </c>
      <c r="E39" s="1507">
        <f>'12-18л. РАСКЛАДКА'!AA42</f>
        <v>3.2500000000000004</v>
      </c>
      <c r="F39" s="1387">
        <f>'12-18л. РАСКЛАДКА'!AA100</f>
        <v>3.5820000000000003</v>
      </c>
      <c r="G39" s="1387">
        <f>'12-18л. РАСКЛАДКА'!AA159</f>
        <v>2.6100000000000003</v>
      </c>
      <c r="H39" s="1387">
        <f>'12-18л. РАСКЛАДКА'!AA215</f>
        <v>4.1050000000000004</v>
      </c>
      <c r="I39" s="1387">
        <f>'12-18л. РАСКЛАДКА'!AA272</f>
        <v>4.1399999999999997</v>
      </c>
      <c r="J39" s="1387">
        <f>'12-18л. РАСКЛАДКА'!AA328</f>
        <v>3.31</v>
      </c>
      <c r="K39" s="1387">
        <f>'12-18л. РАСКЛАДКА'!AA384</f>
        <v>4.0299999999999994</v>
      </c>
      <c r="L39" s="1387">
        <f>'12-18л. РАСКЛАДКА'!AA437</f>
        <v>2.74</v>
      </c>
      <c r="M39" s="1387">
        <f>'12-18л. РАСКЛАДКА'!AA491</f>
        <v>3.46</v>
      </c>
      <c r="N39" s="1508">
        <f>'12-18л. РАСКЛАДКА'!AA544</f>
        <v>3.7729999999999997</v>
      </c>
      <c r="O39" s="1500">
        <f t="shared" si="0"/>
        <v>35</v>
      </c>
      <c r="P39" s="3313">
        <v>0</v>
      </c>
      <c r="Q39" s="816">
        <v>35</v>
      </c>
      <c r="R39" s="1428">
        <v>5</v>
      </c>
      <c r="T39" s="3707"/>
      <c r="U39" s="7"/>
      <c r="V39" s="356"/>
      <c r="W39" s="106"/>
      <c r="X39" s="106"/>
      <c r="Y39" s="106"/>
      <c r="Z39" s="106"/>
      <c r="AA39" s="598"/>
      <c r="AB39" s="126"/>
      <c r="AC39" s="599"/>
      <c r="AD39" s="106"/>
      <c r="AE39" s="605"/>
      <c r="AG39" s="106"/>
      <c r="AI39" s="106"/>
      <c r="AJ39" s="106"/>
    </row>
    <row r="40" spans="2:36" ht="11.25" customHeight="1">
      <c r="B40" s="441">
        <v>30</v>
      </c>
      <c r="C40" s="230" t="s">
        <v>103</v>
      </c>
      <c r="D40" s="1497">
        <v>2.8</v>
      </c>
      <c r="E40" s="1507">
        <f>'12-18л. РАСКЛАДКА'!AA43</f>
        <v>0</v>
      </c>
      <c r="F40" s="1387">
        <f>'12-18л. РАСКЛАДКА'!AA101</f>
        <v>0</v>
      </c>
      <c r="G40" s="1387">
        <f>'12-18л. РАСКЛАДКА'!AA160</f>
        <v>0</v>
      </c>
      <c r="H40" s="1387">
        <f>'12-18л. РАСКЛАДКА'!AA216</f>
        <v>4</v>
      </c>
      <c r="I40" s="1387">
        <f>'12-18л. РАСКЛАДКА'!AA273</f>
        <v>4</v>
      </c>
      <c r="J40" s="1387">
        <f>'12-18л. РАСКЛАДКА'!AA329</f>
        <v>0</v>
      </c>
      <c r="K40" s="1387">
        <f>'12-18л. РАСКЛАДКА'!AA385</f>
        <v>10</v>
      </c>
      <c r="L40" s="1387">
        <f>'12-18л. РАСКЛАДКА'!AA438</f>
        <v>0</v>
      </c>
      <c r="M40" s="1387">
        <f>'12-18л. РАСКЛАДКА'!AA492</f>
        <v>0</v>
      </c>
      <c r="N40" s="1508">
        <f>'12-18л. РАСКЛАДКА'!AA545</f>
        <v>10</v>
      </c>
      <c r="O40" s="1500">
        <f t="shared" si="0"/>
        <v>28</v>
      </c>
      <c r="P40" s="3357">
        <v>0</v>
      </c>
      <c r="Q40" s="816">
        <v>28</v>
      </c>
      <c r="R40" s="1428">
        <v>4</v>
      </c>
      <c r="T40" s="3707"/>
      <c r="U40" s="19"/>
      <c r="V40" s="356"/>
      <c r="W40" s="106"/>
      <c r="X40" s="106"/>
      <c r="Y40" s="106"/>
      <c r="Z40" s="106"/>
      <c r="AA40" s="598"/>
      <c r="AB40" s="126"/>
      <c r="AC40" s="599"/>
      <c r="AD40" s="106"/>
      <c r="AE40" s="613"/>
      <c r="AG40" s="106"/>
      <c r="AI40" s="106"/>
      <c r="AJ40" s="106"/>
    </row>
    <row r="41" spans="2:36" ht="12.75" customHeight="1">
      <c r="B41" s="441">
        <v>31</v>
      </c>
      <c r="C41" s="230" t="s">
        <v>104</v>
      </c>
      <c r="D41" s="1497">
        <v>1.4</v>
      </c>
      <c r="E41" s="1507">
        <f>'12-18л. РАСКЛАДКА'!AA44</f>
        <v>2.2970000000000002</v>
      </c>
      <c r="F41" s="1387">
        <f>'12-18л. РАСКЛАДКА'!AA102</f>
        <v>1.7700499999999999</v>
      </c>
      <c r="G41" s="1387">
        <f>'12-18л. РАСКЛАДКА'!AA161</f>
        <v>0.80299999999999994</v>
      </c>
      <c r="H41" s="1387">
        <f>'12-18л. РАСКЛАДКА'!AA217</f>
        <v>1.3599000000000001</v>
      </c>
      <c r="I41" s="1387">
        <f>'12-18л. РАСКЛАДКА'!AA274</f>
        <v>2.6093000000000002</v>
      </c>
      <c r="J41" s="1387">
        <f>'12-18л. РАСКЛАДКА'!AA330</f>
        <v>0.01</v>
      </c>
      <c r="K41" s="1387">
        <f>'12-18л. РАСКЛАДКА'!AA386</f>
        <v>0.71</v>
      </c>
      <c r="L41" s="1387">
        <f>'12-18л. РАСКЛАДКА'!AA439</f>
        <v>0.01</v>
      </c>
      <c r="M41" s="1387">
        <f>'12-18л. РАСКЛАДКА'!AA493</f>
        <v>2.9704600000000001</v>
      </c>
      <c r="N41" s="1508">
        <f>'12-18л. РАСКЛАДКА'!AA546</f>
        <v>1.46031</v>
      </c>
      <c r="O41" s="1500">
        <f t="shared" si="0"/>
        <v>14.000019999999999</v>
      </c>
      <c r="P41" s="3313">
        <v>1.4286E-4</v>
      </c>
      <c r="Q41" s="816">
        <v>14</v>
      </c>
      <c r="R41" s="1428">
        <v>2</v>
      </c>
      <c r="T41" s="3709"/>
      <c r="U41" s="19"/>
      <c r="V41" s="356"/>
      <c r="W41" s="106"/>
      <c r="X41" s="106"/>
      <c r="Y41" s="106"/>
      <c r="Z41" s="106"/>
      <c r="AA41" s="598"/>
      <c r="AB41" s="126"/>
      <c r="AC41" s="599"/>
      <c r="AD41" s="106"/>
      <c r="AE41" s="614"/>
      <c r="AG41" s="106"/>
      <c r="AI41" s="106"/>
      <c r="AJ41" s="106"/>
    </row>
    <row r="42" spans="2:36" ht="12" customHeight="1">
      <c r="B42" s="441">
        <v>32</v>
      </c>
      <c r="C42" s="230" t="s">
        <v>54</v>
      </c>
      <c r="D42" s="1497">
        <v>63</v>
      </c>
      <c r="E42" s="1513">
        <f>'12-18л. МЕНЮ '!E101</f>
        <v>66.921730000000011</v>
      </c>
      <c r="F42" s="624">
        <f>'12-18л. МЕНЮ '!E155</f>
        <v>64.363499999999988</v>
      </c>
      <c r="G42" s="624">
        <f>'12-18л. МЕНЮ '!E209</f>
        <v>62.465599999999988</v>
      </c>
      <c r="H42" s="624">
        <f>'12-18л. МЕНЮ '!E266</f>
        <v>64.793400000000005</v>
      </c>
      <c r="I42" s="624">
        <f>'12-18л. МЕНЮ '!E317</f>
        <v>63.905699999999996</v>
      </c>
      <c r="J42" s="624">
        <f>'12-18л. МЕНЮ '!E374</f>
        <v>64.421700000000001</v>
      </c>
      <c r="K42" s="624">
        <f>'12-18л. МЕНЮ '!E432</f>
        <v>71.634860000000003</v>
      </c>
      <c r="L42" s="624">
        <f>'12-18л. МЕНЮ '!E487</f>
        <v>57.723400000000005</v>
      </c>
      <c r="M42" s="624">
        <f>'12-18л. МЕНЮ '!E540</f>
        <v>52.130830000000003</v>
      </c>
      <c r="N42" s="1514">
        <f>'12-18л. МЕНЮ '!E596</f>
        <v>61.642790000000005</v>
      </c>
      <c r="O42" s="1500">
        <f t="shared" si="0"/>
        <v>630.00350999999989</v>
      </c>
      <c r="P42" s="3313">
        <v>5.5714000000000002E-4</v>
      </c>
      <c r="Q42" s="816">
        <v>630</v>
      </c>
      <c r="R42" s="1428">
        <v>90</v>
      </c>
      <c r="T42" s="3707"/>
      <c r="U42" s="19"/>
      <c r="V42" s="356"/>
      <c r="W42" s="106"/>
      <c r="X42" s="106"/>
      <c r="Y42" s="106"/>
      <c r="Z42" s="106"/>
      <c r="AA42" s="617"/>
      <c r="AB42" s="126"/>
      <c r="AC42" s="599"/>
      <c r="AD42" s="106"/>
      <c r="AE42" s="605"/>
      <c r="AG42" s="106"/>
      <c r="AI42" s="106"/>
      <c r="AJ42" s="106"/>
    </row>
    <row r="43" spans="2:36" ht="10.5" customHeight="1">
      <c r="B43" s="441">
        <v>33</v>
      </c>
      <c r="C43" s="230" t="s">
        <v>55</v>
      </c>
      <c r="D43" s="1497">
        <v>64.400000000000006</v>
      </c>
      <c r="E43" s="1513">
        <f>'12-18л. МЕНЮ '!F101</f>
        <v>72.418419999999998</v>
      </c>
      <c r="F43" s="624">
        <f>'12-18л. МЕНЮ '!F155</f>
        <v>73.988399999999999</v>
      </c>
      <c r="G43" s="624">
        <f>'12-18л. МЕНЮ '!F209</f>
        <v>58.593969999999999</v>
      </c>
      <c r="H43" s="624">
        <f>'12-18л. МЕНЮ '!F266</f>
        <v>65.076000000000008</v>
      </c>
      <c r="I43" s="624">
        <f>'12-18л. МЕНЮ '!F317</f>
        <v>53.100819999999999</v>
      </c>
      <c r="J43" s="624">
        <f>'12-18л. МЕНЮ '!F374</f>
        <v>70.079700000000003</v>
      </c>
      <c r="K43" s="624">
        <f>'12-18л. МЕНЮ '!F432</f>
        <v>53.919069999999991</v>
      </c>
      <c r="L43" s="624">
        <f>'12-18л. МЕНЮ '!F487</f>
        <v>66.967600000000004</v>
      </c>
      <c r="M43" s="624">
        <f>'12-18л. МЕНЮ '!F540</f>
        <v>60.678770000000007</v>
      </c>
      <c r="N43" s="1514">
        <f>'12-18л. МЕНЮ '!F596</f>
        <v>69.177620000000005</v>
      </c>
      <c r="O43" s="1500">
        <f t="shared" si="0"/>
        <v>644.00037000000009</v>
      </c>
      <c r="P43" s="3313">
        <v>5.7450000000000001E-5</v>
      </c>
      <c r="Q43" s="816">
        <v>644</v>
      </c>
      <c r="R43" s="1428">
        <v>92</v>
      </c>
      <c r="T43" s="3707"/>
      <c r="U43" s="19"/>
      <c r="V43" s="356"/>
      <c r="W43" s="106"/>
      <c r="X43" s="106"/>
      <c r="Y43" s="106"/>
      <c r="Z43" s="106"/>
      <c r="AA43" s="617"/>
      <c r="AB43" s="126"/>
      <c r="AC43" s="599"/>
      <c r="AD43" s="106"/>
      <c r="AE43" s="605"/>
      <c r="AG43" s="106"/>
      <c r="AI43" s="106"/>
      <c r="AJ43" s="106"/>
    </row>
    <row r="44" spans="2:36" ht="12" customHeight="1">
      <c r="B44" s="441">
        <v>34</v>
      </c>
      <c r="C44" s="230" t="s">
        <v>56</v>
      </c>
      <c r="D44" s="1497">
        <v>268.10000000000002</v>
      </c>
      <c r="E44" s="1515">
        <f>'12-18л. МЕНЮ '!G101</f>
        <v>267.98208</v>
      </c>
      <c r="F44" s="624">
        <f>'12-18л. МЕНЮ '!G155</f>
        <v>258.68790000000001</v>
      </c>
      <c r="G44" s="624">
        <f>'12-18л. МЕНЮ '!G209</f>
        <v>267.32934</v>
      </c>
      <c r="H44" s="624">
        <f>'12-18л. МЕНЮ '!G266</f>
        <v>264.42869999999999</v>
      </c>
      <c r="I44" s="624">
        <f>'12-18л. МЕНЮ '!G317</f>
        <v>252.72599999999997</v>
      </c>
      <c r="J44" s="624">
        <f>'12-18л. МЕНЮ '!G374</f>
        <v>279.75729999999999</v>
      </c>
      <c r="K44" s="624">
        <f>'12-18л. МЕНЮ '!G432</f>
        <v>299.18020000000001</v>
      </c>
      <c r="L44" s="624">
        <f>'12-18л. МЕНЮ '!G487</f>
        <v>229.0762</v>
      </c>
      <c r="M44" s="624">
        <f>'12-18л. МЕНЮ '!G540</f>
        <v>287.08303999999998</v>
      </c>
      <c r="N44" s="1514">
        <f>'12-18л. МЕНЮ '!G596</f>
        <v>274.74939999999998</v>
      </c>
      <c r="O44" s="1500">
        <f t="shared" si="0"/>
        <v>2681.0001600000001</v>
      </c>
      <c r="P44" s="3313">
        <v>5.9699999999999996E-6</v>
      </c>
      <c r="Q44" s="816">
        <v>2681</v>
      </c>
      <c r="R44" s="1428">
        <v>383</v>
      </c>
      <c r="T44" s="3707"/>
      <c r="U44" s="19"/>
      <c r="V44" s="356"/>
      <c r="W44" s="106"/>
      <c r="X44" s="106"/>
      <c r="Y44" s="106"/>
      <c r="Z44" s="106"/>
      <c r="AA44" s="617"/>
      <c r="AB44" s="126"/>
      <c r="AC44" s="599"/>
      <c r="AD44" s="106"/>
      <c r="AE44" s="605"/>
      <c r="AG44" s="106"/>
      <c r="AI44" s="106"/>
      <c r="AJ44" s="106"/>
    </row>
    <row r="45" spans="2:36" ht="11.25" customHeight="1" thickBot="1">
      <c r="B45" s="466">
        <v>35</v>
      </c>
      <c r="C45" s="467" t="s">
        <v>57</v>
      </c>
      <c r="D45" s="1498">
        <v>1904</v>
      </c>
      <c r="E45" s="1516">
        <f>'12-18л. МЕНЮ '!H101</f>
        <v>1934.5789299999997</v>
      </c>
      <c r="F45" s="627">
        <f>'12-18л. МЕНЮ '!H155</f>
        <v>1931.1917999999996</v>
      </c>
      <c r="G45" s="627">
        <f>'12-18л. МЕНЮ '!H209</f>
        <v>1838.8161999999998</v>
      </c>
      <c r="H45" s="627">
        <f>'12-18л. МЕНЮ '!H266</f>
        <v>1903.4677000000001</v>
      </c>
      <c r="I45" s="627">
        <f>'12-18л. МЕНЮ '!H317</f>
        <v>1772.1997999999999</v>
      </c>
      <c r="J45" s="627">
        <f>'12-18л. МЕНЮ '!H374</f>
        <v>2014.1362999999999</v>
      </c>
      <c r="K45" s="628">
        <f>'12-18л. МЕНЮ '!H432</f>
        <v>1954.9662000000001</v>
      </c>
      <c r="L45" s="627">
        <f>'12-18л. МЕНЮ '!H487</f>
        <v>1826.7011000000002</v>
      </c>
      <c r="M45" s="627">
        <f>'12-18л. МЕНЮ '!H540</f>
        <v>1910.1065999999998</v>
      </c>
      <c r="N45" s="1517">
        <f>'12-18л. МЕНЮ '!H596</f>
        <v>1953.8352</v>
      </c>
      <c r="O45" s="1503">
        <f t="shared" si="0"/>
        <v>19039.999830000001</v>
      </c>
      <c r="P45" s="3319">
        <v>-8.8999999999999995E-7</v>
      </c>
      <c r="Q45" s="1521">
        <v>19040</v>
      </c>
      <c r="R45" s="1431">
        <v>2720</v>
      </c>
      <c r="T45" s="3707"/>
      <c r="U45" s="19"/>
      <c r="V45" s="356"/>
      <c r="W45" s="106"/>
      <c r="X45" s="106"/>
      <c r="Y45" s="106"/>
      <c r="Z45" s="106"/>
      <c r="AA45" s="617"/>
      <c r="AB45" s="126"/>
      <c r="AC45" s="599"/>
      <c r="AD45" s="106"/>
      <c r="AE45" s="605"/>
      <c r="AG45" s="106"/>
      <c r="AI45" s="106"/>
      <c r="AJ45" s="106"/>
    </row>
    <row r="46" spans="2:36">
      <c r="T46" s="11"/>
      <c r="U46" s="11"/>
      <c r="V46" s="11"/>
      <c r="W46" s="11"/>
      <c r="X46" s="11"/>
      <c r="Y46" s="11"/>
      <c r="Z46" s="11"/>
    </row>
    <row r="48" spans="2:36" ht="13.5" customHeight="1"/>
    <row r="49" spans="2:18" ht="12.75" customHeight="1"/>
    <row r="50" spans="2:18" ht="12.75" customHeight="1"/>
    <row r="51" spans="2:18" ht="11.25" customHeight="1"/>
    <row r="52" spans="2:18" ht="11.25" customHeight="1"/>
    <row r="54" spans="2:18">
      <c r="B54" t="s">
        <v>191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</row>
    <row r="55" spans="2:18">
      <c r="B55" t="s">
        <v>192</v>
      </c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</row>
    <row r="56" spans="2:18">
      <c r="B56" t="s">
        <v>193</v>
      </c>
      <c r="O56" s="261"/>
      <c r="P56" s="261"/>
    </row>
    <row r="57" spans="2:18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61"/>
      <c r="R57" s="261"/>
    </row>
    <row r="58" spans="2:18">
      <c r="B58" s="1" t="s">
        <v>194</v>
      </c>
    </row>
    <row r="59" spans="2:18">
      <c r="B59" t="s">
        <v>195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</row>
    <row r="60" spans="2:18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61"/>
      <c r="R60" s="261"/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2:54"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6"/>
    </row>
    <row r="88" spans="2:54">
      <c r="B88" s="200"/>
      <c r="C88" s="106"/>
      <c r="D88" s="200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98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  <c r="AL88" s="106"/>
      <c r="AM88" s="106"/>
      <c r="AN88" s="106"/>
      <c r="AO88" s="106"/>
      <c r="AP88" s="106"/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</row>
    <row r="89" spans="2:54">
      <c r="B89" s="106"/>
      <c r="C89" s="126"/>
      <c r="D89" s="356"/>
      <c r="E89" s="203"/>
      <c r="F89" s="203"/>
      <c r="G89" s="203"/>
      <c r="H89" s="203"/>
      <c r="I89" s="203"/>
      <c r="J89" s="203"/>
      <c r="K89" s="203"/>
      <c r="L89" s="203"/>
      <c r="M89" s="126"/>
      <c r="N89" s="126"/>
      <c r="O89" s="98"/>
      <c r="P89" s="98"/>
      <c r="Q89" s="126"/>
      <c r="R89" s="356"/>
      <c r="S89" s="106"/>
      <c r="T89" s="356"/>
      <c r="U89" s="12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6"/>
    </row>
    <row r="90" spans="2:54">
      <c r="B90" s="106"/>
      <c r="C90" s="126"/>
      <c r="D90" s="98"/>
      <c r="E90" s="203"/>
      <c r="F90" s="203"/>
      <c r="G90" s="203"/>
      <c r="H90" s="203"/>
      <c r="I90" s="203"/>
      <c r="J90" s="203"/>
      <c r="K90" s="203"/>
      <c r="L90" s="203"/>
      <c r="M90" s="126"/>
      <c r="N90" s="126"/>
      <c r="O90" s="98"/>
      <c r="P90" s="98"/>
      <c r="Q90" s="126"/>
      <c r="R90" s="356"/>
      <c r="S90" s="106"/>
      <c r="T90" s="356"/>
      <c r="U90" s="12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</row>
    <row r="91" spans="2:54">
      <c r="B91" s="106"/>
      <c r="C91" s="356"/>
      <c r="D91" s="356"/>
      <c r="E91" s="203"/>
      <c r="F91" s="203"/>
      <c r="G91" s="203"/>
      <c r="H91" s="203"/>
      <c r="I91" s="106"/>
      <c r="J91" s="106"/>
      <c r="K91" s="203"/>
      <c r="L91" s="104"/>
      <c r="M91" s="126"/>
      <c r="N91" s="126"/>
      <c r="O91" s="98"/>
      <c r="P91" s="98"/>
      <c r="Q91" s="356"/>
      <c r="R91" s="356"/>
      <c r="S91" s="106"/>
      <c r="T91" s="356"/>
      <c r="U91" s="126"/>
      <c r="V91" s="106"/>
      <c r="W91" s="106"/>
      <c r="X91" s="106"/>
      <c r="Y91" s="106"/>
      <c r="Z91" s="106"/>
      <c r="AA91" s="106"/>
      <c r="AB91" s="593"/>
      <c r="AC91" s="106"/>
      <c r="AD91" s="106"/>
      <c r="AE91" s="106"/>
      <c r="AF91" s="106"/>
      <c r="AG91" s="106"/>
      <c r="AH91" s="106"/>
      <c r="AI91" s="106"/>
      <c r="AJ91" s="106"/>
      <c r="AK91" s="106"/>
      <c r="AL91" s="106"/>
      <c r="AM91" s="106"/>
      <c r="AN91" s="106"/>
      <c r="AO91" s="106"/>
      <c r="AP91" s="106"/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</row>
    <row r="92" spans="2:54">
      <c r="B92" s="106"/>
      <c r="C92" s="126"/>
      <c r="D92" s="126"/>
      <c r="E92" s="356"/>
      <c r="F92" s="356"/>
      <c r="G92" s="356"/>
      <c r="H92" s="356"/>
      <c r="I92" s="356"/>
      <c r="J92" s="356"/>
      <c r="K92" s="356"/>
      <c r="L92" s="356"/>
      <c r="M92" s="356"/>
      <c r="N92" s="356"/>
      <c r="O92" s="98"/>
      <c r="P92" s="98"/>
      <c r="Q92" s="356"/>
      <c r="R92" s="356"/>
      <c r="S92" s="106"/>
      <c r="T92" s="356"/>
      <c r="U92" s="126"/>
      <c r="V92" s="106"/>
      <c r="W92" s="106"/>
      <c r="X92" s="106"/>
      <c r="Y92" s="106"/>
      <c r="Z92" s="328"/>
      <c r="AA92" s="106"/>
      <c r="AB92" s="593"/>
      <c r="AC92" s="106"/>
      <c r="AD92" s="106"/>
      <c r="AE92" s="106"/>
      <c r="AF92" s="106"/>
      <c r="AG92" s="106"/>
      <c r="AH92" s="106"/>
      <c r="AI92" s="106"/>
      <c r="AJ92" s="106"/>
      <c r="AK92" s="106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</row>
    <row r="93" spans="2:54">
      <c r="B93" s="106"/>
      <c r="C93" s="356"/>
      <c r="D93" s="106"/>
      <c r="E93" s="356"/>
      <c r="F93" s="356"/>
      <c r="G93" s="356"/>
      <c r="H93" s="356"/>
      <c r="I93" s="356"/>
      <c r="J93" s="356"/>
      <c r="K93" s="356"/>
      <c r="L93" s="356"/>
      <c r="M93" s="356"/>
      <c r="N93" s="356"/>
      <c r="O93" s="98"/>
      <c r="P93" s="98"/>
      <c r="Q93" s="126"/>
      <c r="R93" s="356"/>
      <c r="S93" s="106"/>
      <c r="T93" s="356"/>
      <c r="U93" s="126"/>
      <c r="V93" s="106"/>
      <c r="W93" s="106"/>
      <c r="X93" s="106"/>
      <c r="Y93" s="106"/>
      <c r="Z93" s="328"/>
      <c r="AA93" s="106"/>
      <c r="AB93" s="594"/>
      <c r="AC93" s="106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</row>
    <row r="94" spans="2:54">
      <c r="B94" s="106"/>
      <c r="C94" s="126"/>
      <c r="D94" s="203"/>
      <c r="E94" s="126"/>
      <c r="F94" s="126"/>
      <c r="G94" s="126"/>
      <c r="H94" s="126"/>
      <c r="I94" s="101"/>
      <c r="J94" s="126"/>
      <c r="K94" s="126"/>
      <c r="L94" s="126"/>
      <c r="M94" s="126"/>
      <c r="N94" s="101"/>
      <c r="O94" s="98"/>
      <c r="P94" s="98"/>
      <c r="Q94" s="203"/>
      <c r="R94" s="356"/>
      <c r="S94" s="126"/>
      <c r="T94" s="356"/>
      <c r="U94" s="126"/>
      <c r="V94" s="106"/>
      <c r="W94" s="268"/>
      <c r="X94" s="356"/>
      <c r="Y94" s="159"/>
      <c r="Z94" s="595"/>
      <c r="AA94" s="106"/>
      <c r="AB94" s="594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</row>
    <row r="95" spans="2:54">
      <c r="B95" s="159"/>
      <c r="C95" s="126"/>
      <c r="D95" s="596"/>
      <c r="E95" s="612"/>
      <c r="F95" s="597"/>
      <c r="G95" s="597"/>
      <c r="H95" s="597"/>
      <c r="I95" s="597"/>
      <c r="J95" s="597"/>
      <c r="K95" s="597"/>
      <c r="L95" s="597"/>
      <c r="M95" s="597"/>
      <c r="N95" s="597"/>
      <c r="O95" s="596"/>
      <c r="P95" s="356"/>
      <c r="Q95" s="356"/>
      <c r="R95" s="106"/>
      <c r="S95" s="487"/>
      <c r="T95" s="106"/>
      <c r="U95" s="106"/>
      <c r="V95" s="106"/>
      <c r="W95" s="598"/>
      <c r="X95" s="126"/>
      <c r="Y95" s="121"/>
      <c r="Z95" s="599"/>
      <c r="AA95" s="106"/>
      <c r="AB95" s="600"/>
      <c r="AC95" s="106"/>
      <c r="AD95" s="106"/>
      <c r="AE95" s="106"/>
      <c r="AF95" s="106"/>
      <c r="AG95" s="106"/>
      <c r="AH95" s="106"/>
      <c r="AI95" s="106"/>
      <c r="AJ95" s="106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  <c r="AV95" s="106"/>
      <c r="AW95" s="106"/>
      <c r="AX95" s="106"/>
      <c r="AY95" s="106"/>
      <c r="AZ95" s="106"/>
      <c r="BA95" s="106"/>
      <c r="BB95" s="106"/>
    </row>
    <row r="96" spans="2:54">
      <c r="B96" s="159"/>
      <c r="C96" s="126"/>
      <c r="D96" s="596"/>
      <c r="E96" s="612"/>
      <c r="F96" s="597"/>
      <c r="G96" s="597"/>
      <c r="H96" s="597"/>
      <c r="I96" s="597"/>
      <c r="J96" s="597"/>
      <c r="K96" s="597"/>
      <c r="L96" s="597"/>
      <c r="M96" s="597"/>
      <c r="N96" s="597"/>
      <c r="O96" s="601"/>
      <c r="P96" s="602"/>
      <c r="Q96" s="356"/>
      <c r="R96" s="106"/>
      <c r="S96" s="106"/>
      <c r="T96" s="106"/>
      <c r="U96" s="106"/>
      <c r="V96" s="106"/>
      <c r="W96" s="598"/>
      <c r="X96" s="126"/>
      <c r="Y96" s="121"/>
      <c r="Z96" s="599"/>
      <c r="AA96" s="106"/>
      <c r="AB96" s="600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6"/>
    </row>
    <row r="97" spans="2:54">
      <c r="B97" s="159"/>
      <c r="C97" s="126"/>
      <c r="D97" s="596"/>
      <c r="E97" s="612"/>
      <c r="F97" s="597"/>
      <c r="G97" s="597"/>
      <c r="H97" s="612"/>
      <c r="I97" s="597"/>
      <c r="J97" s="597"/>
      <c r="K97" s="612"/>
      <c r="L97" s="597"/>
      <c r="M97" s="597"/>
      <c r="N97" s="597"/>
      <c r="O97" s="596"/>
      <c r="P97" s="602"/>
      <c r="Q97" s="356"/>
      <c r="R97" s="106"/>
      <c r="S97" s="106"/>
      <c r="T97" s="106"/>
      <c r="U97" s="106"/>
      <c r="V97" s="106"/>
      <c r="W97" s="598"/>
      <c r="X97" s="126"/>
      <c r="Y97" s="121"/>
      <c r="Z97" s="599"/>
      <c r="AA97" s="106"/>
      <c r="AB97" s="603"/>
      <c r="AC97" s="106"/>
      <c r="AD97" s="106"/>
      <c r="AE97" s="106"/>
      <c r="AF97" s="106"/>
      <c r="AG97" s="106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6"/>
    </row>
    <row r="98" spans="2:54">
      <c r="B98" s="159"/>
      <c r="C98" s="126"/>
      <c r="D98" s="596"/>
      <c r="E98" s="612"/>
      <c r="F98" s="597"/>
      <c r="G98" s="597"/>
      <c r="H98" s="597"/>
      <c r="I98" s="597"/>
      <c r="J98" s="597"/>
      <c r="K98" s="597"/>
      <c r="L98" s="597"/>
      <c r="M98" s="597"/>
      <c r="N98" s="612"/>
      <c r="O98" s="604"/>
      <c r="P98" s="602"/>
      <c r="Q98" s="356"/>
      <c r="R98" s="106"/>
      <c r="S98" s="106"/>
      <c r="T98" s="106"/>
      <c r="U98" s="106"/>
      <c r="V98" s="106"/>
      <c r="W98" s="598"/>
      <c r="X98" s="126"/>
      <c r="Y98" s="121"/>
      <c r="Z98" s="599"/>
      <c r="AA98" s="106"/>
      <c r="AB98" s="600"/>
      <c r="AC98" s="106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106"/>
      <c r="AV98" s="106"/>
      <c r="AW98" s="106"/>
      <c r="AX98" s="106"/>
      <c r="AY98" s="106"/>
      <c r="AZ98" s="106"/>
      <c r="BA98" s="106"/>
      <c r="BB98" s="106"/>
    </row>
    <row r="99" spans="2:54">
      <c r="B99" s="159"/>
      <c r="C99" s="126"/>
      <c r="D99" s="596"/>
      <c r="E99" s="612"/>
      <c r="F99" s="597"/>
      <c r="G99" s="597"/>
      <c r="H99" s="597"/>
      <c r="I99" s="597"/>
      <c r="J99" s="597"/>
      <c r="K99" s="597"/>
      <c r="L99" s="597"/>
      <c r="M99" s="597"/>
      <c r="N99" s="597"/>
      <c r="O99" s="596"/>
      <c r="P99" s="602"/>
      <c r="Q99" s="356"/>
      <c r="R99" s="106"/>
      <c r="S99" s="106"/>
      <c r="T99" s="106"/>
      <c r="U99" s="106"/>
      <c r="V99" s="106"/>
      <c r="W99" s="598"/>
      <c r="X99" s="126"/>
      <c r="Y99" s="121"/>
      <c r="Z99" s="599"/>
      <c r="AA99" s="106"/>
      <c r="AB99" s="605"/>
      <c r="AC99" s="106"/>
      <c r="AD99" s="106"/>
      <c r="AE99" s="106"/>
      <c r="AF99" s="106"/>
      <c r="AG99" s="106"/>
      <c r="AH99" s="106"/>
      <c r="AI99" s="106"/>
      <c r="AJ99" s="106"/>
      <c r="AK99" s="106"/>
      <c r="AL99" s="106"/>
      <c r="AM99" s="106"/>
      <c r="AN99" s="106"/>
      <c r="AO99" s="106"/>
      <c r="AP99" s="106"/>
      <c r="AQ99" s="106"/>
      <c r="AR99" s="106"/>
      <c r="AS99" s="106"/>
      <c r="AT99" s="106"/>
      <c r="AU99" s="106"/>
      <c r="AV99" s="106"/>
      <c r="AW99" s="106"/>
      <c r="AX99" s="106"/>
      <c r="AY99" s="106"/>
      <c r="AZ99" s="106"/>
      <c r="BA99" s="106"/>
      <c r="BB99" s="106"/>
    </row>
    <row r="100" spans="2:54">
      <c r="B100" s="159"/>
      <c r="C100" s="126"/>
      <c r="D100" s="596"/>
      <c r="E100" s="612"/>
      <c r="F100" s="597"/>
      <c r="G100" s="597"/>
      <c r="H100" s="597"/>
      <c r="I100" s="597"/>
      <c r="J100" s="597"/>
      <c r="K100" s="597"/>
      <c r="L100" s="597"/>
      <c r="M100" s="597"/>
      <c r="N100" s="597"/>
      <c r="O100" s="596"/>
      <c r="P100" s="602"/>
      <c r="Q100" s="356"/>
      <c r="R100" s="106"/>
      <c r="S100" s="106"/>
      <c r="T100" s="106"/>
      <c r="U100" s="106"/>
      <c r="V100" s="106"/>
      <c r="W100" s="598"/>
      <c r="X100" s="126"/>
      <c r="Y100" s="121"/>
      <c r="Z100" s="599"/>
      <c r="AA100" s="106"/>
      <c r="AB100" s="603"/>
      <c r="AC100" s="106"/>
      <c r="AD100" s="106"/>
      <c r="AE100" s="106"/>
      <c r="AF100" s="106"/>
      <c r="AG100" s="106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6"/>
    </row>
    <row r="101" spans="2:54">
      <c r="B101" s="159"/>
      <c r="C101" s="126"/>
      <c r="D101" s="596"/>
      <c r="E101" s="612"/>
      <c r="F101" s="597"/>
      <c r="G101" s="98"/>
      <c r="H101" s="607"/>
      <c r="I101" s="612"/>
      <c r="J101" s="597"/>
      <c r="K101" s="597"/>
      <c r="L101" s="597"/>
      <c r="M101" s="597"/>
      <c r="N101" s="597"/>
      <c r="O101" s="606"/>
      <c r="P101" s="602"/>
      <c r="Q101" s="356"/>
      <c r="R101" s="106"/>
      <c r="S101" s="106"/>
      <c r="T101" s="106"/>
      <c r="U101" s="106"/>
      <c r="V101" s="106"/>
      <c r="W101" s="598"/>
      <c r="X101" s="126"/>
      <c r="Y101" s="121"/>
      <c r="Z101" s="599"/>
      <c r="AA101" s="106"/>
      <c r="AB101" s="605"/>
      <c r="AC101" s="106"/>
      <c r="AD101" s="106"/>
      <c r="AE101" s="106"/>
      <c r="AF101" s="106"/>
      <c r="AG101" s="106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6"/>
    </row>
    <row r="102" spans="2:54">
      <c r="B102" s="159"/>
      <c r="C102" s="126"/>
      <c r="D102" s="596"/>
      <c r="E102" s="612"/>
      <c r="F102" s="597"/>
      <c r="G102" s="597"/>
      <c r="H102" s="597"/>
      <c r="I102" s="597"/>
      <c r="J102" s="597"/>
      <c r="K102" s="597"/>
      <c r="L102" s="597"/>
      <c r="M102" s="597"/>
      <c r="N102" s="597"/>
      <c r="O102" s="596"/>
      <c r="P102" s="602"/>
      <c r="Q102" s="356"/>
      <c r="R102" s="106"/>
      <c r="S102" s="106"/>
      <c r="T102" s="106"/>
      <c r="U102" s="106"/>
      <c r="V102" s="106"/>
      <c r="W102" s="598"/>
      <c r="X102" s="126"/>
      <c r="Y102" s="121"/>
      <c r="Z102" s="599"/>
      <c r="AA102" s="106"/>
      <c r="AB102" s="600"/>
      <c r="AC102" s="106"/>
      <c r="AD102" s="106"/>
      <c r="AE102" s="106"/>
      <c r="AF102" s="106"/>
      <c r="AG102" s="106"/>
      <c r="AH102" s="106"/>
      <c r="AI102" s="106"/>
      <c r="AJ102" s="106"/>
      <c r="AK102" s="106"/>
      <c r="AL102" s="106"/>
      <c r="AM102" s="106"/>
      <c r="AN102" s="106"/>
      <c r="AO102" s="106"/>
      <c r="AP102" s="106"/>
      <c r="AQ102" s="106"/>
      <c r="AR102" s="106"/>
      <c r="AS102" s="106"/>
      <c r="AT102" s="106"/>
      <c r="AU102" s="106"/>
      <c r="AV102" s="106"/>
      <c r="AW102" s="106"/>
      <c r="AX102" s="106"/>
      <c r="AY102" s="106"/>
      <c r="AZ102" s="106"/>
      <c r="BA102" s="106"/>
      <c r="BB102" s="106"/>
    </row>
    <row r="103" spans="2:54">
      <c r="B103" s="159"/>
      <c r="C103" s="126"/>
      <c r="D103" s="596"/>
      <c r="E103" s="612"/>
      <c r="F103" s="597"/>
      <c r="G103" s="597"/>
      <c r="H103" s="597"/>
      <c r="I103" s="597"/>
      <c r="J103" s="597"/>
      <c r="K103" s="597"/>
      <c r="L103" s="597"/>
      <c r="M103" s="597"/>
      <c r="N103" s="597"/>
      <c r="O103" s="596"/>
      <c r="P103" s="602"/>
      <c r="Q103" s="356"/>
      <c r="R103" s="106"/>
      <c r="S103" s="106"/>
      <c r="T103" s="106"/>
      <c r="U103" s="106"/>
      <c r="V103" s="106"/>
      <c r="W103" s="598"/>
      <c r="X103" s="126"/>
      <c r="Y103" s="121"/>
      <c r="Z103" s="599"/>
      <c r="AA103" s="106"/>
      <c r="AB103" s="600"/>
      <c r="AC103" s="106"/>
      <c r="AD103" s="106"/>
      <c r="AE103" s="106"/>
      <c r="AF103" s="106"/>
      <c r="AG103" s="106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6"/>
    </row>
    <row r="104" spans="2:54" ht="12.75" customHeight="1">
      <c r="B104" s="159"/>
      <c r="C104" s="126"/>
      <c r="D104" s="596"/>
      <c r="E104" s="612"/>
      <c r="F104" s="597"/>
      <c r="G104" s="597"/>
      <c r="H104" s="597"/>
      <c r="I104" s="597"/>
      <c r="J104" s="597"/>
      <c r="K104" s="597"/>
      <c r="L104" s="597"/>
      <c r="M104" s="597"/>
      <c r="N104" s="597"/>
      <c r="O104" s="596"/>
      <c r="P104" s="602"/>
      <c r="Q104" s="356"/>
      <c r="R104" s="106"/>
      <c r="S104" s="106"/>
      <c r="T104" s="106"/>
      <c r="U104" s="106"/>
      <c r="V104" s="106"/>
      <c r="W104" s="598"/>
      <c r="X104" s="126"/>
      <c r="Y104" s="121"/>
      <c r="Z104" s="599"/>
      <c r="AA104" s="106"/>
      <c r="AB104" s="600"/>
      <c r="AC104" s="106"/>
      <c r="AD104" s="106"/>
      <c r="AE104" s="106"/>
      <c r="AF104" s="106"/>
      <c r="AG104" s="106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6"/>
    </row>
    <row r="105" spans="2:54" ht="13.5" customHeight="1">
      <c r="B105" s="159"/>
      <c r="C105" s="126"/>
      <c r="D105" s="596"/>
      <c r="E105" s="612"/>
      <c r="F105" s="597"/>
      <c r="G105" s="597"/>
      <c r="H105" s="597"/>
      <c r="I105" s="597"/>
      <c r="J105" s="597"/>
      <c r="K105" s="597"/>
      <c r="L105" s="597"/>
      <c r="M105" s="597"/>
      <c r="N105" s="597"/>
      <c r="O105" s="596"/>
      <c r="P105" s="602"/>
      <c r="Q105" s="356"/>
      <c r="R105" s="106"/>
      <c r="S105" s="106"/>
      <c r="T105" s="106"/>
      <c r="U105" s="106"/>
      <c r="V105" s="106"/>
      <c r="W105" s="598"/>
      <c r="X105" s="126"/>
      <c r="Y105" s="121"/>
      <c r="Z105" s="599"/>
      <c r="AA105" s="106"/>
      <c r="AB105" s="600"/>
      <c r="AC105" s="106"/>
      <c r="AD105" s="106"/>
      <c r="AE105" s="106"/>
      <c r="AF105" s="106"/>
      <c r="AG105" s="106"/>
      <c r="AH105" s="106"/>
      <c r="AI105" s="106"/>
      <c r="AJ105" s="106"/>
      <c r="AK105" s="106"/>
      <c r="AL105" s="106"/>
      <c r="AM105" s="106"/>
      <c r="AN105" s="106"/>
      <c r="AO105" s="106"/>
      <c r="AP105" s="106"/>
      <c r="AQ105" s="106"/>
      <c r="AR105" s="106"/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6"/>
    </row>
    <row r="106" spans="2:54" ht="12.75" customHeight="1">
      <c r="B106" s="159"/>
      <c r="C106" s="126"/>
      <c r="D106" s="596"/>
      <c r="E106" s="612"/>
      <c r="F106" s="597"/>
      <c r="G106" s="597"/>
      <c r="H106" s="597"/>
      <c r="I106" s="597"/>
      <c r="J106" s="597"/>
      <c r="K106" s="597"/>
      <c r="L106" s="597"/>
      <c r="M106" s="597"/>
      <c r="N106" s="597"/>
      <c r="O106" s="596"/>
      <c r="P106" s="602"/>
      <c r="Q106" s="356"/>
      <c r="R106" s="106"/>
      <c r="S106" s="106"/>
      <c r="T106" s="106"/>
      <c r="U106" s="106"/>
      <c r="V106" s="106"/>
      <c r="W106" s="598"/>
      <c r="X106" s="126"/>
      <c r="Y106" s="121"/>
      <c r="Z106" s="599"/>
      <c r="AA106" s="106"/>
      <c r="AB106" s="600"/>
      <c r="AC106" s="106"/>
      <c r="AD106" s="106"/>
      <c r="AE106" s="106"/>
      <c r="AF106" s="106"/>
      <c r="AG106" s="106"/>
      <c r="AH106" s="106"/>
      <c r="AI106" s="106"/>
      <c r="AJ106" s="106"/>
      <c r="AK106" s="106"/>
      <c r="AL106" s="106"/>
      <c r="AM106" s="106"/>
      <c r="AN106" s="106"/>
      <c r="AO106" s="106"/>
      <c r="AP106" s="106"/>
      <c r="AQ106" s="106"/>
      <c r="AR106" s="106"/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6"/>
    </row>
    <row r="107" spans="2:54">
      <c r="B107" s="159"/>
      <c r="C107" s="126"/>
      <c r="D107" s="596"/>
      <c r="E107" s="612"/>
      <c r="F107" s="597"/>
      <c r="G107" s="597"/>
      <c r="H107" s="597"/>
      <c r="I107" s="597"/>
      <c r="J107" s="597"/>
      <c r="K107" s="597"/>
      <c r="L107" s="597"/>
      <c r="M107" s="597"/>
      <c r="N107" s="597"/>
      <c r="O107" s="596"/>
      <c r="P107" s="602"/>
      <c r="Q107" s="356"/>
      <c r="R107" s="106"/>
      <c r="S107" s="106"/>
      <c r="T107" s="106"/>
      <c r="U107" s="106"/>
      <c r="V107" s="106"/>
      <c r="W107" s="598"/>
      <c r="X107" s="126"/>
      <c r="Y107" s="121"/>
      <c r="Z107" s="599"/>
      <c r="AA107" s="106"/>
      <c r="AB107" s="600"/>
      <c r="AC107" s="106"/>
      <c r="AD107" s="106"/>
      <c r="AE107" s="106"/>
      <c r="AF107" s="106"/>
      <c r="AG107" s="106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</row>
    <row r="108" spans="2:54">
      <c r="B108" s="159"/>
      <c r="C108" s="126"/>
      <c r="D108" s="596"/>
      <c r="E108" s="612"/>
      <c r="F108" s="597"/>
      <c r="G108" s="597"/>
      <c r="H108" s="597"/>
      <c r="I108" s="597"/>
      <c r="J108" s="597"/>
      <c r="K108" s="597"/>
      <c r="L108" s="597"/>
      <c r="M108" s="597"/>
      <c r="N108" s="597"/>
      <c r="O108" s="596"/>
      <c r="P108" s="602"/>
      <c r="Q108" s="356"/>
      <c r="R108" s="106"/>
      <c r="S108" s="106"/>
      <c r="T108" s="106"/>
      <c r="U108" s="106"/>
      <c r="V108" s="106"/>
      <c r="W108" s="598"/>
      <c r="X108" s="126"/>
      <c r="Y108" s="121"/>
      <c r="Z108" s="599"/>
      <c r="AA108" s="106"/>
      <c r="AB108" s="600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6"/>
    </row>
    <row r="109" spans="2:54">
      <c r="B109" s="159"/>
      <c r="C109" s="126"/>
      <c r="D109" s="596"/>
      <c r="E109" s="612"/>
      <c r="F109" s="597"/>
      <c r="G109" s="597"/>
      <c r="H109" s="597"/>
      <c r="I109" s="597"/>
      <c r="J109" s="597"/>
      <c r="K109" s="597"/>
      <c r="L109" s="597"/>
      <c r="M109" s="597"/>
      <c r="N109" s="597"/>
      <c r="O109" s="596"/>
      <c r="P109" s="602"/>
      <c r="Q109" s="356"/>
      <c r="R109" s="106"/>
      <c r="S109" s="106"/>
      <c r="T109" s="106"/>
      <c r="U109" s="106"/>
      <c r="V109" s="106"/>
      <c r="W109" s="598"/>
      <c r="X109" s="126"/>
      <c r="Y109" s="121"/>
      <c r="Z109" s="599"/>
      <c r="AA109" s="106"/>
      <c r="AB109" s="603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</row>
    <row r="110" spans="2:54" ht="12.75" customHeight="1">
      <c r="B110" s="159"/>
      <c r="C110" s="126"/>
      <c r="D110" s="596"/>
      <c r="E110" s="615"/>
      <c r="F110" s="607"/>
      <c r="G110" s="608"/>
      <c r="H110" s="597"/>
      <c r="I110" s="597"/>
      <c r="J110" s="597"/>
      <c r="K110" s="597"/>
      <c r="L110" s="607"/>
      <c r="M110" s="607"/>
      <c r="N110" s="597"/>
      <c r="O110" s="601"/>
      <c r="P110" s="602"/>
      <c r="Q110" s="356"/>
      <c r="R110" s="106"/>
      <c r="S110" s="106"/>
      <c r="T110" s="106"/>
      <c r="U110" s="106"/>
      <c r="V110" s="106"/>
      <c r="W110" s="598"/>
      <c r="X110" s="126"/>
      <c r="Y110" s="121"/>
      <c r="Z110" s="599"/>
      <c r="AA110" s="106"/>
      <c r="AB110" s="609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</row>
    <row r="111" spans="2:54" ht="12.75" customHeight="1">
      <c r="B111" s="159"/>
      <c r="C111" s="126"/>
      <c r="D111" s="596"/>
      <c r="E111" s="615"/>
      <c r="F111" s="607"/>
      <c r="G111" s="608"/>
      <c r="H111" s="597"/>
      <c r="I111" s="597"/>
      <c r="J111" s="597"/>
      <c r="K111" s="597"/>
      <c r="L111" s="607"/>
      <c r="M111" s="607"/>
      <c r="N111" s="597"/>
      <c r="O111" s="596"/>
      <c r="P111" s="602"/>
      <c r="Q111" s="356"/>
      <c r="R111" s="106"/>
      <c r="S111" s="106"/>
      <c r="T111" s="106"/>
      <c r="U111" s="106"/>
      <c r="V111" s="106"/>
      <c r="W111" s="598"/>
      <c r="X111" s="126"/>
      <c r="Y111" s="121"/>
      <c r="Z111" s="599"/>
      <c r="AA111" s="106"/>
      <c r="AB111" s="600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</row>
    <row r="112" spans="2:54" ht="11.25" customHeight="1">
      <c r="B112" s="159"/>
      <c r="C112" s="126"/>
      <c r="D112" s="596"/>
      <c r="E112" s="615"/>
      <c r="F112" s="607"/>
      <c r="G112" s="608"/>
      <c r="H112" s="597"/>
      <c r="I112" s="597"/>
      <c r="J112" s="597"/>
      <c r="K112" s="597"/>
      <c r="L112" s="607"/>
      <c r="M112" s="607"/>
      <c r="N112" s="597"/>
      <c r="O112" s="596"/>
      <c r="P112" s="602"/>
      <c r="Q112" s="356"/>
      <c r="R112" s="106"/>
      <c r="S112" s="106"/>
      <c r="T112" s="106"/>
      <c r="U112" s="106"/>
      <c r="V112" s="106"/>
      <c r="W112" s="598"/>
      <c r="X112" s="126"/>
      <c r="Y112" s="121"/>
      <c r="Z112" s="599"/>
      <c r="AA112" s="106"/>
      <c r="AB112" s="600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6"/>
      <c r="AN112" s="106"/>
      <c r="AO112" s="106"/>
      <c r="AP112" s="106"/>
      <c r="AQ112" s="106"/>
      <c r="AR112" s="106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</row>
    <row r="113" spans="2:54" ht="12.75" customHeight="1">
      <c r="B113" s="159"/>
      <c r="C113" s="126"/>
      <c r="D113" s="596"/>
      <c r="E113" s="615"/>
      <c r="F113" s="607"/>
      <c r="G113" s="608"/>
      <c r="H113" s="597"/>
      <c r="I113" s="619"/>
      <c r="J113" s="597"/>
      <c r="K113" s="619"/>
      <c r="L113" s="612"/>
      <c r="M113" s="612"/>
      <c r="N113" s="597"/>
      <c r="O113" s="596"/>
      <c r="P113" s="602"/>
      <c r="Q113" s="356"/>
      <c r="R113" s="106"/>
      <c r="S113" s="106"/>
      <c r="T113" s="106"/>
      <c r="U113" s="106"/>
      <c r="V113" s="106"/>
      <c r="W113" s="598"/>
      <c r="X113" s="126"/>
      <c r="Y113" s="121"/>
      <c r="Z113" s="599"/>
      <c r="AA113" s="106"/>
      <c r="AB113" s="605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106"/>
      <c r="AV113" s="106"/>
      <c r="AW113" s="106"/>
      <c r="AX113" s="106"/>
      <c r="AY113" s="106"/>
      <c r="AZ113" s="106"/>
      <c r="BA113" s="106"/>
      <c r="BB113" s="106"/>
    </row>
    <row r="114" spans="2:54" ht="13.5" customHeight="1">
      <c r="B114" s="159"/>
      <c r="C114" s="126"/>
      <c r="D114" s="596"/>
      <c r="E114" s="615"/>
      <c r="F114" s="612"/>
      <c r="G114" s="608"/>
      <c r="H114" s="597"/>
      <c r="I114" s="597"/>
      <c r="J114" s="597"/>
      <c r="K114" s="597"/>
      <c r="L114" s="612"/>
      <c r="M114" s="612"/>
      <c r="N114" s="597"/>
      <c r="O114" s="596"/>
      <c r="P114" s="602"/>
      <c r="Q114" s="356"/>
      <c r="R114" s="106"/>
      <c r="S114" s="106"/>
      <c r="T114" s="106"/>
      <c r="U114" s="106"/>
      <c r="V114" s="106"/>
      <c r="W114" s="598"/>
      <c r="X114" s="126"/>
      <c r="Y114" s="121"/>
      <c r="Z114" s="599"/>
      <c r="AA114" s="106"/>
      <c r="AB114" s="600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/>
    </row>
    <row r="115" spans="2:54" ht="14.25" customHeight="1">
      <c r="B115" s="159"/>
      <c r="C115" s="126"/>
      <c r="D115" s="596"/>
      <c r="E115" s="615"/>
      <c r="F115" s="607"/>
      <c r="G115" s="608"/>
      <c r="H115" s="597"/>
      <c r="I115" s="597"/>
      <c r="J115" s="597"/>
      <c r="K115" s="597"/>
      <c r="L115" s="612"/>
      <c r="M115" s="607"/>
      <c r="N115" s="597"/>
      <c r="O115" s="596"/>
      <c r="P115" s="602"/>
      <c r="Q115" s="356"/>
      <c r="R115" s="106"/>
      <c r="S115" s="106"/>
      <c r="T115" s="106"/>
      <c r="U115" s="106"/>
      <c r="V115" s="106"/>
      <c r="W115" s="598"/>
      <c r="X115" s="126"/>
      <c r="Y115" s="121"/>
      <c r="Z115" s="599"/>
      <c r="AA115" s="106"/>
      <c r="AB115" s="600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6"/>
    </row>
    <row r="116" spans="2:54">
      <c r="B116" s="159"/>
      <c r="C116" s="126"/>
      <c r="D116" s="596"/>
      <c r="E116" s="615"/>
      <c r="F116" s="612"/>
      <c r="G116" s="608"/>
      <c r="H116" s="597"/>
      <c r="I116" s="597"/>
      <c r="J116" s="597"/>
      <c r="K116" s="597"/>
      <c r="L116" s="608"/>
      <c r="M116" s="608"/>
      <c r="N116" s="98"/>
      <c r="O116" s="596"/>
      <c r="P116" s="602"/>
      <c r="Q116" s="356"/>
      <c r="R116" s="106"/>
      <c r="S116" s="106"/>
      <c r="T116" s="106"/>
      <c r="U116" s="106"/>
      <c r="V116" s="106"/>
      <c r="W116" s="598"/>
      <c r="X116" s="126"/>
      <c r="Y116" s="121"/>
      <c r="Z116" s="599"/>
      <c r="AA116" s="106"/>
      <c r="AB116" s="600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6"/>
    </row>
    <row r="117" spans="2:54" ht="14.25" customHeight="1">
      <c r="B117" s="159"/>
      <c r="C117" s="126"/>
      <c r="D117" s="596"/>
      <c r="E117" s="615"/>
      <c r="F117" s="612"/>
      <c r="G117" s="612"/>
      <c r="H117" s="597"/>
      <c r="I117" s="597"/>
      <c r="J117" s="597"/>
      <c r="K117" s="607"/>
      <c r="L117" s="619"/>
      <c r="M117" s="612"/>
      <c r="N117" s="608"/>
      <c r="O117" s="596"/>
      <c r="P117" s="602"/>
      <c r="Q117" s="356"/>
      <c r="R117" s="106"/>
      <c r="S117" s="106"/>
      <c r="T117" s="106"/>
      <c r="U117" s="106"/>
      <c r="V117" s="106"/>
      <c r="W117" s="598"/>
      <c r="X117" s="126"/>
      <c r="Y117" s="121"/>
      <c r="Z117" s="599"/>
      <c r="AA117" s="106"/>
      <c r="AB117" s="600"/>
      <c r="AC117" s="106"/>
      <c r="AD117" s="106"/>
      <c r="AE117" s="106"/>
      <c r="AF117" s="106"/>
      <c r="AG117" s="106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6"/>
    </row>
    <row r="118" spans="2:54">
      <c r="B118" s="159"/>
      <c r="C118" s="126"/>
      <c r="D118" s="596"/>
      <c r="E118" s="615"/>
      <c r="F118" s="607"/>
      <c r="G118" s="608"/>
      <c r="H118" s="597"/>
      <c r="I118" s="597"/>
      <c r="J118" s="597"/>
      <c r="K118" s="597"/>
      <c r="L118" s="607"/>
      <c r="M118" s="607"/>
      <c r="N118" s="597"/>
      <c r="O118" s="596"/>
      <c r="P118" s="602"/>
      <c r="Q118" s="356"/>
      <c r="R118" s="106"/>
      <c r="S118" s="106"/>
      <c r="T118" s="106"/>
      <c r="U118" s="106"/>
      <c r="V118" s="106"/>
      <c r="W118" s="598"/>
      <c r="X118" s="126"/>
      <c r="Y118" s="121"/>
      <c r="Z118" s="599"/>
      <c r="AA118" s="106"/>
      <c r="AB118" s="600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6"/>
    </row>
    <row r="119" spans="2:54" ht="11.25" customHeight="1">
      <c r="B119" s="159"/>
      <c r="C119" s="126"/>
      <c r="D119" s="596"/>
      <c r="E119" s="615"/>
      <c r="F119" s="612"/>
      <c r="G119" s="608"/>
      <c r="H119" s="597"/>
      <c r="I119" s="597"/>
      <c r="J119" s="597"/>
      <c r="K119" s="597"/>
      <c r="L119" s="608"/>
      <c r="M119" s="608"/>
      <c r="N119" s="597"/>
      <c r="O119" s="596"/>
      <c r="P119" s="610"/>
      <c r="Q119" s="356"/>
      <c r="R119" s="106"/>
      <c r="S119" s="106"/>
      <c r="T119" s="106"/>
      <c r="U119" s="106"/>
      <c r="V119" s="106"/>
      <c r="W119" s="598"/>
      <c r="X119" s="126"/>
      <c r="Y119" s="121"/>
      <c r="Z119" s="599"/>
      <c r="AA119" s="106"/>
      <c r="AB119" s="611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06"/>
    </row>
    <row r="120" spans="2:54">
      <c r="B120" s="159"/>
      <c r="C120" s="126"/>
      <c r="D120" s="596"/>
      <c r="E120" s="615"/>
      <c r="F120" s="607"/>
      <c r="G120" s="608"/>
      <c r="H120" s="597"/>
      <c r="I120" s="597"/>
      <c r="J120" s="597"/>
      <c r="K120" s="597"/>
      <c r="L120" s="608"/>
      <c r="M120" s="608"/>
      <c r="N120" s="597"/>
      <c r="O120" s="596"/>
      <c r="P120" s="602"/>
      <c r="Q120" s="356"/>
      <c r="R120" s="106"/>
      <c r="S120" s="106"/>
      <c r="T120" s="106"/>
      <c r="U120" s="106"/>
      <c r="V120" s="106"/>
      <c r="W120" s="598"/>
      <c r="X120" s="126"/>
      <c r="Y120" s="121"/>
      <c r="Z120" s="599"/>
      <c r="AA120" s="106"/>
      <c r="AB120" s="600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106"/>
      <c r="AV120" s="106"/>
      <c r="AW120" s="106"/>
      <c r="AX120" s="106"/>
      <c r="AY120" s="106"/>
      <c r="AZ120" s="106"/>
      <c r="BA120" s="106"/>
      <c r="BB120" s="106"/>
    </row>
    <row r="121" spans="2:54">
      <c r="B121" s="159"/>
      <c r="C121" s="126"/>
      <c r="D121" s="596"/>
      <c r="E121" s="615"/>
      <c r="F121" s="608"/>
      <c r="G121" s="612"/>
      <c r="H121" s="597"/>
      <c r="I121" s="597"/>
      <c r="J121" s="597"/>
      <c r="K121" s="597"/>
      <c r="L121" s="619"/>
      <c r="M121" s="612"/>
      <c r="N121" s="597"/>
      <c r="O121" s="596"/>
      <c r="P121" s="610"/>
      <c r="Q121" s="356"/>
      <c r="R121" s="106"/>
      <c r="S121" s="106"/>
      <c r="T121" s="106"/>
      <c r="U121" s="106"/>
      <c r="V121" s="106"/>
      <c r="W121" s="598"/>
      <c r="X121" s="126"/>
      <c r="Y121" s="121"/>
      <c r="Z121" s="599"/>
      <c r="AA121" s="106"/>
      <c r="AB121" s="611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106"/>
      <c r="AV121" s="106"/>
      <c r="AW121" s="106"/>
      <c r="AX121" s="106"/>
      <c r="AY121" s="106"/>
      <c r="AZ121" s="106"/>
      <c r="BA121" s="106"/>
      <c r="BB121" s="106"/>
    </row>
    <row r="122" spans="2:54" hidden="1">
      <c r="B122" s="159"/>
      <c r="C122" s="126"/>
      <c r="D122" s="596"/>
      <c r="E122" s="615"/>
      <c r="F122" s="612"/>
      <c r="G122" s="608"/>
      <c r="H122" s="597"/>
      <c r="I122" s="597"/>
      <c r="J122" s="597"/>
      <c r="K122" s="597"/>
      <c r="L122" s="607"/>
      <c r="M122" s="607"/>
      <c r="N122" s="597"/>
      <c r="O122" s="596"/>
      <c r="P122" s="602"/>
      <c r="Q122" s="356"/>
      <c r="R122" s="106"/>
      <c r="S122" s="106"/>
      <c r="T122" s="106"/>
      <c r="U122" s="106"/>
      <c r="V122" s="106"/>
      <c r="W122" s="598"/>
      <c r="X122" s="126"/>
      <c r="Y122" s="121"/>
      <c r="Z122" s="599"/>
      <c r="AA122" s="106"/>
      <c r="AB122" s="605"/>
      <c r="AC122" s="106"/>
      <c r="AD122" s="106"/>
      <c r="AE122" s="106"/>
      <c r="AF122" s="106"/>
      <c r="AG122" s="106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6"/>
    </row>
    <row r="123" spans="2:54">
      <c r="B123" s="159"/>
      <c r="C123" s="101"/>
      <c r="D123" s="596"/>
      <c r="E123" s="615"/>
      <c r="F123" s="608"/>
      <c r="G123" s="608"/>
      <c r="H123" s="597"/>
      <c r="I123" s="597"/>
      <c r="J123" s="597"/>
      <c r="K123" s="597"/>
      <c r="L123" s="612"/>
      <c r="M123" s="612"/>
      <c r="N123" s="597"/>
      <c r="O123" s="596"/>
      <c r="P123" s="602"/>
      <c r="Q123" s="356"/>
      <c r="R123" s="106"/>
      <c r="S123" s="106"/>
      <c r="T123" s="106"/>
      <c r="U123" s="106"/>
      <c r="V123" s="106"/>
      <c r="W123" s="598"/>
      <c r="X123" s="126"/>
      <c r="Y123" s="121"/>
      <c r="Z123" s="599"/>
      <c r="AA123" s="106"/>
      <c r="AB123" s="600"/>
      <c r="AC123" s="106"/>
      <c r="AD123" s="106"/>
      <c r="AE123" s="106"/>
      <c r="AF123" s="106"/>
      <c r="AG123" s="106"/>
      <c r="AH123" s="106"/>
      <c r="AI123" s="106"/>
      <c r="AJ123" s="106"/>
      <c r="AK123" s="106"/>
      <c r="AL123" s="106"/>
      <c r="AM123" s="106"/>
      <c r="AN123" s="106"/>
      <c r="AO123" s="106"/>
      <c r="AP123" s="106"/>
      <c r="AQ123" s="106"/>
      <c r="AR123" s="106"/>
      <c r="AS123" s="106"/>
      <c r="AT123" s="106"/>
      <c r="AU123" s="106"/>
      <c r="AV123" s="106"/>
      <c r="AW123" s="106"/>
      <c r="AX123" s="106"/>
      <c r="AY123" s="106"/>
      <c r="AZ123" s="106"/>
      <c r="BA123" s="106"/>
      <c r="BB123" s="106"/>
    </row>
    <row r="124" spans="2:54">
      <c r="B124" s="159"/>
      <c r="C124" s="126"/>
      <c r="D124" s="596"/>
      <c r="E124" s="615"/>
      <c r="F124" s="607"/>
      <c r="G124" s="608"/>
      <c r="H124" s="619"/>
      <c r="I124" s="597"/>
      <c r="J124" s="597"/>
      <c r="K124" s="597"/>
      <c r="L124" s="607"/>
      <c r="M124" s="608"/>
      <c r="N124" s="597"/>
      <c r="O124" s="601"/>
      <c r="P124" s="610"/>
      <c r="Q124" s="356"/>
      <c r="R124" s="106"/>
      <c r="S124" s="106"/>
      <c r="T124" s="106"/>
      <c r="U124" s="106"/>
      <c r="V124" s="106"/>
      <c r="W124" s="598"/>
      <c r="X124" s="126"/>
      <c r="Y124" s="121"/>
      <c r="Z124" s="599"/>
      <c r="AA124" s="106"/>
      <c r="AB124" s="611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06"/>
    </row>
    <row r="125" spans="2:54">
      <c r="B125" s="159"/>
      <c r="C125" s="126"/>
      <c r="D125" s="596"/>
      <c r="E125" s="615"/>
      <c r="F125" s="619"/>
      <c r="G125" s="619"/>
      <c r="H125" s="597"/>
      <c r="I125" s="597"/>
      <c r="J125" s="597"/>
      <c r="K125" s="597"/>
      <c r="L125" s="620"/>
      <c r="M125" s="619"/>
      <c r="N125" s="597"/>
      <c r="O125" s="601"/>
      <c r="P125" s="602"/>
      <c r="Q125" s="356"/>
      <c r="R125" s="106"/>
      <c r="S125" s="106"/>
      <c r="T125" s="106"/>
      <c r="U125" s="106"/>
      <c r="V125" s="106"/>
      <c r="W125" s="598"/>
      <c r="X125" s="126"/>
      <c r="Y125" s="121"/>
      <c r="Z125" s="599"/>
      <c r="AA125" s="106"/>
      <c r="AB125" s="614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6"/>
    </row>
    <row r="126" spans="2:54">
      <c r="B126" s="159"/>
      <c r="C126" s="126"/>
      <c r="D126" s="596"/>
      <c r="E126" s="615"/>
      <c r="F126" s="155"/>
      <c r="G126" s="155"/>
      <c r="H126" s="155"/>
      <c r="I126" s="155"/>
      <c r="J126" s="155"/>
      <c r="K126" s="155"/>
      <c r="L126" s="155"/>
      <c r="M126" s="155"/>
      <c r="N126" s="155"/>
      <c r="O126" s="601"/>
      <c r="P126" s="602"/>
      <c r="Q126" s="356"/>
      <c r="R126" s="106"/>
      <c r="S126" s="106"/>
      <c r="T126" s="106"/>
      <c r="U126" s="106"/>
      <c r="V126" s="106"/>
      <c r="W126" s="598"/>
      <c r="X126" s="126"/>
      <c r="Y126" s="121"/>
      <c r="Z126" s="599"/>
      <c r="AA126" s="106"/>
      <c r="AB126" s="600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106"/>
      <c r="AV126" s="106"/>
      <c r="AW126" s="106"/>
      <c r="AX126" s="106"/>
      <c r="AY126" s="106"/>
      <c r="AZ126" s="106"/>
      <c r="BA126" s="106"/>
      <c r="BB126" s="106"/>
    </row>
    <row r="127" spans="2:54" ht="11.25" customHeight="1">
      <c r="B127" s="159"/>
      <c r="C127" s="126"/>
      <c r="D127" s="596"/>
      <c r="E127" s="615"/>
      <c r="F127" s="155"/>
      <c r="G127" s="155"/>
      <c r="H127" s="155"/>
      <c r="I127" s="155"/>
      <c r="J127" s="155"/>
      <c r="K127" s="155"/>
      <c r="L127" s="155"/>
      <c r="M127" s="155"/>
      <c r="N127" s="155"/>
      <c r="O127" s="601"/>
      <c r="P127" s="602"/>
      <c r="Q127" s="356"/>
      <c r="R127" s="106"/>
      <c r="S127" s="106"/>
      <c r="T127" s="106"/>
      <c r="U127" s="106"/>
      <c r="V127" s="106"/>
      <c r="W127" s="598"/>
      <c r="X127" s="126"/>
      <c r="Y127" s="121"/>
      <c r="Z127" s="599"/>
      <c r="AA127" s="106"/>
      <c r="AB127" s="600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106"/>
      <c r="AV127" s="106"/>
      <c r="AW127" s="106"/>
      <c r="AX127" s="106"/>
      <c r="AY127" s="106"/>
      <c r="AZ127" s="106"/>
      <c r="BA127" s="106"/>
      <c r="BB127" s="106"/>
    </row>
    <row r="128" spans="2:54" ht="12.75" customHeight="1">
      <c r="B128" s="159"/>
      <c r="C128" s="126"/>
      <c r="D128" s="596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601"/>
      <c r="P128" s="602"/>
      <c r="Q128" s="356"/>
      <c r="R128" s="106"/>
      <c r="S128" s="106"/>
      <c r="T128" s="106"/>
      <c r="U128" s="106"/>
      <c r="V128" s="106"/>
      <c r="W128" s="598"/>
      <c r="X128" s="126"/>
      <c r="Y128" s="121"/>
      <c r="Z128" s="599"/>
      <c r="AA128" s="106"/>
      <c r="AB128" s="600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6"/>
    </row>
    <row r="129" spans="2:54" ht="11.25" customHeight="1">
      <c r="B129" s="159"/>
      <c r="C129" s="126"/>
      <c r="D129" s="596"/>
      <c r="E129" s="155"/>
      <c r="F129" s="155"/>
      <c r="G129" s="155"/>
      <c r="H129" s="155"/>
      <c r="I129" s="155"/>
      <c r="J129" s="155"/>
      <c r="K129" s="616"/>
      <c r="L129" s="155"/>
      <c r="M129" s="155"/>
      <c r="N129" s="155"/>
      <c r="O129" s="604"/>
      <c r="P129" s="602"/>
      <c r="Q129" s="356"/>
      <c r="R129" s="106"/>
      <c r="S129" s="106"/>
      <c r="T129" s="106"/>
      <c r="U129" s="106"/>
      <c r="V129" s="106"/>
      <c r="W129" s="617"/>
      <c r="X129" s="126"/>
      <c r="Y129" s="618"/>
      <c r="Z129" s="599"/>
      <c r="AA129" s="106"/>
      <c r="AB129" s="600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6"/>
    </row>
    <row r="130" spans="2:54">
      <c r="B130" s="200"/>
      <c r="C130" s="106"/>
      <c r="D130" s="200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98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106"/>
      <c r="AV130" s="106"/>
      <c r="AW130" s="106"/>
      <c r="AX130" s="106"/>
      <c r="AY130" s="106"/>
      <c r="AZ130" s="106"/>
      <c r="BA130" s="106"/>
      <c r="BB130" s="106"/>
    </row>
    <row r="131" spans="2:54">
      <c r="B131" s="106"/>
      <c r="C131" s="126"/>
      <c r="D131" s="356"/>
      <c r="E131" s="203"/>
      <c r="F131" s="203"/>
      <c r="G131" s="203"/>
      <c r="H131" s="203"/>
      <c r="I131" s="203"/>
      <c r="J131" s="203"/>
      <c r="K131" s="203"/>
      <c r="L131" s="203"/>
      <c r="M131" s="126"/>
      <c r="N131" s="126"/>
      <c r="O131" s="98"/>
      <c r="P131" s="98"/>
      <c r="Q131" s="126"/>
      <c r="R131" s="356"/>
      <c r="S131" s="106"/>
      <c r="T131" s="356"/>
      <c r="U131" s="12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106"/>
      <c r="AV131" s="106"/>
      <c r="AW131" s="106"/>
      <c r="AX131" s="106"/>
      <c r="AY131" s="106"/>
      <c r="AZ131" s="106"/>
      <c r="BA131" s="106"/>
      <c r="BB131" s="106"/>
    </row>
    <row r="132" spans="2:54">
      <c r="B132" s="106"/>
      <c r="C132" s="126"/>
      <c r="D132" s="98"/>
      <c r="E132" s="591"/>
      <c r="F132" s="203"/>
      <c r="G132" s="203"/>
      <c r="H132" s="203"/>
      <c r="I132" s="203"/>
      <c r="J132" s="203"/>
      <c r="K132" s="203"/>
      <c r="L132" s="203"/>
      <c r="M132" s="126"/>
      <c r="N132" s="126"/>
      <c r="O132" s="98"/>
      <c r="P132" s="98"/>
      <c r="Q132" s="126"/>
      <c r="R132" s="356"/>
      <c r="S132" s="106"/>
      <c r="T132" s="356"/>
      <c r="U132" s="12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  <c r="AV132" s="106"/>
      <c r="AW132" s="106"/>
      <c r="AX132" s="106"/>
      <c r="AY132" s="106"/>
      <c r="AZ132" s="106"/>
      <c r="BA132" s="106"/>
      <c r="BB132" s="106"/>
    </row>
    <row r="133" spans="2:54">
      <c r="B133" s="106"/>
      <c r="C133" s="356"/>
      <c r="D133" s="356"/>
      <c r="E133" s="203"/>
      <c r="F133" s="203"/>
      <c r="G133" s="203"/>
      <c r="H133" s="203"/>
      <c r="I133" s="106"/>
      <c r="J133" s="106"/>
      <c r="K133" s="203"/>
      <c r="L133" s="104"/>
      <c r="M133" s="126"/>
      <c r="N133" s="126"/>
      <c r="O133" s="98"/>
      <c r="P133" s="98"/>
      <c r="Q133" s="356"/>
      <c r="R133" s="356"/>
      <c r="S133" s="106"/>
      <c r="T133" s="356"/>
      <c r="U133" s="126"/>
      <c r="V133" s="106"/>
      <c r="W133" s="106"/>
      <c r="X133" s="106"/>
      <c r="Y133" s="106"/>
      <c r="Z133" s="106"/>
      <c r="AA133" s="106"/>
      <c r="AB133" s="593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6"/>
    </row>
    <row r="134" spans="2:54">
      <c r="B134" s="106"/>
      <c r="C134" s="126"/>
      <c r="D134" s="126"/>
      <c r="E134" s="356"/>
      <c r="F134" s="356"/>
      <c r="G134" s="356"/>
      <c r="H134" s="356"/>
      <c r="I134" s="356"/>
      <c r="J134" s="356"/>
      <c r="K134" s="356"/>
      <c r="L134" s="356"/>
      <c r="M134" s="356"/>
      <c r="N134" s="356"/>
      <c r="O134" s="98"/>
      <c r="P134" s="98"/>
      <c r="Q134" s="356"/>
      <c r="R134" s="356"/>
      <c r="S134" s="106"/>
      <c r="T134" s="356"/>
      <c r="U134" s="126"/>
      <c r="V134" s="106"/>
      <c r="W134" s="106"/>
      <c r="X134" s="106"/>
      <c r="Y134" s="106"/>
      <c r="Z134" s="328"/>
      <c r="AA134" s="106"/>
      <c r="AB134" s="593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106"/>
      <c r="AV134" s="106"/>
      <c r="AW134" s="106"/>
      <c r="AX134" s="106"/>
      <c r="AY134" s="106"/>
      <c r="AZ134" s="106"/>
      <c r="BA134" s="106"/>
      <c r="BB134" s="106"/>
    </row>
    <row r="135" spans="2:54">
      <c r="B135" s="106"/>
      <c r="C135" s="356"/>
      <c r="D135" s="106"/>
      <c r="E135" s="356"/>
      <c r="F135" s="356"/>
      <c r="G135" s="356"/>
      <c r="H135" s="356"/>
      <c r="I135" s="356"/>
      <c r="J135" s="356"/>
      <c r="K135" s="356"/>
      <c r="L135" s="356"/>
      <c r="M135" s="356"/>
      <c r="N135" s="356"/>
      <c r="O135" s="98"/>
      <c r="P135" s="98"/>
      <c r="Q135" s="126"/>
      <c r="R135" s="356"/>
      <c r="S135" s="106"/>
      <c r="T135" s="356"/>
      <c r="U135" s="126"/>
      <c r="V135" s="106"/>
      <c r="W135" s="106"/>
      <c r="X135" s="106"/>
      <c r="Y135" s="106"/>
      <c r="Z135" s="328"/>
      <c r="AA135" s="106"/>
      <c r="AB135" s="594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  <c r="AV135" s="106"/>
      <c r="AW135" s="106"/>
      <c r="AX135" s="106"/>
      <c r="AY135" s="106"/>
      <c r="AZ135" s="106"/>
      <c r="BA135" s="106"/>
      <c r="BB135" s="106"/>
    </row>
    <row r="136" spans="2:54">
      <c r="B136" s="106"/>
      <c r="C136" s="126"/>
      <c r="D136" s="203"/>
      <c r="E136" s="126"/>
      <c r="F136" s="126"/>
      <c r="G136" s="126"/>
      <c r="H136" s="126"/>
      <c r="I136" s="101"/>
      <c r="J136" s="126"/>
      <c r="K136" s="126"/>
      <c r="L136" s="126"/>
      <c r="M136" s="126"/>
      <c r="N136" s="101"/>
      <c r="O136" s="98"/>
      <c r="P136" s="98"/>
      <c r="Q136" s="203"/>
      <c r="R136" s="356"/>
      <c r="S136" s="126"/>
      <c r="T136" s="356"/>
      <c r="U136" s="126"/>
      <c r="V136" s="106"/>
      <c r="W136" s="268"/>
      <c r="X136" s="356"/>
      <c r="Y136" s="159"/>
      <c r="Z136" s="595"/>
      <c r="AA136" s="106"/>
      <c r="AB136" s="594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106"/>
      <c r="AV136" s="106"/>
      <c r="AW136" s="106"/>
      <c r="AX136" s="106"/>
      <c r="AY136" s="106"/>
      <c r="AZ136" s="106"/>
      <c r="BA136" s="106"/>
      <c r="BB136" s="106"/>
    </row>
    <row r="137" spans="2:54">
      <c r="B137" s="159"/>
      <c r="C137" s="126"/>
      <c r="D137" s="596"/>
      <c r="E137" s="597"/>
      <c r="F137" s="597"/>
      <c r="G137" s="597"/>
      <c r="H137" s="597"/>
      <c r="I137" s="597"/>
      <c r="J137" s="597"/>
      <c r="K137" s="597"/>
      <c r="L137" s="597"/>
      <c r="M137" s="597"/>
      <c r="N137" s="597"/>
      <c r="O137" s="596"/>
      <c r="P137" s="356"/>
      <c r="Q137" s="356"/>
      <c r="R137" s="106"/>
      <c r="S137" s="487"/>
      <c r="T137" s="106"/>
      <c r="U137" s="106"/>
      <c r="V137" s="106"/>
      <c r="W137" s="598"/>
      <c r="X137" s="126"/>
      <c r="Y137" s="121"/>
      <c r="Z137" s="599"/>
      <c r="AA137" s="106"/>
      <c r="AB137" s="600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106"/>
      <c r="AV137" s="106"/>
      <c r="AW137" s="106"/>
      <c r="AX137" s="106"/>
      <c r="AY137" s="106"/>
      <c r="AZ137" s="106"/>
      <c r="BA137" s="106"/>
      <c r="BB137" s="106"/>
    </row>
    <row r="138" spans="2:54">
      <c r="B138" s="159"/>
      <c r="C138" s="126"/>
      <c r="D138" s="596"/>
      <c r="E138" s="597"/>
      <c r="F138" s="597"/>
      <c r="G138" s="597"/>
      <c r="H138" s="597"/>
      <c r="I138" s="597"/>
      <c r="J138" s="597"/>
      <c r="K138" s="597"/>
      <c r="L138" s="597"/>
      <c r="M138" s="597"/>
      <c r="N138" s="597"/>
      <c r="O138" s="601"/>
      <c r="P138" s="602"/>
      <c r="Q138" s="356"/>
      <c r="R138" s="106"/>
      <c r="S138" s="106"/>
      <c r="T138" s="106"/>
      <c r="U138" s="106"/>
      <c r="V138" s="106"/>
      <c r="W138" s="598"/>
      <c r="X138" s="126"/>
      <c r="Y138" s="121"/>
      <c r="Z138" s="599"/>
      <c r="AA138" s="106"/>
      <c r="AB138" s="600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106"/>
      <c r="AV138" s="106"/>
      <c r="AW138" s="106"/>
      <c r="AX138" s="106"/>
      <c r="AY138" s="106"/>
      <c r="AZ138" s="106"/>
      <c r="BA138" s="106"/>
      <c r="BB138" s="106"/>
    </row>
    <row r="139" spans="2:54">
      <c r="B139" s="159"/>
      <c r="C139" s="126"/>
      <c r="D139" s="596"/>
      <c r="E139" s="597"/>
      <c r="F139" s="597"/>
      <c r="G139" s="597"/>
      <c r="H139" s="612"/>
      <c r="I139" s="597"/>
      <c r="J139" s="597"/>
      <c r="K139" s="612"/>
      <c r="L139" s="597"/>
      <c r="M139" s="597"/>
      <c r="N139" s="597"/>
      <c r="O139" s="596"/>
      <c r="P139" s="602"/>
      <c r="Q139" s="356"/>
      <c r="R139" s="106"/>
      <c r="S139" s="106"/>
      <c r="T139" s="106"/>
      <c r="U139" s="106"/>
      <c r="V139" s="106"/>
      <c r="W139" s="598"/>
      <c r="X139" s="126"/>
      <c r="Y139" s="121"/>
      <c r="Z139" s="599"/>
      <c r="AA139" s="106"/>
      <c r="AB139" s="603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  <c r="AV139" s="106"/>
      <c r="AW139" s="106"/>
      <c r="AX139" s="106"/>
      <c r="AY139" s="106"/>
      <c r="AZ139" s="106"/>
      <c r="BA139" s="106"/>
      <c r="BB139" s="106"/>
    </row>
    <row r="140" spans="2:54">
      <c r="B140" s="159"/>
      <c r="C140" s="126"/>
      <c r="D140" s="596"/>
      <c r="E140" s="597"/>
      <c r="F140" s="597"/>
      <c r="G140" s="597"/>
      <c r="H140" s="597"/>
      <c r="I140" s="597"/>
      <c r="J140" s="597"/>
      <c r="K140" s="597"/>
      <c r="L140" s="597"/>
      <c r="M140" s="597"/>
      <c r="N140" s="612"/>
      <c r="O140" s="604"/>
      <c r="P140" s="602"/>
      <c r="Q140" s="356"/>
      <c r="R140" s="106"/>
      <c r="S140" s="106"/>
      <c r="T140" s="106"/>
      <c r="U140" s="106"/>
      <c r="V140" s="106"/>
      <c r="W140" s="598"/>
      <c r="X140" s="126"/>
      <c r="Y140" s="121"/>
      <c r="Z140" s="599"/>
      <c r="AA140" s="106"/>
      <c r="AB140" s="600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106"/>
      <c r="AV140" s="106"/>
      <c r="AW140" s="106"/>
      <c r="AX140" s="106"/>
      <c r="AY140" s="106"/>
      <c r="AZ140" s="106"/>
      <c r="BA140" s="106"/>
      <c r="BB140" s="106"/>
    </row>
    <row r="141" spans="2:54">
      <c r="B141" s="159"/>
      <c r="C141" s="126"/>
      <c r="D141" s="596"/>
      <c r="E141" s="597"/>
      <c r="F141" s="597"/>
      <c r="G141" s="597"/>
      <c r="H141" s="597"/>
      <c r="I141" s="597"/>
      <c r="J141" s="597"/>
      <c r="K141" s="597"/>
      <c r="L141" s="597"/>
      <c r="M141" s="597"/>
      <c r="N141" s="597"/>
      <c r="O141" s="596"/>
      <c r="P141" s="602"/>
      <c r="Q141" s="356"/>
      <c r="R141" s="106"/>
      <c r="S141" s="106"/>
      <c r="T141" s="106"/>
      <c r="U141" s="106"/>
      <c r="V141" s="106"/>
      <c r="W141" s="598"/>
      <c r="X141" s="126"/>
      <c r="Y141" s="121"/>
      <c r="Z141" s="599"/>
      <c r="AA141" s="106"/>
      <c r="AB141" s="605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106"/>
      <c r="AV141" s="106"/>
      <c r="AW141" s="106"/>
      <c r="AX141" s="106"/>
      <c r="AY141" s="106"/>
      <c r="AZ141" s="106"/>
      <c r="BA141" s="106"/>
      <c r="BB141" s="106"/>
    </row>
    <row r="142" spans="2:54">
      <c r="B142" s="159"/>
      <c r="C142" s="126"/>
      <c r="D142" s="596"/>
      <c r="E142" s="597"/>
      <c r="F142" s="597"/>
      <c r="G142" s="597"/>
      <c r="H142" s="597"/>
      <c r="I142" s="597"/>
      <c r="J142" s="597"/>
      <c r="K142" s="597"/>
      <c r="L142" s="597"/>
      <c r="M142" s="597"/>
      <c r="N142" s="597"/>
      <c r="O142" s="596"/>
      <c r="P142" s="602"/>
      <c r="Q142" s="356"/>
      <c r="R142" s="106"/>
      <c r="S142" s="106"/>
      <c r="T142" s="106"/>
      <c r="U142" s="106"/>
      <c r="V142" s="106"/>
      <c r="W142" s="598"/>
      <c r="X142" s="126"/>
      <c r="Y142" s="121"/>
      <c r="Z142" s="599"/>
      <c r="AA142" s="106"/>
      <c r="AB142" s="603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6"/>
    </row>
    <row r="143" spans="2:54">
      <c r="B143" s="159"/>
      <c r="C143" s="126"/>
      <c r="D143" s="596"/>
      <c r="E143" s="597"/>
      <c r="F143" s="597"/>
      <c r="G143" s="98"/>
      <c r="H143" s="607"/>
      <c r="I143" s="612"/>
      <c r="J143" s="597"/>
      <c r="K143" s="597"/>
      <c r="L143" s="597"/>
      <c r="M143" s="597"/>
      <c r="N143" s="597"/>
      <c r="O143" s="606"/>
      <c r="P143" s="602"/>
      <c r="Q143" s="356"/>
      <c r="R143" s="106"/>
      <c r="S143" s="106"/>
      <c r="T143" s="106"/>
      <c r="U143" s="106"/>
      <c r="V143" s="106"/>
      <c r="W143" s="598"/>
      <c r="X143" s="126"/>
      <c r="Y143" s="121"/>
      <c r="Z143" s="599"/>
      <c r="AA143" s="106"/>
      <c r="AB143" s="605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106"/>
      <c r="AV143" s="106"/>
      <c r="AW143" s="106"/>
      <c r="AX143" s="106"/>
      <c r="AY143" s="106"/>
      <c r="AZ143" s="106"/>
      <c r="BA143" s="106"/>
      <c r="BB143" s="106"/>
    </row>
    <row r="144" spans="2:54">
      <c r="B144" s="159"/>
      <c r="C144" s="126"/>
      <c r="D144" s="596"/>
      <c r="E144" s="480"/>
      <c r="F144" s="597"/>
      <c r="G144" s="597"/>
      <c r="H144" s="597"/>
      <c r="I144" s="597"/>
      <c r="J144" s="597"/>
      <c r="K144" s="597"/>
      <c r="L144" s="597"/>
      <c r="M144" s="597"/>
      <c r="N144" s="597"/>
      <c r="O144" s="596"/>
      <c r="P144" s="602"/>
      <c r="Q144" s="356"/>
      <c r="R144" s="106"/>
      <c r="S144" s="106"/>
      <c r="T144" s="106"/>
      <c r="U144" s="106"/>
      <c r="V144" s="106"/>
      <c r="W144" s="598"/>
      <c r="X144" s="126"/>
      <c r="Y144" s="121"/>
      <c r="Z144" s="599"/>
      <c r="AA144" s="106"/>
      <c r="AB144" s="600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6"/>
    </row>
    <row r="145" spans="2:54">
      <c r="B145" s="159"/>
      <c r="C145" s="126"/>
      <c r="D145" s="596"/>
      <c r="E145" s="480"/>
      <c r="F145" s="597"/>
      <c r="G145" s="597"/>
      <c r="H145" s="597"/>
      <c r="I145" s="597"/>
      <c r="J145" s="597"/>
      <c r="K145" s="597"/>
      <c r="L145" s="597"/>
      <c r="M145" s="597"/>
      <c r="N145" s="597"/>
      <c r="O145" s="596"/>
      <c r="P145" s="602"/>
      <c r="Q145" s="356"/>
      <c r="R145" s="106"/>
      <c r="S145" s="106"/>
      <c r="T145" s="106"/>
      <c r="U145" s="106"/>
      <c r="V145" s="106"/>
      <c r="W145" s="598"/>
      <c r="X145" s="126"/>
      <c r="Y145" s="121"/>
      <c r="Z145" s="599"/>
      <c r="AA145" s="106"/>
      <c r="AB145" s="600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06"/>
      <c r="AX145" s="106"/>
      <c r="AY145" s="106"/>
      <c r="AZ145" s="106"/>
      <c r="BA145" s="106"/>
      <c r="BB145" s="106"/>
    </row>
    <row r="146" spans="2:54">
      <c r="B146" s="159"/>
      <c r="C146" s="126"/>
      <c r="D146" s="596"/>
      <c r="E146" s="480"/>
      <c r="F146" s="597"/>
      <c r="G146" s="597"/>
      <c r="H146" s="597"/>
      <c r="I146" s="597"/>
      <c r="J146" s="597"/>
      <c r="K146" s="597"/>
      <c r="L146" s="597"/>
      <c r="M146" s="597"/>
      <c r="N146" s="597"/>
      <c r="O146" s="596"/>
      <c r="P146" s="602"/>
      <c r="Q146" s="356"/>
      <c r="R146" s="106"/>
      <c r="S146" s="106"/>
      <c r="T146" s="106"/>
      <c r="U146" s="106"/>
      <c r="V146" s="106"/>
      <c r="W146" s="598"/>
      <c r="X146" s="126"/>
      <c r="Y146" s="121"/>
      <c r="Z146" s="599"/>
      <c r="AA146" s="106"/>
      <c r="AB146" s="600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6"/>
    </row>
    <row r="147" spans="2:54">
      <c r="B147" s="159"/>
      <c r="C147" s="126"/>
      <c r="D147" s="596"/>
      <c r="E147" s="480"/>
      <c r="F147" s="597"/>
      <c r="G147" s="597"/>
      <c r="H147" s="597"/>
      <c r="I147" s="597"/>
      <c r="J147" s="597"/>
      <c r="K147" s="597"/>
      <c r="L147" s="597"/>
      <c r="M147" s="597"/>
      <c r="N147" s="597"/>
      <c r="O147" s="596"/>
      <c r="P147" s="602"/>
      <c r="Q147" s="356"/>
      <c r="R147" s="106"/>
      <c r="S147" s="106"/>
      <c r="T147" s="106"/>
      <c r="U147" s="106"/>
      <c r="V147" s="106"/>
      <c r="W147" s="598"/>
      <c r="X147" s="126"/>
      <c r="Y147" s="121"/>
      <c r="Z147" s="599"/>
      <c r="AA147" s="106"/>
      <c r="AB147" s="600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6"/>
    </row>
    <row r="148" spans="2:54">
      <c r="B148" s="159"/>
      <c r="C148" s="126"/>
      <c r="D148" s="596"/>
      <c r="E148" s="480"/>
      <c r="F148" s="597"/>
      <c r="G148" s="597"/>
      <c r="H148" s="597"/>
      <c r="I148" s="597"/>
      <c r="J148" s="597"/>
      <c r="K148" s="597"/>
      <c r="L148" s="597"/>
      <c r="M148" s="597"/>
      <c r="N148" s="597"/>
      <c r="O148" s="596"/>
      <c r="P148" s="602"/>
      <c r="Q148" s="356"/>
      <c r="R148" s="106"/>
      <c r="S148" s="106"/>
      <c r="T148" s="106"/>
      <c r="U148" s="106"/>
      <c r="V148" s="106"/>
      <c r="W148" s="598"/>
      <c r="X148" s="126"/>
      <c r="Y148" s="121"/>
      <c r="Z148" s="599"/>
      <c r="AA148" s="106"/>
      <c r="AB148" s="600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106"/>
      <c r="AV148" s="106"/>
      <c r="AW148" s="106"/>
      <c r="AX148" s="106"/>
      <c r="AY148" s="106"/>
      <c r="AZ148" s="106"/>
      <c r="BA148" s="106"/>
      <c r="BB148" s="106"/>
    </row>
    <row r="149" spans="2:54">
      <c r="B149" s="159"/>
      <c r="C149" s="126"/>
      <c r="D149" s="596"/>
      <c r="E149" s="480"/>
      <c r="F149" s="597"/>
      <c r="G149" s="597"/>
      <c r="H149" s="597"/>
      <c r="I149" s="597"/>
      <c r="J149" s="597"/>
      <c r="K149" s="597"/>
      <c r="L149" s="597"/>
      <c r="M149" s="597"/>
      <c r="N149" s="597"/>
      <c r="O149" s="596"/>
      <c r="P149" s="602"/>
      <c r="Q149" s="356"/>
      <c r="R149" s="106"/>
      <c r="S149" s="106"/>
      <c r="T149" s="106"/>
      <c r="U149" s="106"/>
      <c r="V149" s="106"/>
      <c r="W149" s="598"/>
      <c r="X149" s="126"/>
      <c r="Y149" s="121"/>
      <c r="Z149" s="599"/>
      <c r="AA149" s="106"/>
      <c r="AB149" s="600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6"/>
    </row>
    <row r="150" spans="2:54" ht="13.5" customHeight="1">
      <c r="B150" s="159"/>
      <c r="C150" s="126"/>
      <c r="D150" s="596"/>
      <c r="E150" s="480"/>
      <c r="F150" s="597"/>
      <c r="G150" s="597"/>
      <c r="H150" s="597"/>
      <c r="I150" s="597"/>
      <c r="J150" s="597"/>
      <c r="K150" s="597"/>
      <c r="L150" s="597"/>
      <c r="M150" s="597"/>
      <c r="N150" s="597"/>
      <c r="O150" s="596"/>
      <c r="P150" s="602"/>
      <c r="Q150" s="356"/>
      <c r="R150" s="106"/>
      <c r="S150" s="106"/>
      <c r="T150" s="106"/>
      <c r="U150" s="106"/>
      <c r="V150" s="106"/>
      <c r="W150" s="598"/>
      <c r="X150" s="126"/>
      <c r="Y150" s="121"/>
      <c r="Z150" s="599"/>
      <c r="AA150" s="106"/>
      <c r="AB150" s="600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6"/>
    </row>
    <row r="151" spans="2:54">
      <c r="B151" s="159"/>
      <c r="C151" s="126"/>
      <c r="D151" s="596"/>
      <c r="E151" s="480"/>
      <c r="F151" s="597"/>
      <c r="G151" s="597"/>
      <c r="H151" s="597"/>
      <c r="I151" s="597"/>
      <c r="J151" s="597"/>
      <c r="K151" s="597"/>
      <c r="L151" s="597"/>
      <c r="M151" s="597"/>
      <c r="N151" s="597"/>
      <c r="O151" s="596"/>
      <c r="P151" s="602"/>
      <c r="Q151" s="356"/>
      <c r="R151" s="106"/>
      <c r="S151" s="106"/>
      <c r="T151" s="106"/>
      <c r="U151" s="106"/>
      <c r="V151" s="106"/>
      <c r="W151" s="598"/>
      <c r="X151" s="126"/>
      <c r="Y151" s="121"/>
      <c r="Z151" s="599"/>
      <c r="AA151" s="106"/>
      <c r="AB151" s="603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6"/>
    </row>
    <row r="152" spans="2:54" ht="12.75" customHeight="1">
      <c r="B152" s="159"/>
      <c r="C152" s="126"/>
      <c r="D152" s="596"/>
      <c r="E152" s="480"/>
      <c r="F152" s="607"/>
      <c r="G152" s="608"/>
      <c r="H152" s="597"/>
      <c r="I152" s="597"/>
      <c r="J152" s="597"/>
      <c r="K152" s="597"/>
      <c r="L152" s="607"/>
      <c r="M152" s="607"/>
      <c r="N152" s="597"/>
      <c r="O152" s="601"/>
      <c r="P152" s="602"/>
      <c r="Q152" s="356"/>
      <c r="R152" s="106"/>
      <c r="S152" s="106"/>
      <c r="T152" s="106"/>
      <c r="U152" s="106"/>
      <c r="V152" s="106"/>
      <c r="W152" s="598"/>
      <c r="X152" s="126"/>
      <c r="Y152" s="121"/>
      <c r="Z152" s="599"/>
      <c r="AA152" s="106"/>
      <c r="AB152" s="609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06"/>
    </row>
    <row r="153" spans="2:54">
      <c r="B153" s="159"/>
      <c r="C153" s="126"/>
      <c r="D153" s="596"/>
      <c r="E153" s="480"/>
      <c r="F153" s="607"/>
      <c r="G153" s="608"/>
      <c r="H153" s="597"/>
      <c r="I153" s="597"/>
      <c r="J153" s="597"/>
      <c r="K153" s="597"/>
      <c r="L153" s="607"/>
      <c r="M153" s="607"/>
      <c r="N153" s="597"/>
      <c r="O153" s="596"/>
      <c r="P153" s="602"/>
      <c r="Q153" s="356"/>
      <c r="R153" s="106"/>
      <c r="S153" s="106"/>
      <c r="T153" s="106"/>
      <c r="U153" s="106"/>
      <c r="V153" s="106"/>
      <c r="W153" s="598"/>
      <c r="X153" s="126"/>
      <c r="Y153" s="121"/>
      <c r="Z153" s="599"/>
      <c r="AA153" s="106"/>
      <c r="AB153" s="600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6"/>
    </row>
    <row r="154" spans="2:54" ht="12.75" customHeight="1">
      <c r="B154" s="159"/>
      <c r="C154" s="126"/>
      <c r="D154" s="596"/>
      <c r="E154" s="480"/>
      <c r="F154" s="607"/>
      <c r="G154" s="608"/>
      <c r="H154" s="597"/>
      <c r="I154" s="597"/>
      <c r="J154" s="597"/>
      <c r="K154" s="597"/>
      <c r="L154" s="607"/>
      <c r="M154" s="607"/>
      <c r="N154" s="597"/>
      <c r="O154" s="596"/>
      <c r="P154" s="602"/>
      <c r="Q154" s="356"/>
      <c r="R154" s="106"/>
      <c r="S154" s="106"/>
      <c r="T154" s="106"/>
      <c r="U154" s="106"/>
      <c r="V154" s="106"/>
      <c r="W154" s="598"/>
      <c r="X154" s="126"/>
      <c r="Y154" s="121"/>
      <c r="Z154" s="599"/>
      <c r="AA154" s="106"/>
      <c r="AB154" s="600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6"/>
    </row>
    <row r="155" spans="2:54">
      <c r="B155" s="159"/>
      <c r="C155" s="126"/>
      <c r="D155" s="596"/>
      <c r="E155" s="621"/>
      <c r="F155" s="607"/>
      <c r="G155" s="608"/>
      <c r="H155" s="597"/>
      <c r="I155" s="619"/>
      <c r="J155" s="597"/>
      <c r="K155" s="619"/>
      <c r="L155" s="612"/>
      <c r="M155" s="612"/>
      <c r="N155" s="597"/>
      <c r="O155" s="596"/>
      <c r="P155" s="602"/>
      <c r="Q155" s="356"/>
      <c r="R155" s="106"/>
      <c r="S155" s="106"/>
      <c r="T155" s="106"/>
      <c r="U155" s="106"/>
      <c r="V155" s="106"/>
      <c r="W155" s="598"/>
      <c r="X155" s="126"/>
      <c r="Y155" s="121"/>
      <c r="Z155" s="599"/>
      <c r="AA155" s="106"/>
      <c r="AB155" s="605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6"/>
    </row>
    <row r="156" spans="2:54">
      <c r="B156" s="159"/>
      <c r="C156" s="126"/>
      <c r="D156" s="596"/>
      <c r="E156" s="480"/>
      <c r="F156" s="612"/>
      <c r="G156" s="608"/>
      <c r="H156" s="597"/>
      <c r="I156" s="597"/>
      <c r="J156" s="597"/>
      <c r="K156" s="597"/>
      <c r="L156" s="612"/>
      <c r="M156" s="612"/>
      <c r="N156" s="597"/>
      <c r="O156" s="596"/>
      <c r="P156" s="602"/>
      <c r="Q156" s="356"/>
      <c r="R156" s="106"/>
      <c r="S156" s="106"/>
      <c r="T156" s="106"/>
      <c r="U156" s="106"/>
      <c r="V156" s="106"/>
      <c r="W156" s="598"/>
      <c r="X156" s="126"/>
      <c r="Y156" s="121"/>
      <c r="Z156" s="599"/>
      <c r="AA156" s="106"/>
      <c r="AB156" s="600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6"/>
    </row>
    <row r="157" spans="2:54">
      <c r="B157" s="159"/>
      <c r="C157" s="126"/>
      <c r="D157" s="596"/>
      <c r="E157" s="480"/>
      <c r="F157" s="607"/>
      <c r="G157" s="608"/>
      <c r="H157" s="597"/>
      <c r="I157" s="597"/>
      <c r="J157" s="597"/>
      <c r="K157" s="597"/>
      <c r="L157" s="612"/>
      <c r="M157" s="607"/>
      <c r="N157" s="597"/>
      <c r="O157" s="596"/>
      <c r="P157" s="602"/>
      <c r="Q157" s="356"/>
      <c r="R157" s="106"/>
      <c r="S157" s="106"/>
      <c r="T157" s="106"/>
      <c r="U157" s="106"/>
      <c r="V157" s="106"/>
      <c r="W157" s="598"/>
      <c r="X157" s="126"/>
      <c r="Y157" s="121"/>
      <c r="Z157" s="599"/>
      <c r="AA157" s="106"/>
      <c r="AB157" s="600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6"/>
    </row>
    <row r="158" spans="2:54">
      <c r="B158" s="159"/>
      <c r="C158" s="126"/>
      <c r="D158" s="596"/>
      <c r="E158" s="480"/>
      <c r="F158" s="612"/>
      <c r="G158" s="608"/>
      <c r="H158" s="597"/>
      <c r="I158" s="597"/>
      <c r="J158" s="597"/>
      <c r="K158" s="597"/>
      <c r="L158" s="608"/>
      <c r="M158" s="608"/>
      <c r="N158" s="98"/>
      <c r="O158" s="596"/>
      <c r="P158" s="602"/>
      <c r="Q158" s="356"/>
      <c r="R158" s="106"/>
      <c r="S158" s="106"/>
      <c r="T158" s="106"/>
      <c r="U158" s="106"/>
      <c r="V158" s="106"/>
      <c r="W158" s="598"/>
      <c r="X158" s="126"/>
      <c r="Y158" s="121"/>
      <c r="Z158" s="599"/>
      <c r="AA158" s="106"/>
      <c r="AB158" s="600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6"/>
    </row>
    <row r="159" spans="2:54">
      <c r="B159" s="159"/>
      <c r="C159" s="126"/>
      <c r="D159" s="596"/>
      <c r="E159" s="480"/>
      <c r="F159" s="612"/>
      <c r="G159" s="612"/>
      <c r="H159" s="597"/>
      <c r="I159" s="597"/>
      <c r="J159" s="597"/>
      <c r="K159" s="607"/>
      <c r="L159" s="619"/>
      <c r="M159" s="612"/>
      <c r="N159" s="608"/>
      <c r="O159" s="596"/>
      <c r="P159" s="602"/>
      <c r="Q159" s="356"/>
      <c r="R159" s="106"/>
      <c r="S159" s="106"/>
      <c r="T159" s="106"/>
      <c r="U159" s="106"/>
      <c r="V159" s="106"/>
      <c r="W159" s="598"/>
      <c r="X159" s="126"/>
      <c r="Y159" s="121"/>
      <c r="Z159" s="599"/>
      <c r="AA159" s="106"/>
      <c r="AB159" s="600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6"/>
    </row>
    <row r="160" spans="2:54" ht="10.5" customHeight="1">
      <c r="B160" s="159"/>
      <c r="C160" s="126"/>
      <c r="D160" s="596"/>
      <c r="E160" s="480"/>
      <c r="F160" s="607"/>
      <c r="G160" s="608"/>
      <c r="H160" s="597"/>
      <c r="I160" s="597"/>
      <c r="J160" s="597"/>
      <c r="K160" s="597"/>
      <c r="L160" s="607"/>
      <c r="M160" s="607"/>
      <c r="N160" s="597"/>
      <c r="O160" s="596"/>
      <c r="P160" s="602"/>
      <c r="Q160" s="356"/>
      <c r="R160" s="106"/>
      <c r="S160" s="106"/>
      <c r="T160" s="106"/>
      <c r="U160" s="106"/>
      <c r="V160" s="106"/>
      <c r="W160" s="598"/>
      <c r="X160" s="126"/>
      <c r="Y160" s="121"/>
      <c r="Z160" s="599"/>
      <c r="AA160" s="106"/>
      <c r="AB160" s="600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106"/>
      <c r="AV160" s="106"/>
      <c r="AW160" s="106"/>
      <c r="AX160" s="106"/>
      <c r="AY160" s="106"/>
      <c r="AZ160" s="106"/>
      <c r="BA160" s="106"/>
      <c r="BB160" s="106"/>
    </row>
    <row r="161" spans="2:54" ht="12.75" customHeight="1">
      <c r="B161" s="159"/>
      <c r="C161" s="126"/>
      <c r="D161" s="596"/>
      <c r="E161" s="480"/>
      <c r="F161" s="612"/>
      <c r="G161" s="608"/>
      <c r="H161" s="597"/>
      <c r="I161" s="597"/>
      <c r="J161" s="597"/>
      <c r="K161" s="597"/>
      <c r="L161" s="608"/>
      <c r="M161" s="608"/>
      <c r="N161" s="597"/>
      <c r="O161" s="596"/>
      <c r="P161" s="610"/>
      <c r="Q161" s="356"/>
      <c r="R161" s="106"/>
      <c r="S161" s="106"/>
      <c r="T161" s="106"/>
      <c r="U161" s="106"/>
      <c r="V161" s="106"/>
      <c r="W161" s="598"/>
      <c r="X161" s="126"/>
      <c r="Y161" s="121"/>
      <c r="Z161" s="599"/>
      <c r="AA161" s="106"/>
      <c r="AB161" s="611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6"/>
    </row>
    <row r="162" spans="2:54">
      <c r="B162" s="159"/>
      <c r="C162" s="126"/>
      <c r="D162" s="596"/>
      <c r="E162" s="480"/>
      <c r="F162" s="607"/>
      <c r="G162" s="608"/>
      <c r="H162" s="597"/>
      <c r="I162" s="597"/>
      <c r="J162" s="597"/>
      <c r="K162" s="597"/>
      <c r="L162" s="608"/>
      <c r="M162" s="608"/>
      <c r="N162" s="597"/>
      <c r="O162" s="596"/>
      <c r="P162" s="602"/>
      <c r="Q162" s="356"/>
      <c r="R162" s="106"/>
      <c r="S162" s="106"/>
      <c r="T162" s="106"/>
      <c r="U162" s="106"/>
      <c r="V162" s="106"/>
      <c r="W162" s="598"/>
      <c r="X162" s="126"/>
      <c r="Y162" s="121"/>
      <c r="Z162" s="599"/>
      <c r="AA162" s="106"/>
      <c r="AB162" s="600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106"/>
      <c r="AV162" s="106"/>
      <c r="AW162" s="106"/>
      <c r="AX162" s="106"/>
      <c r="AY162" s="106"/>
      <c r="AZ162" s="106"/>
      <c r="BA162" s="106"/>
      <c r="BB162" s="106"/>
    </row>
    <row r="163" spans="2:54" ht="12.75" customHeight="1">
      <c r="B163" s="159"/>
      <c r="C163" s="126"/>
      <c r="D163" s="596"/>
      <c r="E163" s="480"/>
      <c r="F163" s="608"/>
      <c r="G163" s="612"/>
      <c r="H163" s="597"/>
      <c r="I163" s="597"/>
      <c r="J163" s="597"/>
      <c r="K163" s="597"/>
      <c r="L163" s="619"/>
      <c r="M163" s="612"/>
      <c r="N163" s="597"/>
      <c r="O163" s="596"/>
      <c r="P163" s="610"/>
      <c r="Q163" s="356"/>
      <c r="R163" s="106"/>
      <c r="S163" s="106"/>
      <c r="T163" s="106"/>
      <c r="U163" s="106"/>
      <c r="V163" s="106"/>
      <c r="W163" s="598"/>
      <c r="X163" s="126"/>
      <c r="Y163" s="121"/>
      <c r="Z163" s="599"/>
      <c r="AA163" s="106"/>
      <c r="AB163" s="611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6"/>
    </row>
    <row r="164" spans="2:54" hidden="1">
      <c r="B164" s="159"/>
      <c r="C164" s="126"/>
      <c r="D164" s="596"/>
      <c r="E164" s="480"/>
      <c r="F164" s="612"/>
      <c r="G164" s="608"/>
      <c r="H164" s="597"/>
      <c r="I164" s="597"/>
      <c r="J164" s="597"/>
      <c r="K164" s="597"/>
      <c r="L164" s="607"/>
      <c r="M164" s="607"/>
      <c r="N164" s="597"/>
      <c r="O164" s="596"/>
      <c r="P164" s="602"/>
      <c r="Q164" s="356"/>
      <c r="R164" s="106"/>
      <c r="S164" s="106"/>
      <c r="T164" s="106"/>
      <c r="U164" s="106"/>
      <c r="V164" s="106"/>
      <c r="W164" s="598"/>
      <c r="X164" s="126"/>
      <c r="Y164" s="121"/>
      <c r="Z164" s="599"/>
      <c r="AA164" s="106"/>
      <c r="AB164" s="605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106"/>
      <c r="BB164" s="106"/>
    </row>
    <row r="165" spans="2:54" ht="13.5" customHeight="1">
      <c r="B165" s="159"/>
      <c r="C165" s="101"/>
      <c r="D165" s="596"/>
      <c r="E165" s="480"/>
      <c r="F165" s="608"/>
      <c r="G165" s="608"/>
      <c r="H165" s="597"/>
      <c r="I165" s="597"/>
      <c r="J165" s="597"/>
      <c r="K165" s="597"/>
      <c r="L165" s="612"/>
      <c r="M165" s="612"/>
      <c r="N165" s="597"/>
      <c r="O165" s="596"/>
      <c r="P165" s="602"/>
      <c r="Q165" s="356"/>
      <c r="R165" s="106"/>
      <c r="S165" s="106"/>
      <c r="T165" s="106"/>
      <c r="U165" s="106"/>
      <c r="V165" s="106"/>
      <c r="W165" s="598"/>
      <c r="X165" s="126"/>
      <c r="Y165" s="121"/>
      <c r="Z165" s="599"/>
      <c r="AA165" s="106"/>
      <c r="AB165" s="600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6"/>
    </row>
    <row r="166" spans="2:54" ht="12.75" customHeight="1">
      <c r="B166" s="159"/>
      <c r="C166" s="126"/>
      <c r="D166" s="596"/>
      <c r="E166" s="480"/>
      <c r="F166" s="607"/>
      <c r="G166" s="608"/>
      <c r="H166" s="619"/>
      <c r="I166" s="597"/>
      <c r="J166" s="597"/>
      <c r="K166" s="597"/>
      <c r="L166" s="607"/>
      <c r="M166" s="608"/>
      <c r="N166" s="597"/>
      <c r="O166" s="601"/>
      <c r="P166" s="610"/>
      <c r="Q166" s="356"/>
      <c r="R166" s="106"/>
      <c r="S166" s="106"/>
      <c r="T166" s="106"/>
      <c r="U166" s="106"/>
      <c r="V166" s="106"/>
      <c r="W166" s="598"/>
      <c r="X166" s="126"/>
      <c r="Y166" s="121"/>
      <c r="Z166" s="599"/>
      <c r="AA166" s="106"/>
      <c r="AB166" s="611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6"/>
    </row>
    <row r="167" spans="2:54" ht="12.75" customHeight="1">
      <c r="B167" s="159"/>
      <c r="C167" s="126"/>
      <c r="D167" s="596"/>
      <c r="E167" s="480"/>
      <c r="F167" s="619"/>
      <c r="G167" s="619"/>
      <c r="H167" s="597"/>
      <c r="I167" s="597"/>
      <c r="J167" s="597"/>
      <c r="K167" s="597"/>
      <c r="L167" s="620"/>
      <c r="M167" s="619"/>
      <c r="N167" s="597"/>
      <c r="O167" s="601"/>
      <c r="P167" s="602"/>
      <c r="Q167" s="356"/>
      <c r="R167" s="106"/>
      <c r="S167" s="106"/>
      <c r="T167" s="106"/>
      <c r="U167" s="106"/>
      <c r="V167" s="106"/>
      <c r="W167" s="598"/>
      <c r="X167" s="126"/>
      <c r="Y167" s="121"/>
      <c r="Z167" s="599"/>
      <c r="AA167" s="106"/>
      <c r="AB167" s="614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6"/>
    </row>
    <row r="168" spans="2:54" ht="12.75" customHeight="1">
      <c r="B168" s="159"/>
      <c r="C168" s="126"/>
      <c r="D168" s="596"/>
      <c r="E168" s="615"/>
      <c r="F168" s="155"/>
      <c r="G168" s="155"/>
      <c r="H168" s="155"/>
      <c r="I168" s="155"/>
      <c r="J168" s="155"/>
      <c r="K168" s="155"/>
      <c r="L168" s="155"/>
      <c r="M168" s="155"/>
      <c r="N168" s="155"/>
      <c r="O168" s="601"/>
      <c r="P168" s="602"/>
      <c r="Q168" s="356"/>
      <c r="R168" s="106"/>
      <c r="S168" s="106"/>
      <c r="T168" s="106"/>
      <c r="U168" s="106"/>
      <c r="V168" s="106"/>
      <c r="W168" s="598"/>
      <c r="X168" s="126"/>
      <c r="Y168" s="121"/>
      <c r="Z168" s="599"/>
      <c r="AA168" s="106"/>
      <c r="AB168" s="600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6"/>
    </row>
    <row r="169" spans="2:54" ht="12.75" customHeight="1">
      <c r="B169" s="159"/>
      <c r="C169" s="126"/>
      <c r="D169" s="596"/>
      <c r="E169" s="615"/>
      <c r="F169" s="155"/>
      <c r="G169" s="155"/>
      <c r="H169" s="155"/>
      <c r="I169" s="155"/>
      <c r="J169" s="155"/>
      <c r="K169" s="155"/>
      <c r="L169" s="155"/>
      <c r="M169" s="155"/>
      <c r="N169" s="155"/>
      <c r="O169" s="601"/>
      <c r="P169" s="602"/>
      <c r="Q169" s="356"/>
      <c r="R169" s="106"/>
      <c r="S169" s="106"/>
      <c r="T169" s="106"/>
      <c r="U169" s="106"/>
      <c r="V169" s="106"/>
      <c r="W169" s="598"/>
      <c r="X169" s="126"/>
      <c r="Y169" s="121"/>
      <c r="Z169" s="599"/>
      <c r="AA169" s="106"/>
      <c r="AB169" s="600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6"/>
    </row>
    <row r="170" spans="2:54" ht="11.25" customHeight="1">
      <c r="B170" s="159"/>
      <c r="C170" s="126"/>
      <c r="D170" s="596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601"/>
      <c r="P170" s="602"/>
      <c r="Q170" s="356"/>
      <c r="R170" s="106"/>
      <c r="S170" s="106"/>
      <c r="T170" s="106"/>
      <c r="U170" s="106"/>
      <c r="V170" s="106"/>
      <c r="W170" s="598"/>
      <c r="X170" s="126"/>
      <c r="Y170" s="121"/>
      <c r="Z170" s="599"/>
      <c r="AA170" s="106"/>
      <c r="AB170" s="600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106"/>
      <c r="AV170" s="106"/>
      <c r="AW170" s="106"/>
      <c r="AX170" s="106"/>
      <c r="AY170" s="106"/>
      <c r="AZ170" s="106"/>
      <c r="BA170" s="106"/>
      <c r="BB170" s="106"/>
    </row>
    <row r="171" spans="2:54" ht="12.75" customHeight="1">
      <c r="B171" s="159"/>
      <c r="C171" s="126"/>
      <c r="D171" s="596"/>
      <c r="E171" s="155"/>
      <c r="F171" s="155"/>
      <c r="G171" s="155"/>
      <c r="H171" s="155"/>
      <c r="I171" s="155"/>
      <c r="J171" s="155"/>
      <c r="K171" s="616"/>
      <c r="L171" s="155"/>
      <c r="M171" s="155"/>
      <c r="N171" s="155"/>
      <c r="O171" s="604"/>
      <c r="P171" s="602"/>
      <c r="Q171" s="356"/>
      <c r="R171" s="106"/>
      <c r="S171" s="106"/>
      <c r="T171" s="106"/>
      <c r="U171" s="106"/>
      <c r="V171" s="106"/>
      <c r="W171" s="617"/>
      <c r="X171" s="126"/>
      <c r="Y171" s="618"/>
      <c r="Z171" s="599"/>
      <c r="AA171" s="106"/>
      <c r="AB171" s="600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106"/>
      <c r="AV171" s="106"/>
      <c r="AW171" s="106"/>
      <c r="AX171" s="106"/>
      <c r="AY171" s="106"/>
      <c r="AZ171" s="106"/>
      <c r="BA171" s="106"/>
      <c r="BB171" s="106"/>
    </row>
    <row r="172" spans="2:54" ht="11.25" customHeight="1"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106"/>
      <c r="AV172" s="106"/>
      <c r="AW172" s="106"/>
      <c r="AX172" s="106"/>
      <c r="AY172" s="106"/>
      <c r="AZ172" s="106"/>
      <c r="BA172" s="106"/>
      <c r="BB172" s="106"/>
    </row>
    <row r="173" spans="2:54" ht="12.75" customHeight="1">
      <c r="B173" s="200"/>
      <c r="C173" s="106"/>
      <c r="D173" s="200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98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6"/>
    </row>
    <row r="174" spans="2:54">
      <c r="B174" s="106"/>
      <c r="C174" s="126"/>
      <c r="D174" s="356"/>
      <c r="E174" s="203"/>
      <c r="F174" s="203"/>
      <c r="G174" s="203"/>
      <c r="H174" s="203"/>
      <c r="I174" s="203"/>
      <c r="J174" s="203"/>
      <c r="K174" s="203"/>
      <c r="L174" s="203"/>
      <c r="M174" s="126"/>
      <c r="N174" s="126"/>
      <c r="O174" s="98"/>
      <c r="P174" s="98"/>
      <c r="Q174" s="126"/>
      <c r="R174" s="356"/>
      <c r="S174" s="106"/>
      <c r="T174" s="356"/>
      <c r="U174" s="12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6"/>
    </row>
    <row r="175" spans="2:54">
      <c r="B175" s="106"/>
      <c r="C175" s="126"/>
      <c r="D175" s="98"/>
      <c r="E175" s="203"/>
      <c r="F175" s="203"/>
      <c r="G175" s="203"/>
      <c r="H175" s="203"/>
      <c r="I175" s="203"/>
      <c r="J175" s="203"/>
      <c r="K175" s="203"/>
      <c r="L175" s="203"/>
      <c r="M175" s="126"/>
      <c r="N175" s="126"/>
      <c r="O175" s="98"/>
      <c r="P175" s="98"/>
      <c r="Q175" s="126"/>
      <c r="R175" s="356"/>
      <c r="S175" s="106"/>
      <c r="T175" s="356"/>
      <c r="U175" s="12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106"/>
      <c r="AV175" s="106"/>
      <c r="AW175" s="106"/>
      <c r="AX175" s="106"/>
      <c r="AY175" s="106"/>
      <c r="AZ175" s="106"/>
      <c r="BA175" s="106"/>
      <c r="BB175" s="106"/>
    </row>
    <row r="176" spans="2:54">
      <c r="B176" s="106"/>
      <c r="C176" s="356"/>
      <c r="D176" s="356"/>
      <c r="E176" s="203"/>
      <c r="F176" s="203"/>
      <c r="G176" s="203"/>
      <c r="H176" s="203"/>
      <c r="I176" s="106"/>
      <c r="J176" s="106"/>
      <c r="K176" s="203"/>
      <c r="L176" s="104"/>
      <c r="M176" s="126"/>
      <c r="N176" s="126"/>
      <c r="O176" s="98"/>
      <c r="P176" s="98"/>
      <c r="Q176" s="356"/>
      <c r="R176" s="356"/>
      <c r="S176" s="106"/>
      <c r="T176" s="356"/>
      <c r="U176" s="126"/>
      <c r="V176" s="106"/>
      <c r="W176" s="106"/>
      <c r="X176" s="106"/>
      <c r="Y176" s="106"/>
      <c r="Z176" s="106"/>
      <c r="AA176" s="106"/>
      <c r="AB176" s="593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6"/>
    </row>
    <row r="177" spans="2:54">
      <c r="B177" s="106"/>
      <c r="C177" s="126"/>
      <c r="D177" s="126"/>
      <c r="E177" s="356"/>
      <c r="F177" s="356"/>
      <c r="G177" s="356"/>
      <c r="H177" s="356"/>
      <c r="I177" s="356"/>
      <c r="J177" s="356"/>
      <c r="K177" s="356"/>
      <c r="L177" s="356"/>
      <c r="M177" s="356"/>
      <c r="N177" s="356"/>
      <c r="O177" s="98"/>
      <c r="P177" s="98"/>
      <c r="Q177" s="356"/>
      <c r="R177" s="356"/>
      <c r="S177" s="106"/>
      <c r="T177" s="356"/>
      <c r="U177" s="126"/>
      <c r="V177" s="106"/>
      <c r="W177" s="106"/>
      <c r="X177" s="106"/>
      <c r="Y177" s="106"/>
      <c r="Z177" s="328"/>
      <c r="AA177" s="106"/>
      <c r="AB177" s="593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6"/>
    </row>
    <row r="178" spans="2:54">
      <c r="B178" s="106"/>
      <c r="C178" s="356"/>
      <c r="D178" s="106"/>
      <c r="E178" s="356"/>
      <c r="F178" s="356"/>
      <c r="G178" s="356"/>
      <c r="H178" s="356"/>
      <c r="I178" s="356"/>
      <c r="J178" s="356"/>
      <c r="K178" s="356"/>
      <c r="L178" s="356"/>
      <c r="M178" s="356"/>
      <c r="N178" s="356"/>
      <c r="O178" s="98"/>
      <c r="P178" s="98"/>
      <c r="Q178" s="126"/>
      <c r="R178" s="356"/>
      <c r="S178" s="106"/>
      <c r="T178" s="356"/>
      <c r="U178" s="126"/>
      <c r="V178" s="106"/>
      <c r="W178" s="106"/>
      <c r="X178" s="106"/>
      <c r="Y178" s="106"/>
      <c r="Z178" s="328"/>
      <c r="AA178" s="106"/>
      <c r="AB178" s="594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6"/>
    </row>
    <row r="179" spans="2:54">
      <c r="B179" s="106"/>
      <c r="C179" s="126"/>
      <c r="D179" s="203"/>
      <c r="E179" s="126"/>
      <c r="F179" s="126"/>
      <c r="G179" s="126"/>
      <c r="H179" s="126"/>
      <c r="I179" s="101"/>
      <c r="J179" s="126"/>
      <c r="K179" s="126"/>
      <c r="L179" s="126"/>
      <c r="M179" s="126"/>
      <c r="N179" s="101"/>
      <c r="O179" s="98"/>
      <c r="P179" s="98"/>
      <c r="Q179" s="203"/>
      <c r="R179" s="356"/>
      <c r="S179" s="126"/>
      <c r="T179" s="356"/>
      <c r="U179" s="126"/>
      <c r="V179" s="106"/>
      <c r="W179" s="268"/>
      <c r="X179" s="356"/>
      <c r="Y179" s="159"/>
      <c r="Z179" s="595"/>
      <c r="AA179" s="106"/>
      <c r="AB179" s="594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6"/>
    </row>
    <row r="180" spans="2:54">
      <c r="B180" s="159"/>
      <c r="C180" s="126"/>
      <c r="D180" s="596"/>
      <c r="E180" s="612"/>
      <c r="F180" s="597"/>
      <c r="G180" s="597"/>
      <c r="H180" s="597"/>
      <c r="I180" s="597"/>
      <c r="J180" s="597"/>
      <c r="K180" s="597"/>
      <c r="L180" s="597"/>
      <c r="M180" s="597"/>
      <c r="N180" s="597"/>
      <c r="O180" s="596"/>
      <c r="P180" s="356"/>
      <c r="Q180" s="356"/>
      <c r="R180" s="106"/>
      <c r="S180" s="487"/>
      <c r="T180" s="106"/>
      <c r="U180" s="106"/>
      <c r="V180" s="106"/>
      <c r="W180" s="598"/>
      <c r="X180" s="126"/>
      <c r="Y180" s="121"/>
      <c r="Z180" s="599"/>
      <c r="AA180" s="106"/>
      <c r="AB180" s="600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106"/>
      <c r="AV180" s="106"/>
      <c r="AW180" s="106"/>
      <c r="AX180" s="106"/>
      <c r="AY180" s="106"/>
      <c r="AZ180" s="106"/>
      <c r="BA180" s="106"/>
      <c r="BB180" s="106"/>
    </row>
    <row r="181" spans="2:54">
      <c r="B181" s="159"/>
      <c r="C181" s="126"/>
      <c r="D181" s="596"/>
      <c r="E181" s="612"/>
      <c r="F181" s="597"/>
      <c r="G181" s="597"/>
      <c r="H181" s="597"/>
      <c r="I181" s="597"/>
      <c r="J181" s="597"/>
      <c r="K181" s="597"/>
      <c r="L181" s="597"/>
      <c r="M181" s="597"/>
      <c r="N181" s="597"/>
      <c r="O181" s="601"/>
      <c r="P181" s="602"/>
      <c r="Q181" s="356"/>
      <c r="R181" s="106"/>
      <c r="S181" s="106"/>
      <c r="T181" s="106"/>
      <c r="U181" s="106"/>
      <c r="V181" s="106"/>
      <c r="W181" s="598"/>
      <c r="X181" s="126"/>
      <c r="Y181" s="121"/>
      <c r="Z181" s="599"/>
      <c r="AA181" s="106"/>
      <c r="AB181" s="600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106"/>
      <c r="AV181" s="106"/>
      <c r="AW181" s="106"/>
      <c r="AX181" s="106"/>
      <c r="AY181" s="106"/>
      <c r="AZ181" s="106"/>
      <c r="BA181" s="106"/>
      <c r="BB181" s="106"/>
    </row>
    <row r="182" spans="2:54" ht="12" customHeight="1">
      <c r="B182" s="159"/>
      <c r="C182" s="126"/>
      <c r="D182" s="596"/>
      <c r="E182" s="612"/>
      <c r="F182" s="597"/>
      <c r="G182" s="597"/>
      <c r="H182" s="612"/>
      <c r="I182" s="597"/>
      <c r="J182" s="597"/>
      <c r="K182" s="612"/>
      <c r="L182" s="597"/>
      <c r="M182" s="597"/>
      <c r="N182" s="597"/>
      <c r="O182" s="596"/>
      <c r="P182" s="602"/>
      <c r="Q182" s="356"/>
      <c r="R182" s="106"/>
      <c r="S182" s="106"/>
      <c r="T182" s="106"/>
      <c r="U182" s="106"/>
      <c r="V182" s="106"/>
      <c r="W182" s="598"/>
      <c r="X182" s="126"/>
      <c r="Y182" s="121"/>
      <c r="Z182" s="599"/>
      <c r="AA182" s="106"/>
      <c r="AB182" s="603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106"/>
      <c r="AV182" s="106"/>
      <c r="AW182" s="106"/>
      <c r="AX182" s="106"/>
      <c r="AY182" s="106"/>
      <c r="AZ182" s="106"/>
      <c r="BA182" s="106"/>
      <c r="BB182" s="106"/>
    </row>
    <row r="183" spans="2:54">
      <c r="B183" s="159"/>
      <c r="C183" s="126"/>
      <c r="D183" s="596"/>
      <c r="E183" s="612"/>
      <c r="F183" s="597"/>
      <c r="G183" s="597"/>
      <c r="H183" s="597"/>
      <c r="I183" s="597"/>
      <c r="J183" s="597"/>
      <c r="K183" s="597"/>
      <c r="L183" s="597"/>
      <c r="M183" s="597"/>
      <c r="N183" s="612"/>
      <c r="O183" s="604"/>
      <c r="P183" s="602"/>
      <c r="Q183" s="356"/>
      <c r="R183" s="106"/>
      <c r="S183" s="106"/>
      <c r="T183" s="106"/>
      <c r="U183" s="106"/>
      <c r="V183" s="106"/>
      <c r="W183" s="598"/>
      <c r="X183" s="126"/>
      <c r="Y183" s="121"/>
      <c r="Z183" s="599"/>
      <c r="AA183" s="106"/>
      <c r="AB183" s="600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6"/>
    </row>
    <row r="184" spans="2:54" ht="12.75" customHeight="1">
      <c r="B184" s="159"/>
      <c r="C184" s="126"/>
      <c r="D184" s="596"/>
      <c r="E184" s="612"/>
      <c r="F184" s="597"/>
      <c r="G184" s="597"/>
      <c r="H184" s="597"/>
      <c r="I184" s="597"/>
      <c r="J184" s="597"/>
      <c r="K184" s="597"/>
      <c r="L184" s="597"/>
      <c r="M184" s="597"/>
      <c r="N184" s="597"/>
      <c r="O184" s="596"/>
      <c r="P184" s="602"/>
      <c r="Q184" s="356"/>
      <c r="R184" s="106"/>
      <c r="S184" s="106"/>
      <c r="T184" s="106"/>
      <c r="U184" s="106"/>
      <c r="V184" s="106"/>
      <c r="W184" s="598"/>
      <c r="X184" s="126"/>
      <c r="Y184" s="121"/>
      <c r="Z184" s="599"/>
      <c r="AA184" s="106"/>
      <c r="AB184" s="605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6"/>
    </row>
    <row r="185" spans="2:54">
      <c r="B185" s="159"/>
      <c r="C185" s="126"/>
      <c r="D185" s="596"/>
      <c r="E185" s="612"/>
      <c r="F185" s="597"/>
      <c r="G185" s="597"/>
      <c r="H185" s="597"/>
      <c r="I185" s="597"/>
      <c r="J185" s="597"/>
      <c r="K185" s="597"/>
      <c r="L185" s="597"/>
      <c r="M185" s="597"/>
      <c r="N185" s="597"/>
      <c r="O185" s="596"/>
      <c r="P185" s="602"/>
      <c r="Q185" s="356"/>
      <c r="R185" s="106"/>
      <c r="S185" s="106"/>
      <c r="T185" s="106"/>
      <c r="U185" s="106"/>
      <c r="V185" s="106"/>
      <c r="W185" s="598"/>
      <c r="X185" s="126"/>
      <c r="Y185" s="121"/>
      <c r="Z185" s="599"/>
      <c r="AA185" s="106"/>
      <c r="AB185" s="603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6"/>
    </row>
    <row r="186" spans="2:54" ht="15" customHeight="1">
      <c r="B186" s="159"/>
      <c r="C186" s="126"/>
      <c r="D186" s="596"/>
      <c r="E186" s="612"/>
      <c r="F186" s="597"/>
      <c r="G186" s="98"/>
      <c r="H186" s="607"/>
      <c r="I186" s="612"/>
      <c r="J186" s="597"/>
      <c r="K186" s="597"/>
      <c r="L186" s="597"/>
      <c r="M186" s="597"/>
      <c r="N186" s="597"/>
      <c r="O186" s="606"/>
      <c r="P186" s="602"/>
      <c r="Q186" s="356"/>
      <c r="R186" s="106"/>
      <c r="S186" s="106"/>
      <c r="T186" s="106"/>
      <c r="U186" s="106"/>
      <c r="V186" s="106"/>
      <c r="W186" s="598"/>
      <c r="X186" s="126"/>
      <c r="Y186" s="121"/>
      <c r="Z186" s="599"/>
      <c r="AA186" s="106"/>
      <c r="AB186" s="605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6"/>
    </row>
    <row r="187" spans="2:54">
      <c r="B187" s="159"/>
      <c r="C187" s="126"/>
      <c r="D187" s="596"/>
      <c r="E187" s="612"/>
      <c r="F187" s="597"/>
      <c r="G187" s="597"/>
      <c r="H187" s="597"/>
      <c r="I187" s="597"/>
      <c r="J187" s="597"/>
      <c r="K187" s="597"/>
      <c r="L187" s="597"/>
      <c r="M187" s="597"/>
      <c r="N187" s="597"/>
      <c r="O187" s="596"/>
      <c r="P187" s="602"/>
      <c r="Q187" s="356"/>
      <c r="R187" s="106"/>
      <c r="S187" s="106"/>
      <c r="T187" s="106"/>
      <c r="U187" s="106"/>
      <c r="V187" s="106"/>
      <c r="W187" s="598"/>
      <c r="X187" s="126"/>
      <c r="Y187" s="121"/>
      <c r="Z187" s="599"/>
      <c r="AA187" s="106"/>
      <c r="AB187" s="600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106"/>
      <c r="AW187" s="106"/>
      <c r="AX187" s="106"/>
      <c r="AY187" s="106"/>
      <c r="AZ187" s="106"/>
      <c r="BA187" s="106"/>
      <c r="BB187" s="106"/>
    </row>
    <row r="188" spans="2:54">
      <c r="B188" s="159"/>
      <c r="C188" s="126"/>
      <c r="D188" s="596"/>
      <c r="E188" s="612"/>
      <c r="F188" s="597"/>
      <c r="G188" s="597"/>
      <c r="H188" s="597"/>
      <c r="I188" s="597"/>
      <c r="J188" s="597"/>
      <c r="K188" s="597"/>
      <c r="L188" s="597"/>
      <c r="M188" s="597"/>
      <c r="N188" s="597"/>
      <c r="O188" s="596"/>
      <c r="P188" s="602"/>
      <c r="Q188" s="356"/>
      <c r="R188" s="106"/>
      <c r="S188" s="106"/>
      <c r="T188" s="106"/>
      <c r="U188" s="106"/>
      <c r="V188" s="106"/>
      <c r="W188" s="598"/>
      <c r="X188" s="126"/>
      <c r="Y188" s="121"/>
      <c r="Z188" s="599"/>
      <c r="AA188" s="106"/>
      <c r="AB188" s="600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  <c r="AV188" s="106"/>
      <c r="AW188" s="106"/>
      <c r="AX188" s="106"/>
      <c r="AY188" s="106"/>
      <c r="AZ188" s="106"/>
      <c r="BA188" s="106"/>
      <c r="BB188" s="106"/>
    </row>
    <row r="189" spans="2:54">
      <c r="B189" s="159"/>
      <c r="C189" s="126"/>
      <c r="D189" s="596"/>
      <c r="E189" s="612"/>
      <c r="F189" s="597"/>
      <c r="G189" s="597"/>
      <c r="H189" s="597"/>
      <c r="I189" s="597"/>
      <c r="J189" s="597"/>
      <c r="K189" s="597"/>
      <c r="L189" s="597"/>
      <c r="M189" s="597"/>
      <c r="N189" s="597"/>
      <c r="O189" s="596"/>
      <c r="P189" s="602"/>
      <c r="Q189" s="356"/>
      <c r="R189" s="106"/>
      <c r="S189" s="106"/>
      <c r="T189" s="106"/>
      <c r="U189" s="106"/>
      <c r="V189" s="106"/>
      <c r="W189" s="598"/>
      <c r="X189" s="126"/>
      <c r="Y189" s="121"/>
      <c r="Z189" s="599"/>
      <c r="AA189" s="106"/>
      <c r="AB189" s="600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106"/>
      <c r="AV189" s="106"/>
      <c r="AW189" s="106"/>
      <c r="AX189" s="106"/>
      <c r="AY189" s="106"/>
      <c r="AZ189" s="106"/>
      <c r="BA189" s="106"/>
      <c r="BB189" s="106"/>
    </row>
    <row r="190" spans="2:54">
      <c r="B190" s="159"/>
      <c r="C190" s="126"/>
      <c r="D190" s="596"/>
      <c r="E190" s="612"/>
      <c r="F190" s="597"/>
      <c r="G190" s="597"/>
      <c r="H190" s="597"/>
      <c r="I190" s="597"/>
      <c r="J190" s="597"/>
      <c r="K190" s="597"/>
      <c r="L190" s="597"/>
      <c r="M190" s="597"/>
      <c r="N190" s="597"/>
      <c r="O190" s="596"/>
      <c r="P190" s="602"/>
      <c r="Q190" s="356"/>
      <c r="R190" s="106"/>
      <c r="S190" s="106"/>
      <c r="T190" s="106"/>
      <c r="U190" s="106"/>
      <c r="V190" s="106"/>
      <c r="W190" s="598"/>
      <c r="X190" s="126"/>
      <c r="Y190" s="121"/>
      <c r="Z190" s="599"/>
      <c r="AA190" s="106"/>
      <c r="AB190" s="600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  <c r="AV190" s="106"/>
      <c r="AW190" s="106"/>
      <c r="AX190" s="106"/>
      <c r="AY190" s="106"/>
      <c r="AZ190" s="106"/>
      <c r="BA190" s="106"/>
      <c r="BB190" s="106"/>
    </row>
    <row r="191" spans="2:54">
      <c r="B191" s="159"/>
      <c r="C191" s="126"/>
      <c r="D191" s="596"/>
      <c r="E191" s="612"/>
      <c r="F191" s="597"/>
      <c r="G191" s="597"/>
      <c r="H191" s="597"/>
      <c r="I191" s="597"/>
      <c r="J191" s="597"/>
      <c r="K191" s="597"/>
      <c r="L191" s="597"/>
      <c r="M191" s="597"/>
      <c r="N191" s="597"/>
      <c r="O191" s="596"/>
      <c r="P191" s="602"/>
      <c r="Q191" s="356"/>
      <c r="R191" s="106"/>
      <c r="S191" s="106"/>
      <c r="T191" s="106"/>
      <c r="U191" s="106"/>
      <c r="V191" s="106"/>
      <c r="W191" s="598"/>
      <c r="X191" s="126"/>
      <c r="Y191" s="121"/>
      <c r="Z191" s="599"/>
      <c r="AA191" s="106"/>
      <c r="AB191" s="600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6"/>
    </row>
    <row r="192" spans="2:54">
      <c r="B192" s="159"/>
      <c r="C192" s="126"/>
      <c r="D192" s="596"/>
      <c r="E192" s="612"/>
      <c r="F192" s="597"/>
      <c r="G192" s="597"/>
      <c r="H192" s="597"/>
      <c r="I192" s="597"/>
      <c r="J192" s="597"/>
      <c r="K192" s="597"/>
      <c r="L192" s="597"/>
      <c r="M192" s="597"/>
      <c r="N192" s="597"/>
      <c r="O192" s="596"/>
      <c r="P192" s="602"/>
      <c r="Q192" s="356"/>
      <c r="R192" s="106"/>
      <c r="S192" s="106"/>
      <c r="T192" s="106"/>
      <c r="U192" s="106"/>
      <c r="V192" s="106"/>
      <c r="W192" s="598"/>
      <c r="X192" s="126"/>
      <c r="Y192" s="121"/>
      <c r="Z192" s="599"/>
      <c r="AA192" s="106"/>
      <c r="AB192" s="600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106"/>
      <c r="AV192" s="106"/>
      <c r="AW192" s="106"/>
      <c r="AX192" s="106"/>
      <c r="AY192" s="106"/>
      <c r="AZ192" s="106"/>
      <c r="BA192" s="106"/>
      <c r="BB192" s="106"/>
    </row>
    <row r="193" spans="2:54">
      <c r="B193" s="159"/>
      <c r="C193" s="126"/>
      <c r="D193" s="596"/>
      <c r="E193" s="612"/>
      <c r="F193" s="597"/>
      <c r="G193" s="597"/>
      <c r="H193" s="597"/>
      <c r="I193" s="597"/>
      <c r="J193" s="597"/>
      <c r="K193" s="597"/>
      <c r="L193" s="597"/>
      <c r="M193" s="597"/>
      <c r="N193" s="597"/>
      <c r="O193" s="596"/>
      <c r="P193" s="602"/>
      <c r="Q193" s="356"/>
      <c r="R193" s="106"/>
      <c r="S193" s="106"/>
      <c r="T193" s="106"/>
      <c r="U193" s="106"/>
      <c r="V193" s="106"/>
      <c r="W193" s="598"/>
      <c r="X193" s="126"/>
      <c r="Y193" s="121"/>
      <c r="Z193" s="599"/>
      <c r="AA193" s="106"/>
      <c r="AB193" s="600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6"/>
    </row>
    <row r="194" spans="2:54" ht="13.5" customHeight="1">
      <c r="B194" s="159"/>
      <c r="C194" s="126"/>
      <c r="D194" s="596"/>
      <c r="E194" s="612"/>
      <c r="F194" s="597"/>
      <c r="G194" s="597"/>
      <c r="H194" s="597"/>
      <c r="I194" s="597"/>
      <c r="J194" s="597"/>
      <c r="K194" s="597"/>
      <c r="L194" s="597"/>
      <c r="M194" s="597"/>
      <c r="N194" s="597"/>
      <c r="O194" s="596"/>
      <c r="P194" s="602"/>
      <c r="Q194" s="356"/>
      <c r="R194" s="106"/>
      <c r="S194" s="106"/>
      <c r="T194" s="106"/>
      <c r="U194" s="106"/>
      <c r="V194" s="106"/>
      <c r="W194" s="598"/>
      <c r="X194" s="126"/>
      <c r="Y194" s="121"/>
      <c r="Z194" s="599"/>
      <c r="AA194" s="106"/>
      <c r="AB194" s="603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6"/>
    </row>
    <row r="195" spans="2:54" ht="12" customHeight="1">
      <c r="B195" s="159"/>
      <c r="C195" s="126"/>
      <c r="D195" s="596"/>
      <c r="E195" s="615"/>
      <c r="F195" s="607"/>
      <c r="G195" s="608"/>
      <c r="H195" s="597"/>
      <c r="I195" s="597"/>
      <c r="J195" s="597"/>
      <c r="K195" s="597"/>
      <c r="L195" s="607"/>
      <c r="M195" s="607"/>
      <c r="N195" s="597"/>
      <c r="O195" s="601"/>
      <c r="P195" s="602"/>
      <c r="Q195" s="356"/>
      <c r="R195" s="106"/>
      <c r="S195" s="106"/>
      <c r="T195" s="106"/>
      <c r="U195" s="106"/>
      <c r="V195" s="106"/>
      <c r="W195" s="598"/>
      <c r="X195" s="126"/>
      <c r="Y195" s="121"/>
      <c r="Z195" s="599"/>
      <c r="AA195" s="106"/>
      <c r="AB195" s="609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106"/>
      <c r="AV195" s="106"/>
      <c r="AW195" s="106"/>
      <c r="AX195" s="106"/>
      <c r="AY195" s="106"/>
      <c r="AZ195" s="106"/>
      <c r="BA195" s="106"/>
      <c r="BB195" s="106"/>
    </row>
    <row r="196" spans="2:54">
      <c r="B196" s="159"/>
      <c r="C196" s="126"/>
      <c r="D196" s="596"/>
      <c r="E196" s="615"/>
      <c r="F196" s="607"/>
      <c r="G196" s="608"/>
      <c r="H196" s="597"/>
      <c r="I196" s="597"/>
      <c r="J196" s="597"/>
      <c r="K196" s="597"/>
      <c r="L196" s="607"/>
      <c r="M196" s="607"/>
      <c r="N196" s="597"/>
      <c r="O196" s="596"/>
      <c r="P196" s="602"/>
      <c r="Q196" s="356"/>
      <c r="R196" s="106"/>
      <c r="S196" s="106"/>
      <c r="T196" s="106"/>
      <c r="U196" s="106"/>
      <c r="V196" s="106"/>
      <c r="W196" s="598"/>
      <c r="X196" s="126"/>
      <c r="Y196" s="121"/>
      <c r="Z196" s="599"/>
      <c r="AA196" s="106"/>
      <c r="AB196" s="600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06"/>
    </row>
    <row r="197" spans="2:54" ht="13.5" customHeight="1">
      <c r="B197" s="159"/>
      <c r="C197" s="126"/>
      <c r="D197" s="596"/>
      <c r="E197" s="615"/>
      <c r="F197" s="607"/>
      <c r="G197" s="608"/>
      <c r="H197" s="597"/>
      <c r="I197" s="597"/>
      <c r="J197" s="597"/>
      <c r="K197" s="597"/>
      <c r="L197" s="607"/>
      <c r="M197" s="607"/>
      <c r="N197" s="597"/>
      <c r="O197" s="596"/>
      <c r="P197" s="602"/>
      <c r="Q197" s="356"/>
      <c r="R197" s="106"/>
      <c r="S197" s="106"/>
      <c r="T197" s="106"/>
      <c r="U197" s="106"/>
      <c r="V197" s="106"/>
      <c r="W197" s="598"/>
      <c r="X197" s="126"/>
      <c r="Y197" s="121"/>
      <c r="Z197" s="599"/>
      <c r="AA197" s="106"/>
      <c r="AB197" s="600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106"/>
      <c r="AV197" s="106"/>
      <c r="AW197" s="106"/>
      <c r="AX197" s="106"/>
      <c r="AY197" s="106"/>
      <c r="AZ197" s="106"/>
      <c r="BA197" s="106"/>
      <c r="BB197" s="106"/>
    </row>
    <row r="198" spans="2:54">
      <c r="B198" s="159"/>
      <c r="C198" s="126"/>
      <c r="D198" s="596"/>
      <c r="E198" s="615"/>
      <c r="F198" s="607"/>
      <c r="G198" s="608"/>
      <c r="H198" s="597"/>
      <c r="I198" s="619"/>
      <c r="J198" s="597"/>
      <c r="K198" s="619"/>
      <c r="L198" s="612"/>
      <c r="M198" s="612"/>
      <c r="N198" s="597"/>
      <c r="O198" s="596"/>
      <c r="P198" s="602"/>
      <c r="Q198" s="356"/>
      <c r="R198" s="106"/>
      <c r="S198" s="106"/>
      <c r="T198" s="106"/>
      <c r="U198" s="106"/>
      <c r="V198" s="106"/>
      <c r="W198" s="598"/>
      <c r="X198" s="126"/>
      <c r="Y198" s="121"/>
      <c r="Z198" s="599"/>
      <c r="AA198" s="106"/>
      <c r="AB198" s="605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106"/>
      <c r="AV198" s="106"/>
      <c r="AW198" s="106"/>
      <c r="AX198" s="106"/>
      <c r="AY198" s="106"/>
      <c r="AZ198" s="106"/>
      <c r="BA198" s="106"/>
      <c r="BB198" s="106"/>
    </row>
    <row r="199" spans="2:54">
      <c r="B199" s="159"/>
      <c r="C199" s="126"/>
      <c r="D199" s="596"/>
      <c r="E199" s="615"/>
      <c r="F199" s="612"/>
      <c r="G199" s="608"/>
      <c r="H199" s="597"/>
      <c r="I199" s="597"/>
      <c r="J199" s="597"/>
      <c r="K199" s="597"/>
      <c r="L199" s="612"/>
      <c r="M199" s="612"/>
      <c r="N199" s="597"/>
      <c r="O199" s="596"/>
      <c r="P199" s="602"/>
      <c r="Q199" s="356"/>
      <c r="R199" s="106"/>
      <c r="S199" s="106"/>
      <c r="T199" s="106"/>
      <c r="U199" s="106"/>
      <c r="V199" s="106"/>
      <c r="W199" s="598"/>
      <c r="X199" s="126"/>
      <c r="Y199" s="121"/>
      <c r="Z199" s="599"/>
      <c r="AA199" s="106"/>
      <c r="AB199" s="600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106"/>
      <c r="AV199" s="106"/>
      <c r="AW199" s="106"/>
      <c r="AX199" s="106"/>
      <c r="AY199" s="106"/>
      <c r="AZ199" s="106"/>
      <c r="BA199" s="106"/>
      <c r="BB199" s="106"/>
    </row>
    <row r="200" spans="2:54" ht="12" customHeight="1">
      <c r="B200" s="159"/>
      <c r="C200" s="126"/>
      <c r="D200" s="596"/>
      <c r="E200" s="615"/>
      <c r="F200" s="607"/>
      <c r="G200" s="608"/>
      <c r="H200" s="597"/>
      <c r="I200" s="597"/>
      <c r="J200" s="597"/>
      <c r="K200" s="597"/>
      <c r="L200" s="612"/>
      <c r="M200" s="607"/>
      <c r="N200" s="597"/>
      <c r="O200" s="596"/>
      <c r="P200" s="602"/>
      <c r="Q200" s="356"/>
      <c r="R200" s="106"/>
      <c r="S200" s="106"/>
      <c r="T200" s="106"/>
      <c r="U200" s="106"/>
      <c r="V200" s="106"/>
      <c r="W200" s="598"/>
      <c r="X200" s="126"/>
      <c r="Y200" s="121"/>
      <c r="Z200" s="599"/>
      <c r="AA200" s="106"/>
      <c r="AB200" s="600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106"/>
      <c r="AW200" s="106"/>
      <c r="AX200" s="106"/>
      <c r="AY200" s="106"/>
      <c r="AZ200" s="106"/>
      <c r="BA200" s="106"/>
      <c r="BB200" s="106"/>
    </row>
    <row r="201" spans="2:54" ht="12.75" customHeight="1">
      <c r="B201" s="159"/>
      <c r="C201" s="126"/>
      <c r="D201" s="596"/>
      <c r="E201" s="615"/>
      <c r="F201" s="612"/>
      <c r="G201" s="608"/>
      <c r="H201" s="597"/>
      <c r="I201" s="597"/>
      <c r="J201" s="597"/>
      <c r="K201" s="597"/>
      <c r="L201" s="608"/>
      <c r="M201" s="608"/>
      <c r="N201" s="98"/>
      <c r="O201" s="596"/>
      <c r="P201" s="602"/>
      <c r="Q201" s="356"/>
      <c r="R201" s="106"/>
      <c r="S201" s="106"/>
      <c r="T201" s="106"/>
      <c r="U201" s="106"/>
      <c r="V201" s="106"/>
      <c r="W201" s="598"/>
      <c r="X201" s="126"/>
      <c r="Y201" s="121"/>
      <c r="Z201" s="599"/>
      <c r="AA201" s="106"/>
      <c r="AB201" s="600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6"/>
    </row>
    <row r="202" spans="2:54" ht="11.25" customHeight="1">
      <c r="B202" s="159"/>
      <c r="C202" s="126"/>
      <c r="D202" s="596"/>
      <c r="E202" s="615"/>
      <c r="F202" s="612"/>
      <c r="G202" s="612"/>
      <c r="H202" s="597"/>
      <c r="I202" s="597"/>
      <c r="J202" s="597"/>
      <c r="K202" s="607"/>
      <c r="L202" s="619"/>
      <c r="M202" s="612"/>
      <c r="N202" s="608"/>
      <c r="O202" s="596"/>
      <c r="P202" s="602"/>
      <c r="Q202" s="356"/>
      <c r="R202" s="106"/>
      <c r="S202" s="106"/>
      <c r="T202" s="106"/>
      <c r="U202" s="106"/>
      <c r="V202" s="106"/>
      <c r="W202" s="598"/>
      <c r="X202" s="126"/>
      <c r="Y202" s="121"/>
      <c r="Z202" s="599"/>
      <c r="AA202" s="106"/>
      <c r="AB202" s="600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106"/>
      <c r="AV202" s="106"/>
      <c r="AW202" s="106"/>
      <c r="AX202" s="106"/>
      <c r="AY202" s="106"/>
      <c r="AZ202" s="106"/>
      <c r="BA202" s="106"/>
      <c r="BB202" s="106"/>
    </row>
    <row r="203" spans="2:54" ht="12" customHeight="1">
      <c r="B203" s="159"/>
      <c r="C203" s="126"/>
      <c r="D203" s="596"/>
      <c r="E203" s="615"/>
      <c r="F203" s="607"/>
      <c r="G203" s="608"/>
      <c r="H203" s="597"/>
      <c r="I203" s="597"/>
      <c r="J203" s="597"/>
      <c r="K203" s="597"/>
      <c r="L203" s="607"/>
      <c r="M203" s="607"/>
      <c r="N203" s="597"/>
      <c r="O203" s="596"/>
      <c r="P203" s="602"/>
      <c r="Q203" s="356"/>
      <c r="R203" s="106"/>
      <c r="S203" s="106"/>
      <c r="T203" s="106"/>
      <c r="U203" s="106"/>
      <c r="V203" s="106"/>
      <c r="W203" s="598"/>
      <c r="X203" s="126"/>
      <c r="Y203" s="121"/>
      <c r="Z203" s="599"/>
      <c r="AA203" s="106"/>
      <c r="AB203" s="600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106"/>
      <c r="AV203" s="106"/>
      <c r="AW203" s="106"/>
      <c r="AX203" s="106"/>
      <c r="AY203" s="106"/>
      <c r="AZ203" s="106"/>
      <c r="BA203" s="106"/>
      <c r="BB203" s="106"/>
    </row>
    <row r="204" spans="2:54">
      <c r="B204" s="159"/>
      <c r="C204" s="126"/>
      <c r="D204" s="596"/>
      <c r="E204" s="615"/>
      <c r="F204" s="612"/>
      <c r="G204" s="608"/>
      <c r="H204" s="597"/>
      <c r="I204" s="597"/>
      <c r="J204" s="597"/>
      <c r="K204" s="597"/>
      <c r="L204" s="608"/>
      <c r="M204" s="608"/>
      <c r="N204" s="597"/>
      <c r="O204" s="596"/>
      <c r="P204" s="610"/>
      <c r="Q204" s="356"/>
      <c r="R204" s="106"/>
      <c r="S204" s="106"/>
      <c r="T204" s="106"/>
      <c r="U204" s="106"/>
      <c r="V204" s="106"/>
      <c r="W204" s="598"/>
      <c r="X204" s="126"/>
      <c r="Y204" s="121"/>
      <c r="Z204" s="599"/>
      <c r="AA204" s="106"/>
      <c r="AB204" s="611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106"/>
      <c r="AV204" s="106"/>
      <c r="AW204" s="106"/>
      <c r="AX204" s="106"/>
      <c r="AY204" s="106"/>
      <c r="AZ204" s="106"/>
      <c r="BA204" s="106"/>
      <c r="BB204" s="106"/>
    </row>
    <row r="205" spans="2:54" ht="13.5" customHeight="1">
      <c r="B205" s="159"/>
      <c r="C205" s="126"/>
      <c r="D205" s="596"/>
      <c r="E205" s="615"/>
      <c r="F205" s="607"/>
      <c r="G205" s="608"/>
      <c r="H205" s="597"/>
      <c r="I205" s="597"/>
      <c r="J205" s="597"/>
      <c r="K205" s="597"/>
      <c r="L205" s="608"/>
      <c r="M205" s="608"/>
      <c r="N205" s="597"/>
      <c r="O205" s="596"/>
      <c r="P205" s="602"/>
      <c r="Q205" s="356"/>
      <c r="R205" s="106"/>
      <c r="S205" s="106"/>
      <c r="T205" s="106"/>
      <c r="U205" s="106"/>
      <c r="V205" s="106"/>
      <c r="W205" s="598"/>
      <c r="X205" s="126"/>
      <c r="Y205" s="121"/>
      <c r="Z205" s="599"/>
      <c r="AA205" s="106"/>
      <c r="AB205" s="600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106"/>
      <c r="AV205" s="106"/>
      <c r="AW205" s="106"/>
      <c r="AX205" s="106"/>
      <c r="AY205" s="106"/>
      <c r="AZ205" s="106"/>
      <c r="BA205" s="106"/>
      <c r="BB205" s="106"/>
    </row>
    <row r="206" spans="2:54" ht="13.5" customHeight="1">
      <c r="B206" s="159"/>
      <c r="C206" s="126"/>
      <c r="D206" s="596"/>
      <c r="E206" s="615"/>
      <c r="F206" s="608"/>
      <c r="G206" s="612"/>
      <c r="H206" s="597"/>
      <c r="I206" s="597"/>
      <c r="J206" s="597"/>
      <c r="K206" s="597"/>
      <c r="L206" s="619"/>
      <c r="M206" s="612"/>
      <c r="N206" s="597"/>
      <c r="O206" s="596"/>
      <c r="P206" s="610"/>
      <c r="Q206" s="356"/>
      <c r="R206" s="106"/>
      <c r="S206" s="106"/>
      <c r="T206" s="106"/>
      <c r="U206" s="106"/>
      <c r="V206" s="106"/>
      <c r="W206" s="598"/>
      <c r="X206" s="126"/>
      <c r="Y206" s="121"/>
      <c r="Z206" s="599"/>
      <c r="AA206" s="106"/>
      <c r="AB206" s="611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106"/>
      <c r="AV206" s="106"/>
      <c r="AW206" s="106"/>
      <c r="AX206" s="106"/>
      <c r="AY206" s="106"/>
      <c r="AZ206" s="106"/>
      <c r="BA206" s="106"/>
      <c r="BB206" s="106"/>
    </row>
    <row r="207" spans="2:54" hidden="1">
      <c r="B207" s="159"/>
      <c r="C207" s="126"/>
      <c r="D207" s="596"/>
      <c r="E207" s="615"/>
      <c r="F207" s="612"/>
      <c r="G207" s="608"/>
      <c r="H207" s="597"/>
      <c r="I207" s="597"/>
      <c r="J207" s="597"/>
      <c r="K207" s="597"/>
      <c r="L207" s="607"/>
      <c r="M207" s="607"/>
      <c r="N207" s="597"/>
      <c r="O207" s="596"/>
      <c r="P207" s="602"/>
      <c r="Q207" s="356"/>
      <c r="R207" s="106"/>
      <c r="S207" s="106"/>
      <c r="T207" s="106"/>
      <c r="U207" s="106"/>
      <c r="V207" s="106"/>
      <c r="W207" s="598"/>
      <c r="X207" s="126"/>
      <c r="Y207" s="121"/>
      <c r="Z207" s="599"/>
      <c r="AA207" s="106"/>
      <c r="AB207" s="605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6"/>
    </row>
    <row r="208" spans="2:54" ht="13.5" customHeight="1">
      <c r="B208" s="159"/>
      <c r="C208" s="101"/>
      <c r="D208" s="596"/>
      <c r="E208" s="615"/>
      <c r="F208" s="608"/>
      <c r="G208" s="608"/>
      <c r="H208" s="597"/>
      <c r="I208" s="597"/>
      <c r="J208" s="597"/>
      <c r="K208" s="597"/>
      <c r="L208" s="612"/>
      <c r="M208" s="612"/>
      <c r="N208" s="597"/>
      <c r="O208" s="596"/>
      <c r="P208" s="602"/>
      <c r="Q208" s="356"/>
      <c r="R208" s="106"/>
      <c r="S208" s="106"/>
      <c r="T208" s="106"/>
      <c r="U208" s="106"/>
      <c r="V208" s="106"/>
      <c r="W208" s="598"/>
      <c r="X208" s="126"/>
      <c r="Y208" s="121"/>
      <c r="Z208" s="599"/>
      <c r="AA208" s="106"/>
      <c r="AB208" s="600"/>
      <c r="AC208" s="106"/>
      <c r="AD208" s="106"/>
      <c r="AE208" s="106"/>
      <c r="AF208" s="106"/>
      <c r="AG208" s="106"/>
      <c r="AH208" s="106"/>
      <c r="AI208" s="106"/>
      <c r="AJ208" s="106"/>
      <c r="AK208" s="106"/>
      <c r="AL208" s="106"/>
      <c r="AM208" s="106"/>
      <c r="AN208" s="106"/>
      <c r="AO208" s="106"/>
      <c r="AP208" s="106"/>
      <c r="AQ208" s="106"/>
      <c r="AR208" s="106"/>
      <c r="AS208" s="106"/>
      <c r="AT208" s="106"/>
      <c r="AU208" s="106"/>
      <c r="AV208" s="106"/>
      <c r="AW208" s="106"/>
      <c r="AX208" s="106"/>
      <c r="AY208" s="106"/>
      <c r="AZ208" s="106"/>
      <c r="BA208" s="106"/>
      <c r="BB208" s="106"/>
    </row>
    <row r="209" spans="2:54" ht="12" customHeight="1">
      <c r="B209" s="159"/>
      <c r="C209" s="126"/>
      <c r="D209" s="596"/>
      <c r="E209" s="615"/>
      <c r="F209" s="607"/>
      <c r="G209" s="608"/>
      <c r="H209" s="619"/>
      <c r="I209" s="597"/>
      <c r="J209" s="597"/>
      <c r="K209" s="597"/>
      <c r="L209" s="607"/>
      <c r="M209" s="608"/>
      <c r="N209" s="597"/>
      <c r="O209" s="601"/>
      <c r="P209" s="610"/>
      <c r="Q209" s="356"/>
      <c r="R209" s="106"/>
      <c r="S209" s="106"/>
      <c r="T209" s="106"/>
      <c r="U209" s="106"/>
      <c r="V209" s="106"/>
      <c r="W209" s="598"/>
      <c r="X209" s="126"/>
      <c r="Y209" s="121"/>
      <c r="Z209" s="599"/>
      <c r="AA209" s="106"/>
      <c r="AB209" s="611"/>
      <c r="AC209" s="106"/>
      <c r="AD209" s="106"/>
      <c r="AE209" s="106"/>
      <c r="AF209" s="106"/>
      <c r="AG209" s="106"/>
      <c r="AH209" s="106"/>
      <c r="AI209" s="106"/>
      <c r="AJ209" s="106"/>
      <c r="AK209" s="106"/>
      <c r="AL209" s="106"/>
      <c r="AM209" s="106"/>
      <c r="AN209" s="106"/>
      <c r="AO209" s="106"/>
      <c r="AP209" s="106"/>
      <c r="AQ209" s="106"/>
      <c r="AR209" s="106"/>
      <c r="AS209" s="106"/>
      <c r="AT209" s="106"/>
      <c r="AU209" s="106"/>
      <c r="AV209" s="106"/>
      <c r="AW209" s="106"/>
      <c r="AX209" s="106"/>
      <c r="AY209" s="106"/>
      <c r="AZ209" s="106"/>
      <c r="BA209" s="106"/>
      <c r="BB209" s="106"/>
    </row>
    <row r="210" spans="2:54" ht="13.5" customHeight="1">
      <c r="B210" s="159"/>
      <c r="C210" s="126"/>
      <c r="D210" s="596"/>
      <c r="E210" s="615"/>
      <c r="F210" s="619"/>
      <c r="G210" s="619"/>
      <c r="H210" s="597"/>
      <c r="I210" s="597"/>
      <c r="J210" s="597"/>
      <c r="K210" s="597"/>
      <c r="L210" s="620"/>
      <c r="M210" s="619"/>
      <c r="N210" s="597"/>
      <c r="O210" s="601"/>
      <c r="P210" s="602"/>
      <c r="Q210" s="356"/>
      <c r="R210" s="106"/>
      <c r="S210" s="106"/>
      <c r="T210" s="106"/>
      <c r="U210" s="106"/>
      <c r="V210" s="106"/>
      <c r="W210" s="598"/>
      <c r="X210" s="126"/>
      <c r="Y210" s="121"/>
      <c r="Z210" s="599"/>
      <c r="AA210" s="106"/>
      <c r="AB210" s="614"/>
      <c r="AC210" s="106"/>
      <c r="AD210" s="106"/>
      <c r="AE210" s="106"/>
      <c r="AF210" s="106"/>
      <c r="AG210" s="106"/>
      <c r="AH210" s="106"/>
      <c r="AI210" s="106"/>
      <c r="AJ210" s="106"/>
      <c r="AK210" s="106"/>
      <c r="AL210" s="106"/>
      <c r="AM210" s="106"/>
      <c r="AN210" s="106"/>
      <c r="AO210" s="106"/>
      <c r="AP210" s="106"/>
      <c r="AQ210" s="106"/>
      <c r="AR210" s="106"/>
      <c r="AS210" s="106"/>
      <c r="AT210" s="106"/>
      <c r="AU210" s="106"/>
      <c r="AV210" s="106"/>
      <c r="AW210" s="106"/>
      <c r="AX210" s="106"/>
      <c r="AY210" s="106"/>
      <c r="AZ210" s="106"/>
      <c r="BA210" s="106"/>
      <c r="BB210" s="106"/>
    </row>
    <row r="211" spans="2:54">
      <c r="B211" s="159"/>
      <c r="C211" s="126"/>
      <c r="D211" s="596"/>
      <c r="E211" s="615"/>
      <c r="F211" s="155"/>
      <c r="G211" s="155"/>
      <c r="H211" s="155"/>
      <c r="I211" s="155"/>
      <c r="J211" s="155"/>
      <c r="K211" s="155"/>
      <c r="L211" s="155"/>
      <c r="M211" s="155"/>
      <c r="N211" s="155"/>
      <c r="O211" s="601"/>
      <c r="P211" s="602"/>
      <c r="Q211" s="356"/>
      <c r="R211" s="106"/>
      <c r="S211" s="106"/>
      <c r="T211" s="106"/>
      <c r="U211" s="106"/>
      <c r="V211" s="106"/>
      <c r="W211" s="598"/>
      <c r="X211" s="126"/>
      <c r="Y211" s="121"/>
      <c r="Z211" s="599"/>
      <c r="AA211" s="106"/>
      <c r="AB211" s="600"/>
      <c r="AC211" s="106"/>
      <c r="AD211" s="106"/>
      <c r="AE211" s="106"/>
      <c r="AF211" s="106"/>
      <c r="AG211" s="106"/>
      <c r="AH211" s="106"/>
      <c r="AI211" s="106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6"/>
    </row>
    <row r="212" spans="2:54" ht="12.75" customHeight="1">
      <c r="B212" s="159"/>
      <c r="C212" s="126"/>
      <c r="D212" s="596"/>
      <c r="E212" s="615"/>
      <c r="F212" s="155"/>
      <c r="G212" s="155"/>
      <c r="H212" s="155"/>
      <c r="I212" s="155"/>
      <c r="J212" s="155"/>
      <c r="K212" s="155"/>
      <c r="L212" s="155"/>
      <c r="M212" s="155"/>
      <c r="N212" s="155"/>
      <c r="O212" s="601"/>
      <c r="P212" s="602"/>
      <c r="Q212" s="356"/>
      <c r="R212" s="106"/>
      <c r="S212" s="106"/>
      <c r="T212" s="106"/>
      <c r="U212" s="106"/>
      <c r="V212" s="106"/>
      <c r="W212" s="598"/>
      <c r="X212" s="126"/>
      <c r="Y212" s="121"/>
      <c r="Z212" s="599"/>
      <c r="AA212" s="106"/>
      <c r="AB212" s="600"/>
      <c r="AC212" s="106"/>
      <c r="AD212" s="106"/>
      <c r="AE212" s="106"/>
      <c r="AF212" s="106"/>
      <c r="AG212" s="106"/>
      <c r="AH212" s="106"/>
      <c r="AI212" s="106"/>
      <c r="AJ212" s="106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106"/>
      <c r="AW212" s="106"/>
      <c r="AX212" s="106"/>
      <c r="AY212" s="106"/>
      <c r="AZ212" s="106"/>
      <c r="BA212" s="106"/>
      <c r="BB212" s="106"/>
    </row>
    <row r="213" spans="2:54" ht="12" customHeight="1">
      <c r="B213" s="159"/>
      <c r="C213" s="126"/>
      <c r="D213" s="596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601"/>
      <c r="P213" s="602"/>
      <c r="Q213" s="356"/>
      <c r="R213" s="106"/>
      <c r="S213" s="106"/>
      <c r="T213" s="106"/>
      <c r="U213" s="106"/>
      <c r="V213" s="106"/>
      <c r="W213" s="598"/>
      <c r="X213" s="126"/>
      <c r="Y213" s="121"/>
      <c r="Z213" s="599"/>
      <c r="AA213" s="106"/>
      <c r="AB213" s="600"/>
      <c r="AC213" s="106"/>
      <c r="AD213" s="106"/>
      <c r="AE213" s="106"/>
      <c r="AF213" s="106"/>
      <c r="AG213" s="106"/>
      <c r="AH213" s="106"/>
      <c r="AI213" s="106"/>
      <c r="AJ213" s="106"/>
      <c r="AK213" s="106"/>
      <c r="AL213" s="106"/>
      <c r="AM213" s="106"/>
      <c r="AN213" s="106"/>
      <c r="AO213" s="106"/>
      <c r="AP213" s="106"/>
      <c r="AQ213" s="106"/>
      <c r="AR213" s="106"/>
      <c r="AS213" s="106"/>
      <c r="AT213" s="106"/>
      <c r="AU213" s="106"/>
      <c r="AV213" s="106"/>
      <c r="AW213" s="106"/>
      <c r="AX213" s="106"/>
      <c r="AY213" s="106"/>
      <c r="AZ213" s="106"/>
      <c r="BA213" s="106"/>
      <c r="BB213" s="106"/>
    </row>
    <row r="214" spans="2:54" ht="12.75" customHeight="1">
      <c r="B214" s="159"/>
      <c r="C214" s="126"/>
      <c r="D214" s="596"/>
      <c r="E214" s="155"/>
      <c r="F214" s="155"/>
      <c r="G214" s="155"/>
      <c r="H214" s="155"/>
      <c r="I214" s="155"/>
      <c r="J214" s="155"/>
      <c r="K214" s="616"/>
      <c r="L214" s="155"/>
      <c r="M214" s="155"/>
      <c r="N214" s="155"/>
      <c r="O214" s="604"/>
      <c r="P214" s="602"/>
      <c r="Q214" s="356"/>
      <c r="R214" s="106"/>
      <c r="S214" s="106"/>
      <c r="T214" s="106"/>
      <c r="U214" s="106"/>
      <c r="V214" s="106"/>
      <c r="W214" s="617"/>
      <c r="X214" s="126"/>
      <c r="Y214" s="618"/>
      <c r="Z214" s="599"/>
      <c r="AA214" s="106"/>
      <c r="AB214" s="600"/>
      <c r="AC214" s="106"/>
      <c r="AD214" s="106"/>
      <c r="AE214" s="106"/>
      <c r="AF214" s="106"/>
      <c r="AG214" s="106"/>
      <c r="AH214" s="106"/>
      <c r="AI214" s="106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106"/>
      <c r="AW214" s="106"/>
      <c r="AX214" s="106"/>
      <c r="AY214" s="106"/>
      <c r="AZ214" s="106"/>
      <c r="BA214" s="106"/>
      <c r="BB214" s="106"/>
    </row>
    <row r="215" spans="2:54"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6"/>
      <c r="AG215" s="106"/>
      <c r="AH215" s="106"/>
      <c r="AI215" s="106"/>
      <c r="AJ215" s="106"/>
      <c r="AK215" s="106"/>
      <c r="AL215" s="106"/>
      <c r="AM215" s="106"/>
      <c r="AN215" s="106"/>
      <c r="AO215" s="106"/>
      <c r="AP215" s="106"/>
      <c r="AQ215" s="106"/>
      <c r="AR215" s="106"/>
      <c r="AS215" s="106"/>
      <c r="AT215" s="106"/>
      <c r="AU215" s="106"/>
      <c r="AV215" s="106"/>
      <c r="AW215" s="106"/>
      <c r="AX215" s="106"/>
      <c r="AY215" s="106"/>
      <c r="AZ215" s="106"/>
      <c r="BA215" s="106"/>
      <c r="BB215" s="106"/>
    </row>
    <row r="216" spans="2:54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  <c r="AG216" s="106"/>
      <c r="AH216" s="106"/>
      <c r="AI216" s="106"/>
      <c r="AJ216" s="106"/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106"/>
      <c r="AW216" s="106"/>
      <c r="AX216" s="106"/>
      <c r="AY216" s="106"/>
      <c r="AZ216" s="106"/>
      <c r="BA216" s="106"/>
      <c r="BB216" s="106"/>
    </row>
    <row r="217" spans="2:54"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  <c r="AF217" s="106"/>
      <c r="AG217" s="106"/>
      <c r="AH217" s="106"/>
      <c r="AI217" s="106"/>
      <c r="AJ217" s="106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6"/>
    </row>
    <row r="218" spans="2:54"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  <c r="AF218" s="106"/>
      <c r="AG218" s="106"/>
      <c r="AH218" s="106"/>
      <c r="AI218" s="106"/>
      <c r="AJ218" s="106"/>
      <c r="AK218" s="106"/>
      <c r="AL218" s="106"/>
      <c r="AM218" s="106"/>
      <c r="AN218" s="106"/>
      <c r="AO218" s="106"/>
      <c r="AP218" s="106"/>
      <c r="AQ218" s="106"/>
      <c r="AR218" s="106"/>
      <c r="AS218" s="106"/>
      <c r="AT218" s="106"/>
      <c r="AU218" s="106"/>
      <c r="AV218" s="106"/>
      <c r="AW218" s="106"/>
      <c r="AX218" s="106"/>
      <c r="AY218" s="106"/>
      <c r="AZ218" s="106"/>
      <c r="BA218" s="106"/>
      <c r="BB218" s="106"/>
    </row>
    <row r="219" spans="2:54"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  <c r="AF219" s="106"/>
      <c r="AG219" s="106"/>
      <c r="AH219" s="106"/>
      <c r="AI219" s="106"/>
      <c r="AJ219" s="106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  <c r="AV219" s="106"/>
      <c r="AW219" s="106"/>
      <c r="AX219" s="106"/>
      <c r="AY219" s="106"/>
      <c r="AZ219" s="106"/>
      <c r="BA219" s="106"/>
      <c r="BB219" s="106"/>
    </row>
    <row r="220" spans="2:54"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  <c r="AF220" s="106"/>
      <c r="AG220" s="106"/>
      <c r="AH220" s="106"/>
      <c r="AI220" s="106"/>
      <c r="AJ220" s="106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6"/>
    </row>
    <row r="221" spans="2:54"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  <c r="AF221" s="106"/>
      <c r="AG221" s="106"/>
      <c r="AH221" s="106"/>
      <c r="AI221" s="106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6"/>
    </row>
    <row r="222" spans="2:54"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6"/>
      <c r="AF222" s="106"/>
      <c r="AG222" s="106"/>
      <c r="AH222" s="106"/>
      <c r="AI222" s="106"/>
      <c r="AJ222" s="106"/>
      <c r="AK222" s="106"/>
      <c r="AL222" s="106"/>
      <c r="AM222" s="106"/>
      <c r="AN222" s="106"/>
      <c r="AO222" s="106"/>
      <c r="AP222" s="106"/>
      <c r="AQ222" s="106"/>
      <c r="AR222" s="106"/>
      <c r="AS222" s="106"/>
      <c r="AT222" s="106"/>
      <c r="AU222" s="106"/>
      <c r="AV222" s="106"/>
      <c r="AW222" s="106"/>
      <c r="AX222" s="106"/>
      <c r="AY222" s="106"/>
      <c r="AZ222" s="106"/>
      <c r="BA222" s="106"/>
      <c r="BB222" s="106"/>
    </row>
    <row r="223" spans="2:54"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  <c r="AF223" s="106"/>
      <c r="AG223" s="106"/>
      <c r="AH223" s="106"/>
      <c r="AI223" s="106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6"/>
    </row>
    <row r="224" spans="2:54"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  <c r="AF224" s="106"/>
      <c r="AG224" s="106"/>
      <c r="AH224" s="106"/>
      <c r="AI224" s="106"/>
      <c r="AJ224" s="106"/>
      <c r="AK224" s="106"/>
      <c r="AL224" s="106"/>
      <c r="AM224" s="106"/>
      <c r="AN224" s="106"/>
      <c r="AO224" s="106"/>
      <c r="AP224" s="106"/>
      <c r="AQ224" s="106"/>
      <c r="AR224" s="106"/>
      <c r="AS224" s="106"/>
      <c r="AT224" s="106"/>
      <c r="AU224" s="106"/>
      <c r="AV224" s="106"/>
      <c r="AW224" s="106"/>
      <c r="AX224" s="106"/>
      <c r="AY224" s="106"/>
      <c r="AZ224" s="106"/>
      <c r="BA224" s="106"/>
      <c r="BB224" s="106"/>
    </row>
    <row r="225" spans="2:54"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106"/>
      <c r="AF225" s="106"/>
      <c r="AG225" s="106"/>
      <c r="AH225" s="106"/>
      <c r="AI225" s="106"/>
      <c r="AJ225" s="106"/>
      <c r="AK225" s="106"/>
      <c r="AL225" s="106"/>
      <c r="AM225" s="106"/>
      <c r="AN225" s="106"/>
      <c r="AO225" s="106"/>
      <c r="AP225" s="106"/>
      <c r="AQ225" s="106"/>
      <c r="AR225" s="106"/>
      <c r="AS225" s="106"/>
      <c r="AT225" s="106"/>
      <c r="AU225" s="106"/>
      <c r="AV225" s="106"/>
      <c r="AW225" s="106"/>
      <c r="AX225" s="106"/>
      <c r="AY225" s="106"/>
      <c r="AZ225" s="106"/>
      <c r="BA225" s="106"/>
      <c r="BB225" s="106"/>
    </row>
    <row r="226" spans="2:54"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  <c r="AD226" s="106"/>
      <c r="AE226" s="106"/>
      <c r="AF226" s="106"/>
      <c r="AG226" s="106"/>
      <c r="AH226" s="106"/>
      <c r="AI226" s="106"/>
      <c r="AJ226" s="106"/>
      <c r="AK226" s="106"/>
      <c r="AL226" s="106"/>
      <c r="AM226" s="106"/>
      <c r="AN226" s="106"/>
      <c r="AO226" s="106"/>
      <c r="AP226" s="106"/>
      <c r="AQ226" s="106"/>
      <c r="AR226" s="106"/>
      <c r="AS226" s="106"/>
      <c r="AT226" s="106"/>
      <c r="AU226" s="106"/>
      <c r="AV226" s="106"/>
      <c r="AW226" s="106"/>
      <c r="AX226" s="106"/>
      <c r="AY226" s="106"/>
      <c r="AZ226" s="106"/>
      <c r="BA226" s="106"/>
      <c r="BB226" s="106"/>
    </row>
    <row r="227" spans="2:54"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  <c r="AF227" s="106"/>
      <c r="AG227" s="106"/>
      <c r="AH227" s="106"/>
      <c r="AI227" s="106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  <c r="AT227" s="106"/>
      <c r="AU227" s="106"/>
      <c r="AV227" s="106"/>
      <c r="AW227" s="106"/>
      <c r="AX227" s="106"/>
      <c r="AY227" s="106"/>
      <c r="AZ227" s="106"/>
      <c r="BA227" s="106"/>
      <c r="BB227" s="106"/>
    </row>
    <row r="228" spans="2:54"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  <c r="AF228" s="106"/>
      <c r="AG228" s="106"/>
      <c r="AH228" s="106"/>
      <c r="AI228" s="106"/>
      <c r="AJ228" s="106"/>
      <c r="AK228" s="106"/>
      <c r="AL228" s="106"/>
      <c r="AM228" s="106"/>
      <c r="AN228" s="106"/>
      <c r="AO228" s="106"/>
      <c r="AP228" s="106"/>
      <c r="AQ228" s="106"/>
      <c r="AR228" s="106"/>
      <c r="AS228" s="106"/>
      <c r="AT228" s="106"/>
      <c r="AU228" s="106"/>
      <c r="AV228" s="106"/>
      <c r="AW228" s="106"/>
      <c r="AX228" s="106"/>
      <c r="AY228" s="106"/>
      <c r="AZ228" s="106"/>
      <c r="BA228" s="106"/>
      <c r="BB228" s="106"/>
    </row>
    <row r="229" spans="2:54"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  <c r="AD229" s="106"/>
      <c r="AE229" s="106"/>
      <c r="AF229" s="106"/>
      <c r="AG229" s="106"/>
      <c r="AH229" s="106"/>
      <c r="AI229" s="106"/>
      <c r="AJ229" s="106"/>
      <c r="AK229" s="106"/>
      <c r="AL229" s="106"/>
      <c r="AM229" s="106"/>
      <c r="AN229" s="106"/>
      <c r="AO229" s="106"/>
      <c r="AP229" s="106"/>
      <c r="AQ229" s="106"/>
      <c r="AR229" s="106"/>
      <c r="AS229" s="106"/>
      <c r="AT229" s="106"/>
      <c r="AU229" s="106"/>
      <c r="AV229" s="106"/>
      <c r="AW229" s="106"/>
      <c r="AX229" s="106"/>
      <c r="AY229" s="106"/>
      <c r="AZ229" s="106"/>
      <c r="BA229" s="106"/>
      <c r="BB229" s="106"/>
    </row>
    <row r="230" spans="2:54"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  <c r="AF230" s="106"/>
      <c r="AG230" s="106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6"/>
    </row>
    <row r="231" spans="2:54"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  <c r="AF231" s="106"/>
      <c r="AG231" s="106"/>
      <c r="AH231" s="106"/>
      <c r="AI231" s="106"/>
      <c r="AJ231" s="106"/>
      <c r="AK231" s="106"/>
      <c r="AL231" s="106"/>
      <c r="AM231" s="106"/>
      <c r="AN231" s="106"/>
      <c r="AO231" s="106"/>
      <c r="AP231" s="106"/>
      <c r="AQ231" s="106"/>
      <c r="AR231" s="106"/>
      <c r="AS231" s="106"/>
      <c r="AT231" s="106"/>
      <c r="AU231" s="106"/>
      <c r="AV231" s="106"/>
      <c r="AW231" s="106"/>
      <c r="AX231" s="106"/>
      <c r="AY231" s="106"/>
      <c r="AZ231" s="106"/>
      <c r="BA231" s="106"/>
      <c r="BB231" s="106"/>
    </row>
    <row r="232" spans="2:54"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  <c r="AF232" s="106"/>
      <c r="AG232" s="106"/>
      <c r="AH232" s="106"/>
      <c r="AI232" s="106"/>
      <c r="AJ232" s="106"/>
      <c r="AK232" s="106"/>
      <c r="AL232" s="106"/>
      <c r="AM232" s="106"/>
      <c r="AN232" s="106"/>
      <c r="AO232" s="106"/>
      <c r="AP232" s="106"/>
      <c r="AQ232" s="106"/>
      <c r="AR232" s="106"/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6"/>
    </row>
    <row r="233" spans="2:54"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  <c r="AG233" s="106"/>
      <c r="AH233" s="106"/>
      <c r="AI233" s="106"/>
      <c r="AJ233" s="106"/>
      <c r="AK233" s="106"/>
      <c r="AL233" s="106"/>
      <c r="AM233" s="106"/>
      <c r="AN233" s="106"/>
      <c r="AO233" s="106"/>
      <c r="AP233" s="106"/>
      <c r="AQ233" s="106"/>
      <c r="AR233" s="106"/>
      <c r="AS233" s="106"/>
      <c r="AT233" s="106"/>
      <c r="AU233" s="106"/>
      <c r="AV233" s="106"/>
      <c r="AW233" s="106"/>
      <c r="AX233" s="106"/>
      <c r="AY233" s="106"/>
      <c r="AZ233" s="106"/>
      <c r="BA233" s="106"/>
      <c r="BB233" s="106"/>
    </row>
    <row r="234" spans="2:54"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  <c r="AF234" s="106"/>
      <c r="AG234" s="106"/>
      <c r="AH234" s="106"/>
      <c r="AI234" s="106"/>
      <c r="AJ234" s="106"/>
      <c r="AK234" s="106"/>
      <c r="AL234" s="106"/>
      <c r="AM234" s="106"/>
      <c r="AN234" s="106"/>
      <c r="AO234" s="106"/>
      <c r="AP234" s="106"/>
      <c r="AQ234" s="106"/>
      <c r="AR234" s="106"/>
      <c r="AS234" s="106"/>
      <c r="AT234" s="106"/>
      <c r="AU234" s="106"/>
      <c r="AV234" s="106"/>
      <c r="AW234" s="106"/>
      <c r="AX234" s="106"/>
      <c r="AY234" s="106"/>
      <c r="AZ234" s="106"/>
      <c r="BA234" s="106"/>
      <c r="BB234" s="106"/>
    </row>
    <row r="235" spans="2:54"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6"/>
      <c r="AG235" s="106"/>
      <c r="AH235" s="106"/>
      <c r="AI235" s="106"/>
      <c r="AJ235" s="106"/>
      <c r="AK235" s="106"/>
      <c r="AL235" s="106"/>
      <c r="AM235" s="106"/>
      <c r="AN235" s="106"/>
      <c r="AO235" s="106"/>
      <c r="AP235" s="106"/>
      <c r="AQ235" s="106"/>
      <c r="AR235" s="106"/>
      <c r="AS235" s="106"/>
      <c r="AT235" s="106"/>
      <c r="AU235" s="106"/>
      <c r="AV235" s="106"/>
      <c r="AW235" s="106"/>
      <c r="AX235" s="106"/>
      <c r="AY235" s="106"/>
      <c r="AZ235" s="106"/>
      <c r="BA235" s="106"/>
      <c r="BB235" s="106"/>
    </row>
    <row r="236" spans="2:54"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6"/>
      <c r="AG236" s="106"/>
      <c r="AH236" s="106"/>
      <c r="AI236" s="106"/>
      <c r="AJ236" s="106"/>
      <c r="AK236" s="106"/>
      <c r="AL236" s="106"/>
      <c r="AM236" s="106"/>
      <c r="AN236" s="106"/>
      <c r="AO236" s="106"/>
      <c r="AP236" s="106"/>
      <c r="AQ236" s="106"/>
      <c r="AR236" s="106"/>
      <c r="AS236" s="106"/>
      <c r="AT236" s="106"/>
      <c r="AU236" s="106"/>
      <c r="AV236" s="106"/>
      <c r="AW236" s="106"/>
      <c r="AX236" s="106"/>
      <c r="AY236" s="106"/>
      <c r="AZ236" s="106"/>
      <c r="BA236" s="106"/>
      <c r="BB236" s="106"/>
    </row>
    <row r="237" spans="2:54"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  <c r="AG237" s="106"/>
      <c r="AH237" s="106"/>
      <c r="AI237" s="106"/>
      <c r="AJ237" s="106"/>
      <c r="AK237" s="106"/>
      <c r="AL237" s="106"/>
      <c r="AM237" s="106"/>
      <c r="AN237" s="106"/>
      <c r="AO237" s="106"/>
      <c r="AP237" s="106"/>
      <c r="AQ237" s="106"/>
      <c r="AR237" s="106"/>
      <c r="AS237" s="106"/>
      <c r="AT237" s="106"/>
      <c r="AU237" s="106"/>
      <c r="AV237" s="106"/>
      <c r="AW237" s="106"/>
      <c r="AX237" s="106"/>
      <c r="AY237" s="106"/>
      <c r="AZ237" s="106"/>
      <c r="BA237" s="106"/>
      <c r="BB237" s="106"/>
    </row>
    <row r="238" spans="2:54"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6"/>
      <c r="AG238" s="106"/>
      <c r="AH238" s="106"/>
      <c r="AI238" s="106"/>
      <c r="AJ238" s="106"/>
      <c r="AK238" s="106"/>
      <c r="AL238" s="106"/>
      <c r="AM238" s="106"/>
      <c r="AN238" s="106"/>
      <c r="AO238" s="106"/>
      <c r="AP238" s="106"/>
      <c r="AQ238" s="106"/>
      <c r="AR238" s="106"/>
      <c r="AS238" s="106"/>
      <c r="AT238" s="106"/>
      <c r="AU238" s="106"/>
      <c r="AV238" s="106"/>
      <c r="AW238" s="106"/>
      <c r="AX238" s="106"/>
      <c r="AY238" s="106"/>
      <c r="AZ238" s="106"/>
      <c r="BA238" s="106"/>
      <c r="BB238" s="106"/>
    </row>
    <row r="239" spans="2:54"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106"/>
      <c r="AH239" s="106"/>
      <c r="AI239" s="106"/>
      <c r="AJ239" s="106"/>
      <c r="AK239" s="106"/>
      <c r="AL239" s="106"/>
      <c r="AM239" s="106"/>
      <c r="AN239" s="106"/>
      <c r="AO239" s="106"/>
      <c r="AP239" s="106"/>
      <c r="AQ239" s="106"/>
      <c r="AR239" s="106"/>
      <c r="AS239" s="106"/>
      <c r="AT239" s="106"/>
      <c r="AU239" s="106"/>
      <c r="AV239" s="106"/>
      <c r="AW239" s="106"/>
      <c r="AX239" s="106"/>
      <c r="AY239" s="106"/>
      <c r="AZ239" s="106"/>
      <c r="BA239" s="106"/>
      <c r="BB239" s="106"/>
    </row>
    <row r="240" spans="2:54"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106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6"/>
    </row>
    <row r="241" spans="2:54"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106"/>
      <c r="AH241" s="106"/>
      <c r="AI241" s="106"/>
      <c r="AJ241" s="106"/>
      <c r="AK241" s="106"/>
      <c r="AL241" s="106"/>
      <c r="AM241" s="106"/>
      <c r="AN241" s="106"/>
      <c r="AO241" s="106"/>
      <c r="AP241" s="106"/>
      <c r="AQ241" s="106"/>
      <c r="AR241" s="106"/>
      <c r="AS241" s="106"/>
      <c r="AT241" s="106"/>
      <c r="AU241" s="106"/>
      <c r="AV241" s="106"/>
      <c r="AW241" s="106"/>
      <c r="AX241" s="106"/>
      <c r="AY241" s="106"/>
      <c r="AZ241" s="106"/>
      <c r="BA241" s="106"/>
      <c r="BB241" s="106"/>
    </row>
    <row r="242" spans="2:54"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  <c r="AF242" s="106"/>
      <c r="AG242" s="106"/>
      <c r="AH242" s="106"/>
      <c r="AI242" s="106"/>
      <c r="AJ242" s="106"/>
      <c r="AK242" s="106"/>
      <c r="AL242" s="106"/>
      <c r="AM242" s="106"/>
      <c r="AN242" s="106"/>
      <c r="AO242" s="106"/>
      <c r="AP242" s="106"/>
      <c r="AQ242" s="106"/>
      <c r="AR242" s="106"/>
      <c r="AS242" s="106"/>
      <c r="AT242" s="106"/>
      <c r="AU242" s="106"/>
      <c r="AV242" s="106"/>
      <c r="AW242" s="106"/>
      <c r="AX242" s="106"/>
      <c r="AY242" s="106"/>
      <c r="AZ242" s="106"/>
      <c r="BA242" s="106"/>
      <c r="BB242" s="106"/>
    </row>
    <row r="243" spans="2:54"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6"/>
      <c r="AG243" s="106"/>
      <c r="AH243" s="106"/>
      <c r="AI243" s="106"/>
      <c r="AJ243" s="106"/>
      <c r="AK243" s="106"/>
      <c r="AL243" s="106"/>
      <c r="AM243" s="106"/>
      <c r="AN243" s="106"/>
      <c r="AO243" s="106"/>
      <c r="AP243" s="106"/>
      <c r="AQ243" s="106"/>
      <c r="AR243" s="106"/>
      <c r="AS243" s="106"/>
      <c r="AT243" s="106"/>
      <c r="AU243" s="106"/>
      <c r="AV243" s="106"/>
      <c r="AW243" s="106"/>
      <c r="AX243" s="106"/>
      <c r="AY243" s="106"/>
      <c r="AZ243" s="106"/>
      <c r="BA243" s="106"/>
      <c r="BB243" s="106"/>
    </row>
    <row r="244" spans="2:54"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106"/>
      <c r="AG244" s="106"/>
      <c r="AH244" s="106"/>
      <c r="AI244" s="106"/>
      <c r="AJ244" s="106"/>
      <c r="AK244" s="106"/>
      <c r="AL244" s="106"/>
      <c r="AM244" s="106"/>
      <c r="AN244" s="106"/>
      <c r="AO244" s="106"/>
      <c r="AP244" s="106"/>
      <c r="AQ244" s="106"/>
      <c r="AR244" s="106"/>
      <c r="AS244" s="106"/>
      <c r="AT244" s="106"/>
      <c r="AU244" s="106"/>
      <c r="AV244" s="106"/>
      <c r="AW244" s="106"/>
      <c r="AX244" s="106"/>
      <c r="AY244" s="106"/>
      <c r="AZ244" s="106"/>
      <c r="BA244" s="106"/>
      <c r="BB244" s="106"/>
    </row>
    <row r="245" spans="2:54"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6"/>
      <c r="AG245" s="106"/>
      <c r="AH245" s="106"/>
      <c r="AI245" s="106"/>
      <c r="AJ245" s="106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  <c r="AV245" s="106"/>
      <c r="AW245" s="106"/>
      <c r="AX245" s="106"/>
      <c r="AY245" s="106"/>
      <c r="AZ245" s="106"/>
      <c r="BA245" s="106"/>
      <c r="BB245" s="106"/>
    </row>
    <row r="246" spans="2:54"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  <c r="AF246" s="106"/>
      <c r="AG246" s="106"/>
      <c r="AH246" s="106"/>
      <c r="AI246" s="106"/>
      <c r="AJ246" s="106"/>
      <c r="AK246" s="106"/>
      <c r="AL246" s="106"/>
      <c r="AM246" s="106"/>
      <c r="AN246" s="106"/>
      <c r="AO246" s="106"/>
      <c r="AP246" s="106"/>
      <c r="AQ246" s="106"/>
      <c r="AR246" s="106"/>
      <c r="AS246" s="106"/>
      <c r="AT246" s="106"/>
      <c r="AU246" s="106"/>
      <c r="AV246" s="106"/>
      <c r="AW246" s="106"/>
      <c r="AX246" s="106"/>
      <c r="AY246" s="106"/>
      <c r="AZ246" s="106"/>
      <c r="BA246" s="106"/>
      <c r="BB246" s="106"/>
    </row>
    <row r="247" spans="2:54"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  <c r="AG247" s="106"/>
      <c r="AH247" s="106"/>
      <c r="AI247" s="106"/>
      <c r="AJ247" s="106"/>
      <c r="AK247" s="106"/>
      <c r="AL247" s="106"/>
      <c r="AM247" s="106"/>
      <c r="AN247" s="106"/>
      <c r="AO247" s="106"/>
      <c r="AP247" s="106"/>
      <c r="AQ247" s="106"/>
      <c r="AR247" s="106"/>
      <c r="AS247" s="106"/>
      <c r="AT247" s="106"/>
      <c r="AU247" s="106"/>
      <c r="AV247" s="106"/>
      <c r="AW247" s="106"/>
      <c r="AX247" s="106"/>
      <c r="AY247" s="106"/>
      <c r="AZ247" s="106"/>
      <c r="BA247" s="106"/>
      <c r="BB247" s="106"/>
    </row>
    <row r="248" spans="2:54"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106"/>
      <c r="AH248" s="106"/>
      <c r="AI248" s="106"/>
      <c r="AJ248" s="106"/>
      <c r="AK248" s="106"/>
      <c r="AL248" s="106"/>
      <c r="AM248" s="106"/>
      <c r="AN248" s="106"/>
      <c r="AO248" s="106"/>
      <c r="AP248" s="106"/>
      <c r="AQ248" s="106"/>
      <c r="AR248" s="106"/>
      <c r="AS248" s="106"/>
      <c r="AT248" s="106"/>
      <c r="AU248" s="106"/>
      <c r="AV248" s="106"/>
      <c r="AW248" s="106"/>
      <c r="AX248" s="106"/>
      <c r="AY248" s="106"/>
      <c r="AZ248" s="106"/>
      <c r="BA248" s="106"/>
      <c r="BB248" s="106"/>
    </row>
    <row r="249" spans="2:54"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  <c r="AG249" s="106"/>
      <c r="AH249" s="106"/>
      <c r="AI249" s="106"/>
      <c r="AJ249" s="106"/>
      <c r="AK249" s="106"/>
      <c r="AL249" s="106"/>
      <c r="AM249" s="106"/>
      <c r="AN249" s="106"/>
      <c r="AO249" s="106"/>
      <c r="AP249" s="106"/>
      <c r="AQ249" s="106"/>
      <c r="AR249" s="106"/>
      <c r="AS249" s="106"/>
      <c r="AT249" s="106"/>
      <c r="AU249" s="106"/>
      <c r="AV249" s="106"/>
      <c r="AW249" s="106"/>
      <c r="AX249" s="106"/>
      <c r="AY249" s="106"/>
      <c r="AZ249" s="106"/>
      <c r="BA249" s="106"/>
      <c r="BB249" s="106"/>
    </row>
    <row r="250" spans="2:54"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106"/>
      <c r="AH250" s="106"/>
      <c r="AI250" s="106"/>
      <c r="AJ250" s="106"/>
      <c r="AK250" s="106"/>
      <c r="AL250" s="106"/>
      <c r="AM250" s="106"/>
      <c r="AN250" s="106"/>
      <c r="AO250" s="106"/>
      <c r="AP250" s="106"/>
      <c r="AQ250" s="106"/>
      <c r="AR250" s="106"/>
      <c r="AS250" s="106"/>
      <c r="AT250" s="106"/>
      <c r="AU250" s="106"/>
      <c r="AV250" s="106"/>
      <c r="AW250" s="106"/>
      <c r="AX250" s="106"/>
      <c r="AY250" s="106"/>
      <c r="AZ250" s="106"/>
      <c r="BA250" s="106"/>
      <c r="BB250" s="106"/>
    </row>
    <row r="251" spans="2:54"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06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  <c r="AV251" s="106"/>
      <c r="AW251" s="106"/>
      <c r="AX251" s="106"/>
      <c r="AY251" s="106"/>
      <c r="AZ251" s="106"/>
      <c r="BA251" s="106"/>
      <c r="BB251" s="106"/>
    </row>
    <row r="252" spans="2:54"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106"/>
      <c r="AH252" s="106"/>
      <c r="AI252" s="106"/>
      <c r="AJ252" s="106"/>
      <c r="AK252" s="106"/>
      <c r="AL252" s="106"/>
      <c r="AM252" s="106"/>
      <c r="AN252" s="106"/>
      <c r="AO252" s="106"/>
      <c r="AP252" s="106"/>
      <c r="AQ252" s="106"/>
      <c r="AR252" s="106"/>
      <c r="AS252" s="106"/>
      <c r="AT252" s="106"/>
      <c r="AU252" s="106"/>
      <c r="AV252" s="106"/>
      <c r="AW252" s="106"/>
      <c r="AX252" s="106"/>
      <c r="AY252" s="106"/>
      <c r="AZ252" s="106"/>
      <c r="BA252" s="106"/>
      <c r="BB252" s="106"/>
    </row>
    <row r="253" spans="2:54"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  <c r="AF253" s="106"/>
      <c r="AG253" s="106"/>
      <c r="AH253" s="106"/>
      <c r="AI253" s="106"/>
      <c r="AJ253" s="106"/>
      <c r="AK253" s="106"/>
      <c r="AL253" s="106"/>
      <c r="AM253" s="106"/>
      <c r="AN253" s="106"/>
      <c r="AO253" s="106"/>
      <c r="AP253" s="106"/>
      <c r="AQ253" s="106"/>
      <c r="AR253" s="106"/>
      <c r="AS253" s="106"/>
      <c r="AT253" s="106"/>
      <c r="AU253" s="106"/>
      <c r="AV253" s="106"/>
      <c r="AW253" s="106"/>
      <c r="AX253" s="106"/>
      <c r="AY253" s="106"/>
      <c r="AZ253" s="106"/>
      <c r="BA253" s="106"/>
      <c r="BB253" s="106"/>
    </row>
    <row r="254" spans="2:54"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  <c r="AF254" s="106"/>
      <c r="AG254" s="106"/>
      <c r="AH254" s="106"/>
      <c r="AI254" s="106"/>
      <c r="AJ254" s="106"/>
      <c r="AK254" s="106"/>
      <c r="AL254" s="106"/>
      <c r="AM254" s="106"/>
      <c r="AN254" s="106"/>
      <c r="AO254" s="106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106"/>
      <c r="BA254" s="106"/>
      <c r="BB254" s="106"/>
    </row>
    <row r="255" spans="2:54"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6"/>
      <c r="AG255" s="106"/>
      <c r="AH255" s="106"/>
      <c r="AI255" s="106"/>
      <c r="AJ255" s="106"/>
      <c r="AK255" s="106"/>
      <c r="AL255" s="106"/>
      <c r="AM255" s="106"/>
      <c r="AN255" s="106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106"/>
      <c r="BA255" s="106"/>
      <c r="BB255" s="106"/>
    </row>
    <row r="256" spans="2:54"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106"/>
      <c r="AH256" s="106"/>
      <c r="AI256" s="106"/>
      <c r="AJ256" s="106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  <c r="AV256" s="106"/>
      <c r="AW256" s="106"/>
      <c r="AX256" s="106"/>
      <c r="AY256" s="106"/>
      <c r="AZ256" s="106"/>
      <c r="BA256" s="106"/>
      <c r="BB256" s="106"/>
    </row>
    <row r="257" spans="2:54"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106"/>
      <c r="AH257" s="106"/>
      <c r="AI257" s="106"/>
      <c r="AJ257" s="106"/>
      <c r="AK257" s="106"/>
      <c r="AL257" s="106"/>
      <c r="AM257" s="106"/>
      <c r="AN257" s="106"/>
      <c r="AO257" s="106"/>
      <c r="AP257" s="106"/>
      <c r="AQ257" s="106"/>
      <c r="AR257" s="106"/>
      <c r="AS257" s="106"/>
      <c r="AT257" s="106"/>
      <c r="AU257" s="106"/>
      <c r="AV257" s="106"/>
      <c r="AW257" s="106"/>
      <c r="AX257" s="106"/>
      <c r="AY257" s="106"/>
      <c r="AZ257" s="106"/>
      <c r="BA257" s="106"/>
      <c r="BB257" s="106"/>
    </row>
    <row r="258" spans="2:54"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  <c r="AD258" s="106"/>
      <c r="AE258" s="106"/>
      <c r="AF258" s="106"/>
      <c r="AG258" s="106"/>
      <c r="AH258" s="106"/>
      <c r="AI258" s="106"/>
      <c r="AJ258" s="106"/>
      <c r="AK258" s="106"/>
      <c r="AL258" s="106"/>
      <c r="AM258" s="106"/>
      <c r="AN258" s="106"/>
      <c r="AO258" s="106"/>
      <c r="AP258" s="106"/>
      <c r="AQ258" s="106"/>
      <c r="AR258" s="106"/>
      <c r="AS258" s="106"/>
      <c r="AT258" s="106"/>
      <c r="AU258" s="106"/>
      <c r="AV258" s="106"/>
      <c r="AW258" s="106"/>
      <c r="AX258" s="106"/>
      <c r="AY258" s="106"/>
      <c r="AZ258" s="106"/>
      <c r="BA258" s="106"/>
      <c r="BB258" s="106"/>
    </row>
    <row r="259" spans="2:54"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  <c r="AE259" s="106"/>
      <c r="AF259" s="106"/>
      <c r="AG259" s="106"/>
      <c r="AH259" s="106"/>
      <c r="AI259" s="106"/>
      <c r="AJ259" s="106"/>
      <c r="AK259" s="106"/>
      <c r="AL259" s="106"/>
      <c r="AM259" s="106"/>
      <c r="AN259" s="106"/>
      <c r="AO259" s="106"/>
      <c r="AP259" s="106"/>
      <c r="AQ259" s="106"/>
      <c r="AR259" s="106"/>
      <c r="AS259" s="106"/>
      <c r="AT259" s="106"/>
      <c r="AU259" s="106"/>
      <c r="AV259" s="106"/>
      <c r="AW259" s="106"/>
      <c r="AX259" s="106"/>
      <c r="AY259" s="106"/>
      <c r="AZ259" s="106"/>
      <c r="BA259" s="106"/>
      <c r="BB259" s="106"/>
    </row>
    <row r="260" spans="2:54"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  <c r="AD260" s="106"/>
      <c r="AE260" s="106"/>
      <c r="AF260" s="106"/>
      <c r="AG260" s="106"/>
      <c r="AH260" s="106"/>
      <c r="AI260" s="106"/>
      <c r="AJ260" s="106"/>
      <c r="AK260" s="106"/>
      <c r="AL260" s="106"/>
      <c r="AM260" s="106"/>
      <c r="AN260" s="106"/>
      <c r="AO260" s="106"/>
      <c r="AP260" s="106"/>
      <c r="AQ260" s="106"/>
      <c r="AR260" s="106"/>
      <c r="AS260" s="106"/>
      <c r="AT260" s="106"/>
      <c r="AU260" s="106"/>
      <c r="AV260" s="106"/>
      <c r="AW260" s="106"/>
      <c r="AX260" s="106"/>
      <c r="AY260" s="106"/>
      <c r="AZ260" s="106"/>
      <c r="BA260" s="106"/>
      <c r="BB260" s="106"/>
    </row>
    <row r="261" spans="2:54"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  <c r="AG261" s="106"/>
      <c r="AH261" s="106"/>
      <c r="AI261" s="106"/>
      <c r="AJ261" s="106"/>
      <c r="AK261" s="106"/>
      <c r="AL261" s="106"/>
      <c r="AM261" s="106"/>
      <c r="AN261" s="106"/>
      <c r="AO261" s="106"/>
      <c r="AP261" s="106"/>
      <c r="AQ261" s="106"/>
      <c r="AR261" s="106"/>
      <c r="AS261" s="106"/>
      <c r="AT261" s="106"/>
      <c r="AU261" s="106"/>
      <c r="AV261" s="106"/>
      <c r="AW261" s="106"/>
      <c r="AX261" s="106"/>
      <c r="AY261" s="106"/>
      <c r="AZ261" s="106"/>
      <c r="BA261" s="106"/>
      <c r="BB261" s="106"/>
    </row>
    <row r="262" spans="2:54"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  <c r="AG262" s="106"/>
      <c r="AH262" s="106"/>
      <c r="AI262" s="106"/>
      <c r="AJ262" s="106"/>
      <c r="AK262" s="106"/>
      <c r="AL262" s="106"/>
      <c r="AM262" s="106"/>
      <c r="AN262" s="106"/>
      <c r="AO262" s="106"/>
      <c r="AP262" s="106"/>
      <c r="AQ262" s="106"/>
      <c r="AR262" s="106"/>
      <c r="AS262" s="106"/>
      <c r="AT262" s="106"/>
      <c r="AU262" s="106"/>
      <c r="AV262" s="106"/>
      <c r="AW262" s="106"/>
      <c r="AX262" s="106"/>
      <c r="AY262" s="106"/>
      <c r="AZ262" s="106"/>
      <c r="BA262" s="106"/>
      <c r="BB262" s="106"/>
    </row>
    <row r="263" spans="2:54"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  <c r="AG263" s="106"/>
      <c r="AH263" s="106"/>
      <c r="AI263" s="106"/>
      <c r="AJ263" s="106"/>
      <c r="AK263" s="106"/>
      <c r="AL263" s="106"/>
      <c r="AM263" s="106"/>
      <c r="AN263" s="106"/>
      <c r="AO263" s="106"/>
      <c r="AP263" s="106"/>
      <c r="AQ263" s="106"/>
      <c r="AR263" s="106"/>
      <c r="AS263" s="106"/>
      <c r="AT263" s="106"/>
      <c r="AU263" s="106"/>
      <c r="AV263" s="106"/>
      <c r="AW263" s="106"/>
      <c r="AX263" s="106"/>
      <c r="AY263" s="106"/>
      <c r="AZ263" s="106"/>
      <c r="BA263" s="106"/>
      <c r="BB263" s="106"/>
    </row>
    <row r="264" spans="2:54"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  <c r="AF264" s="106"/>
      <c r="AG264" s="106"/>
      <c r="AH264" s="106"/>
      <c r="AI264" s="106"/>
      <c r="AJ264" s="106"/>
      <c r="AK264" s="106"/>
      <c r="AL264" s="106"/>
      <c r="AM264" s="106"/>
      <c r="AN264" s="106"/>
      <c r="AO264" s="106"/>
      <c r="AP264" s="106"/>
      <c r="AQ264" s="106"/>
      <c r="AR264" s="106"/>
      <c r="AS264" s="106"/>
      <c r="AT264" s="106"/>
      <c r="AU264" s="106"/>
      <c r="AV264" s="106"/>
      <c r="AW264" s="106"/>
      <c r="AX264" s="106"/>
      <c r="AY264" s="106"/>
      <c r="AZ264" s="106"/>
      <c r="BA264" s="106"/>
      <c r="BB264" s="106"/>
    </row>
    <row r="265" spans="2:54"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106"/>
      <c r="AH265" s="106"/>
      <c r="AI265" s="106"/>
      <c r="AJ265" s="106"/>
      <c r="AK265" s="106"/>
      <c r="AL265" s="106"/>
      <c r="AM265" s="106"/>
      <c r="AN265" s="106"/>
      <c r="AO265" s="106"/>
      <c r="AP265" s="106"/>
      <c r="AQ265" s="106"/>
      <c r="AR265" s="106"/>
      <c r="AS265" s="106"/>
      <c r="AT265" s="106"/>
      <c r="AU265" s="106"/>
      <c r="AV265" s="106"/>
      <c r="AW265" s="106"/>
      <c r="AX265" s="106"/>
      <c r="AY265" s="106"/>
      <c r="AZ265" s="106"/>
      <c r="BA265" s="106"/>
      <c r="BB265" s="106"/>
    </row>
    <row r="266" spans="2:54"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  <c r="AG266" s="106"/>
      <c r="AH266" s="106"/>
      <c r="AI266" s="106"/>
      <c r="AJ266" s="106"/>
      <c r="AK266" s="106"/>
      <c r="AL266" s="106"/>
      <c r="AM266" s="106"/>
      <c r="AN266" s="106"/>
      <c r="AO266" s="106"/>
      <c r="AP266" s="106"/>
      <c r="AQ266" s="106"/>
      <c r="AR266" s="106"/>
      <c r="AS266" s="106"/>
      <c r="AT266" s="106"/>
      <c r="AU266" s="106"/>
      <c r="AV266" s="106"/>
      <c r="AW266" s="106"/>
      <c r="AX266" s="106"/>
      <c r="AY266" s="106"/>
      <c r="AZ266" s="106"/>
      <c r="BA266" s="106"/>
      <c r="BB266" s="106"/>
    </row>
    <row r="267" spans="2:54"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6"/>
      <c r="AG267" s="106"/>
      <c r="AH267" s="106"/>
      <c r="AI267" s="106"/>
      <c r="AJ267" s="106"/>
      <c r="AK267" s="106"/>
      <c r="AL267" s="106"/>
      <c r="AM267" s="106"/>
      <c r="AN267" s="106"/>
      <c r="AO267" s="106"/>
      <c r="AP267" s="106"/>
      <c r="AQ267" s="106"/>
      <c r="AR267" s="106"/>
      <c r="AS267" s="106"/>
      <c r="AT267" s="106"/>
      <c r="AU267" s="106"/>
      <c r="AV267" s="106"/>
      <c r="AW267" s="106"/>
      <c r="AX267" s="106"/>
      <c r="AY267" s="106"/>
      <c r="AZ267" s="106"/>
      <c r="BA267" s="106"/>
      <c r="BB267" s="106"/>
    </row>
    <row r="268" spans="2:54"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106"/>
      <c r="AH268" s="106"/>
      <c r="AI268" s="106"/>
      <c r="AJ268" s="106"/>
      <c r="AK268" s="106"/>
      <c r="AL268" s="106"/>
      <c r="AM268" s="106"/>
      <c r="AN268" s="106"/>
      <c r="AO268" s="106"/>
      <c r="AP268" s="106"/>
      <c r="AQ268" s="106"/>
      <c r="AR268" s="106"/>
      <c r="AS268" s="106"/>
      <c r="AT268" s="106"/>
      <c r="AU268" s="106"/>
      <c r="AV268" s="106"/>
      <c r="AW268" s="106"/>
      <c r="AX268" s="106"/>
      <c r="AY268" s="106"/>
      <c r="AZ268" s="106"/>
      <c r="BA268" s="106"/>
      <c r="BB268" s="106"/>
    </row>
    <row r="269" spans="2:54"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106"/>
      <c r="AH269" s="106"/>
      <c r="AI269" s="106"/>
      <c r="AJ269" s="106"/>
      <c r="AK269" s="106"/>
      <c r="AL269" s="106"/>
      <c r="AM269" s="106"/>
      <c r="AN269" s="106"/>
      <c r="AO269" s="106"/>
      <c r="AP269" s="106"/>
      <c r="AQ269" s="106"/>
      <c r="AR269" s="106"/>
      <c r="AS269" s="106"/>
      <c r="AT269" s="106"/>
      <c r="AU269" s="106"/>
      <c r="AV269" s="106"/>
      <c r="AW269" s="106"/>
      <c r="AX269" s="106"/>
      <c r="AY269" s="106"/>
      <c r="AZ269" s="106"/>
      <c r="BA269" s="106"/>
      <c r="BB269" s="106"/>
    </row>
    <row r="270" spans="2:54"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  <c r="AG270" s="106"/>
      <c r="AH270" s="106"/>
      <c r="AI270" s="106"/>
      <c r="AJ270" s="106"/>
      <c r="AK270" s="106"/>
      <c r="AL270" s="106"/>
      <c r="AM270" s="106"/>
      <c r="AN270" s="106"/>
      <c r="AO270" s="106"/>
      <c r="AP270" s="106"/>
      <c r="AQ270" s="106"/>
      <c r="AR270" s="106"/>
      <c r="AS270" s="106"/>
      <c r="AT270" s="106"/>
      <c r="AU270" s="106"/>
      <c r="AV270" s="106"/>
      <c r="AW270" s="106"/>
      <c r="AX270" s="106"/>
      <c r="AY270" s="106"/>
      <c r="AZ270" s="106"/>
      <c r="BA270" s="106"/>
      <c r="BB270" s="106"/>
    </row>
    <row r="271" spans="2:54"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  <c r="AG271" s="106"/>
      <c r="AH271" s="106"/>
      <c r="AI271" s="106"/>
      <c r="AJ271" s="106"/>
      <c r="AK271" s="106"/>
      <c r="AL271" s="106"/>
      <c r="AM271" s="106"/>
      <c r="AN271" s="106"/>
      <c r="AO271" s="106"/>
      <c r="AP271" s="106"/>
      <c r="AQ271" s="106"/>
      <c r="AR271" s="106"/>
      <c r="AS271" s="106"/>
      <c r="AT271" s="106"/>
      <c r="AU271" s="106"/>
      <c r="AV271" s="106"/>
      <c r="AW271" s="106"/>
      <c r="AX271" s="106"/>
      <c r="AY271" s="106"/>
      <c r="AZ271" s="106"/>
      <c r="BA271" s="106"/>
      <c r="BB271" s="106"/>
    </row>
    <row r="272" spans="2:54"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106"/>
      <c r="AH272" s="106"/>
      <c r="AI272" s="106"/>
      <c r="AJ272" s="106"/>
      <c r="AK272" s="106"/>
      <c r="AL272" s="106"/>
      <c r="AM272" s="106"/>
      <c r="AN272" s="106"/>
      <c r="AO272" s="106"/>
      <c r="AP272" s="106"/>
      <c r="AQ272" s="106"/>
      <c r="AR272" s="106"/>
      <c r="AS272" s="106"/>
      <c r="AT272" s="106"/>
      <c r="AU272" s="106"/>
      <c r="AV272" s="106"/>
      <c r="AW272" s="106"/>
      <c r="AX272" s="106"/>
      <c r="AY272" s="106"/>
      <c r="AZ272" s="106"/>
      <c r="BA272" s="106"/>
      <c r="BB272" s="106"/>
    </row>
    <row r="273" spans="2:54"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106"/>
      <c r="AH273" s="106"/>
      <c r="AI273" s="106"/>
      <c r="AJ273" s="106"/>
      <c r="AK273" s="106"/>
      <c r="AL273" s="106"/>
      <c r="AM273" s="106"/>
      <c r="AN273" s="106"/>
      <c r="AO273" s="106"/>
      <c r="AP273" s="106"/>
      <c r="AQ273" s="106"/>
      <c r="AR273" s="106"/>
      <c r="AS273" s="106"/>
      <c r="AT273" s="106"/>
      <c r="AU273" s="106"/>
      <c r="AV273" s="106"/>
      <c r="AW273" s="106"/>
      <c r="AX273" s="106"/>
      <c r="AY273" s="106"/>
      <c r="AZ273" s="106"/>
      <c r="BA273" s="106"/>
      <c r="BB273" s="106"/>
    </row>
    <row r="274" spans="2:54"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  <c r="AF274" s="106"/>
      <c r="AG274" s="106"/>
      <c r="AH274" s="106"/>
      <c r="AI274" s="106"/>
      <c r="AJ274" s="106"/>
      <c r="AK274" s="106"/>
      <c r="AL274" s="106"/>
      <c r="AM274" s="106"/>
      <c r="AN274" s="106"/>
      <c r="AO274" s="106"/>
      <c r="AP274" s="106"/>
      <c r="AQ274" s="106"/>
      <c r="AR274" s="106"/>
      <c r="AS274" s="106"/>
      <c r="AT274" s="106"/>
      <c r="AU274" s="106"/>
      <c r="AV274" s="106"/>
      <c r="AW274" s="106"/>
      <c r="AX274" s="106"/>
      <c r="AY274" s="106"/>
      <c r="AZ274" s="106"/>
      <c r="BA274" s="106"/>
      <c r="BB274" s="106"/>
    </row>
    <row r="275" spans="2:54"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  <c r="AF275" s="106"/>
      <c r="AG275" s="106"/>
      <c r="AH275" s="106"/>
      <c r="AI275" s="106"/>
      <c r="AJ275" s="106"/>
      <c r="AK275" s="106"/>
      <c r="AL275" s="106"/>
      <c r="AM275" s="106"/>
      <c r="AN275" s="106"/>
      <c r="AO275" s="106"/>
      <c r="AP275" s="106"/>
      <c r="AQ275" s="106"/>
      <c r="AR275" s="106"/>
      <c r="AS275" s="106"/>
      <c r="AT275" s="106"/>
      <c r="AU275" s="106"/>
      <c r="AV275" s="106"/>
      <c r="AW275" s="106"/>
      <c r="AX275" s="106"/>
      <c r="AY275" s="106"/>
      <c r="AZ275" s="106"/>
      <c r="BA275" s="106"/>
      <c r="BB275" s="106"/>
    </row>
    <row r="276" spans="2:54"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  <c r="AF276" s="106"/>
      <c r="AG276" s="106"/>
      <c r="AH276" s="106"/>
      <c r="AI276" s="106"/>
      <c r="AJ276" s="106"/>
      <c r="AK276" s="106"/>
      <c r="AL276" s="106"/>
      <c r="AM276" s="106"/>
      <c r="AN276" s="106"/>
      <c r="AO276" s="106"/>
      <c r="AP276" s="106"/>
      <c r="AQ276" s="106"/>
      <c r="AR276" s="106"/>
      <c r="AS276" s="106"/>
      <c r="AT276" s="106"/>
      <c r="AU276" s="106"/>
      <c r="AV276" s="106"/>
      <c r="AW276" s="106"/>
      <c r="AX276" s="106"/>
      <c r="AY276" s="106"/>
      <c r="AZ276" s="106"/>
      <c r="BA276" s="106"/>
      <c r="BB276" s="106"/>
    </row>
    <row r="277" spans="2:54"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  <c r="AF277" s="106"/>
      <c r="AG277" s="106"/>
      <c r="AH277" s="106"/>
      <c r="AI277" s="106"/>
      <c r="AJ277" s="106"/>
      <c r="AK277" s="106"/>
      <c r="AL277" s="106"/>
      <c r="AM277" s="106"/>
      <c r="AN277" s="106"/>
      <c r="AO277" s="106"/>
      <c r="AP277" s="106"/>
      <c r="AQ277" s="106"/>
      <c r="AR277" s="106"/>
      <c r="AS277" s="106"/>
      <c r="AT277" s="106"/>
      <c r="AU277" s="106"/>
      <c r="AV277" s="106"/>
      <c r="AW277" s="106"/>
      <c r="AX277" s="106"/>
      <c r="AY277" s="106"/>
      <c r="AZ277" s="106"/>
      <c r="BA277" s="106"/>
      <c r="BB277" s="106"/>
    </row>
    <row r="278" spans="2:54"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  <c r="AF278" s="106"/>
      <c r="AG278" s="106"/>
      <c r="AH278" s="106"/>
      <c r="AI278" s="106"/>
      <c r="AJ278" s="106"/>
      <c r="AK278" s="106"/>
      <c r="AL278" s="106"/>
      <c r="AM278" s="106"/>
      <c r="AN278" s="106"/>
      <c r="AO278" s="106"/>
      <c r="AP278" s="106"/>
      <c r="AQ278" s="106"/>
      <c r="AR278" s="106"/>
      <c r="AS278" s="106"/>
      <c r="AT278" s="106"/>
      <c r="AU278" s="106"/>
      <c r="AV278" s="106"/>
      <c r="AW278" s="106"/>
      <c r="AX278" s="106"/>
      <c r="AY278" s="106"/>
      <c r="AZ278" s="106"/>
      <c r="BA278" s="106"/>
      <c r="BB278" s="106"/>
    </row>
    <row r="279" spans="2:54"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6"/>
      <c r="AE279" s="106"/>
      <c r="AF279" s="106"/>
      <c r="AG279" s="106"/>
      <c r="AH279" s="106"/>
      <c r="AI279" s="106"/>
      <c r="AJ279" s="106"/>
      <c r="AK279" s="106"/>
      <c r="AL279" s="106"/>
      <c r="AM279" s="106"/>
      <c r="AN279" s="106"/>
      <c r="AO279" s="106"/>
      <c r="AP279" s="106"/>
      <c r="AQ279" s="106"/>
      <c r="AR279" s="106"/>
      <c r="AS279" s="106"/>
      <c r="AT279" s="106"/>
      <c r="AU279" s="106"/>
      <c r="AV279" s="106"/>
      <c r="AW279" s="106"/>
      <c r="AX279" s="106"/>
      <c r="AY279" s="106"/>
      <c r="AZ279" s="106"/>
      <c r="BA279" s="106"/>
      <c r="BB279" s="106"/>
    </row>
    <row r="280" spans="2:54"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  <c r="AE280" s="106"/>
      <c r="AF280" s="106"/>
      <c r="AG280" s="106"/>
      <c r="AH280" s="106"/>
      <c r="AI280" s="106"/>
      <c r="AJ280" s="106"/>
      <c r="AK280" s="106"/>
      <c r="AL280" s="106"/>
      <c r="AM280" s="106"/>
      <c r="AN280" s="106"/>
      <c r="AO280" s="106"/>
      <c r="AP280" s="106"/>
      <c r="AQ280" s="106"/>
      <c r="AR280" s="106"/>
      <c r="AS280" s="106"/>
      <c r="AT280" s="106"/>
      <c r="AU280" s="106"/>
      <c r="AV280" s="106"/>
      <c r="AW280" s="106"/>
      <c r="AX280" s="106"/>
      <c r="AY280" s="106"/>
      <c r="AZ280" s="106"/>
      <c r="BA280" s="106"/>
      <c r="BB280" s="106"/>
    </row>
    <row r="281" spans="2:54"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  <c r="AD281" s="106"/>
      <c r="AE281" s="106"/>
      <c r="AF281" s="106"/>
      <c r="AG281" s="106"/>
      <c r="AH281" s="106"/>
      <c r="AI281" s="106"/>
      <c r="AJ281" s="106"/>
      <c r="AK281" s="106"/>
      <c r="AL281" s="106"/>
      <c r="AM281" s="106"/>
      <c r="AN281" s="106"/>
      <c r="AO281" s="106"/>
      <c r="AP281" s="106"/>
      <c r="AQ281" s="106"/>
      <c r="AR281" s="106"/>
      <c r="AS281" s="106"/>
      <c r="AT281" s="106"/>
      <c r="AU281" s="106"/>
      <c r="AV281" s="106"/>
      <c r="AW281" s="106"/>
      <c r="AX281" s="106"/>
      <c r="AY281" s="106"/>
      <c r="AZ281" s="106"/>
      <c r="BA281" s="106"/>
      <c r="BB281" s="106"/>
    </row>
    <row r="282" spans="2:54"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6"/>
      <c r="AE282" s="106"/>
      <c r="AF282" s="106"/>
      <c r="AG282" s="106"/>
      <c r="AH282" s="106"/>
      <c r="AI282" s="106"/>
      <c r="AJ282" s="106"/>
      <c r="AK282" s="106"/>
      <c r="AL282" s="106"/>
      <c r="AM282" s="106"/>
      <c r="AN282" s="106"/>
      <c r="AO282" s="106"/>
      <c r="AP282" s="106"/>
      <c r="AQ282" s="106"/>
      <c r="AR282" s="106"/>
      <c r="AS282" s="106"/>
      <c r="AT282" s="106"/>
      <c r="AU282" s="106"/>
      <c r="AV282" s="106"/>
      <c r="AW282" s="106"/>
      <c r="AX282" s="106"/>
      <c r="AY282" s="106"/>
      <c r="AZ282" s="106"/>
      <c r="BA282" s="106"/>
      <c r="BB282" s="106"/>
    </row>
    <row r="283" spans="2:54"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  <c r="AE283" s="106"/>
      <c r="AF283" s="106"/>
      <c r="AG283" s="106"/>
      <c r="AH283" s="106"/>
      <c r="AI283" s="106"/>
      <c r="AJ283" s="106"/>
      <c r="AK283" s="106"/>
      <c r="AL283" s="106"/>
      <c r="AM283" s="106"/>
      <c r="AN283" s="106"/>
      <c r="AO283" s="106"/>
      <c r="AP283" s="106"/>
      <c r="AQ283" s="106"/>
      <c r="AR283" s="106"/>
      <c r="AS283" s="106"/>
      <c r="AT283" s="106"/>
      <c r="AU283" s="106"/>
      <c r="AV283" s="106"/>
      <c r="AW283" s="106"/>
      <c r="AX283" s="106"/>
      <c r="AY283" s="106"/>
      <c r="AZ283" s="106"/>
      <c r="BA283" s="106"/>
      <c r="BB283" s="106"/>
    </row>
    <row r="284" spans="2:54"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  <c r="AE284" s="106"/>
      <c r="AF284" s="106"/>
      <c r="AG284" s="106"/>
      <c r="AH284" s="106"/>
      <c r="AI284" s="106"/>
      <c r="AJ284" s="106"/>
      <c r="AK284" s="106"/>
      <c r="AL284" s="106"/>
      <c r="AM284" s="106"/>
      <c r="AN284" s="106"/>
      <c r="AO284" s="106"/>
      <c r="AP284" s="106"/>
      <c r="AQ284" s="106"/>
      <c r="AR284" s="106"/>
      <c r="AS284" s="106"/>
      <c r="AT284" s="106"/>
      <c r="AU284" s="106"/>
      <c r="AV284" s="106"/>
      <c r="AW284" s="106"/>
      <c r="AX284" s="106"/>
      <c r="AY284" s="106"/>
      <c r="AZ284" s="106"/>
      <c r="BA284" s="106"/>
      <c r="BB284" s="106"/>
    </row>
    <row r="285" spans="2:54"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  <c r="AD285" s="106"/>
      <c r="AE285" s="106"/>
      <c r="AF285" s="106"/>
      <c r="AG285" s="106"/>
      <c r="AH285" s="106"/>
      <c r="AI285" s="106"/>
      <c r="AJ285" s="106"/>
      <c r="AK285" s="106"/>
      <c r="AL285" s="106"/>
      <c r="AM285" s="106"/>
      <c r="AN285" s="106"/>
      <c r="AO285" s="106"/>
      <c r="AP285" s="106"/>
      <c r="AQ285" s="106"/>
      <c r="AR285" s="106"/>
      <c r="AS285" s="106"/>
      <c r="AT285" s="106"/>
      <c r="AU285" s="106"/>
      <c r="AV285" s="106"/>
      <c r="AW285" s="106"/>
      <c r="AX285" s="106"/>
      <c r="AY285" s="106"/>
      <c r="AZ285" s="106"/>
      <c r="BA285" s="106"/>
      <c r="BB285" s="106"/>
    </row>
    <row r="286" spans="2:54"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  <c r="AE286" s="106"/>
      <c r="AF286" s="106"/>
      <c r="AG286" s="106"/>
      <c r="AH286" s="106"/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106"/>
      <c r="AS286" s="106"/>
      <c r="AT286" s="106"/>
      <c r="AU286" s="106"/>
      <c r="AV286" s="106"/>
      <c r="AW286" s="106"/>
      <c r="AX286" s="106"/>
      <c r="AY286" s="106"/>
      <c r="AZ286" s="106"/>
      <c r="BA286" s="106"/>
      <c r="BB286" s="106"/>
    </row>
    <row r="287" spans="2:54"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  <c r="AF287" s="106"/>
      <c r="AG287" s="106"/>
      <c r="AH287" s="106"/>
      <c r="AI287" s="106"/>
      <c r="AJ287" s="106"/>
      <c r="AK287" s="106"/>
      <c r="AL287" s="106"/>
      <c r="AM287" s="106"/>
      <c r="AN287" s="106"/>
      <c r="AO287" s="106"/>
      <c r="AP287" s="106"/>
      <c r="AQ287" s="106"/>
      <c r="AR287" s="106"/>
      <c r="AS287" s="106"/>
      <c r="AT287" s="106"/>
      <c r="AU287" s="106"/>
      <c r="AV287" s="106"/>
      <c r="AW287" s="106"/>
      <c r="AX287" s="106"/>
      <c r="AY287" s="106"/>
      <c r="AZ287" s="106"/>
      <c r="BA287" s="106"/>
      <c r="BB287" s="106"/>
    </row>
    <row r="288" spans="2:54"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  <c r="AE288" s="106"/>
      <c r="AF288" s="106"/>
      <c r="AG288" s="106"/>
      <c r="AH288" s="106"/>
      <c r="AI288" s="106"/>
      <c r="AJ288" s="106"/>
      <c r="AK288" s="106"/>
      <c r="AL288" s="106"/>
      <c r="AM288" s="106"/>
      <c r="AN288" s="106"/>
      <c r="AO288" s="106"/>
      <c r="AP288" s="106"/>
      <c r="AQ288" s="106"/>
      <c r="AR288" s="106"/>
      <c r="AS288" s="106"/>
      <c r="AT288" s="106"/>
      <c r="AU288" s="106"/>
      <c r="AV288" s="106"/>
      <c r="AW288" s="106"/>
      <c r="AX288" s="106"/>
      <c r="AY288" s="106"/>
      <c r="AZ288" s="106"/>
      <c r="BA288" s="106"/>
      <c r="BB288" s="106"/>
    </row>
    <row r="289" spans="2:54"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  <c r="AE289" s="106"/>
      <c r="AF289" s="106"/>
      <c r="AG289" s="106"/>
      <c r="AH289" s="106"/>
      <c r="AI289" s="106"/>
      <c r="AJ289" s="106"/>
      <c r="AK289" s="106"/>
      <c r="AL289" s="106"/>
      <c r="AM289" s="106"/>
      <c r="AN289" s="106"/>
      <c r="AO289" s="106"/>
      <c r="AP289" s="106"/>
      <c r="AQ289" s="106"/>
      <c r="AR289" s="106"/>
      <c r="AS289" s="106"/>
      <c r="AT289" s="106"/>
      <c r="AU289" s="106"/>
      <c r="AV289" s="106"/>
      <c r="AW289" s="106"/>
      <c r="AX289" s="106"/>
      <c r="AY289" s="106"/>
      <c r="AZ289" s="106"/>
      <c r="BA289" s="106"/>
      <c r="BB289" s="106"/>
    </row>
    <row r="290" spans="2:54"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  <c r="AE290" s="106"/>
      <c r="AF290" s="106"/>
      <c r="AG290" s="106"/>
      <c r="AH290" s="106"/>
      <c r="AI290" s="106"/>
      <c r="AJ290" s="106"/>
      <c r="AK290" s="106"/>
      <c r="AL290" s="106"/>
      <c r="AM290" s="106"/>
      <c r="AN290" s="106"/>
      <c r="AO290" s="106"/>
      <c r="AP290" s="106"/>
      <c r="AQ290" s="106"/>
      <c r="AR290" s="106"/>
      <c r="AS290" s="106"/>
      <c r="AT290" s="106"/>
      <c r="AU290" s="106"/>
      <c r="AV290" s="106"/>
      <c r="AW290" s="106"/>
      <c r="AX290" s="106"/>
      <c r="AY290" s="106"/>
      <c r="AZ290" s="106"/>
      <c r="BA290" s="106"/>
      <c r="BB290" s="106"/>
    </row>
    <row r="291" spans="2:54"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  <c r="AE291" s="106"/>
      <c r="AF291" s="106"/>
      <c r="AG291" s="106"/>
      <c r="AH291" s="106"/>
      <c r="AI291" s="106"/>
      <c r="AJ291" s="106"/>
      <c r="AK291" s="106"/>
      <c r="AL291" s="106"/>
      <c r="AM291" s="106"/>
      <c r="AN291" s="106"/>
      <c r="AO291" s="106"/>
      <c r="AP291" s="106"/>
      <c r="AQ291" s="106"/>
      <c r="AR291" s="106"/>
      <c r="AS291" s="106"/>
      <c r="AT291" s="106"/>
      <c r="AU291" s="106"/>
      <c r="AV291" s="106"/>
      <c r="AW291" s="106"/>
      <c r="AX291" s="106"/>
      <c r="AY291" s="106"/>
      <c r="AZ291" s="106"/>
      <c r="BA291" s="106"/>
      <c r="BB291" s="106"/>
    </row>
    <row r="292" spans="2:54"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  <c r="AD292" s="106"/>
      <c r="AE292" s="106"/>
      <c r="AF292" s="106"/>
      <c r="AG292" s="106"/>
      <c r="AH292" s="106"/>
      <c r="AI292" s="106"/>
      <c r="AJ292" s="106"/>
      <c r="AK292" s="106"/>
      <c r="AL292" s="106"/>
      <c r="AM292" s="106"/>
      <c r="AN292" s="106"/>
      <c r="AO292" s="106"/>
      <c r="AP292" s="106"/>
      <c r="AQ292" s="106"/>
      <c r="AR292" s="106"/>
      <c r="AS292" s="106"/>
      <c r="AT292" s="106"/>
      <c r="AU292" s="106"/>
      <c r="AV292" s="106"/>
      <c r="AW292" s="106"/>
      <c r="AX292" s="106"/>
      <c r="AY292" s="106"/>
      <c r="AZ292" s="106"/>
      <c r="BA292" s="106"/>
      <c r="BB292" s="106"/>
    </row>
    <row r="293" spans="2:54"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  <c r="AE293" s="106"/>
      <c r="AF293" s="106"/>
      <c r="AG293" s="106"/>
      <c r="AH293" s="106"/>
      <c r="AI293" s="106"/>
      <c r="AJ293" s="106"/>
      <c r="AK293" s="106"/>
      <c r="AL293" s="106"/>
      <c r="AM293" s="106"/>
      <c r="AN293" s="106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</row>
    <row r="294" spans="2:54"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  <c r="AF294" s="106"/>
      <c r="AG294" s="106"/>
      <c r="AH294" s="106"/>
      <c r="AI294" s="106"/>
      <c r="AJ294" s="106"/>
      <c r="AK294" s="106"/>
      <c r="AL294" s="106"/>
      <c r="AM294" s="106"/>
      <c r="AN294" s="106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</row>
    <row r="295" spans="2:54"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  <c r="AE295" s="106"/>
      <c r="AF295" s="106"/>
      <c r="AG295" s="106"/>
      <c r="AH295" s="106"/>
      <c r="AI295" s="106"/>
      <c r="AJ295" s="106"/>
      <c r="AK295" s="106"/>
      <c r="AL295" s="106"/>
      <c r="AM295" s="106"/>
      <c r="AN295" s="106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</row>
    <row r="296" spans="2:54"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  <c r="AD296" s="106"/>
      <c r="AE296" s="106"/>
      <c r="AF296" s="106"/>
      <c r="AG296" s="106"/>
      <c r="AH296" s="106"/>
      <c r="AI296" s="106"/>
      <c r="AJ296" s="106"/>
      <c r="AK296" s="106"/>
      <c r="AL296" s="106"/>
      <c r="AM296" s="106"/>
      <c r="AN296" s="106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</row>
    <row r="297" spans="2:54"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  <c r="AE297" s="106"/>
      <c r="AF297" s="106"/>
      <c r="AG297" s="106"/>
      <c r="AH297" s="106"/>
      <c r="AI297" s="106"/>
      <c r="AJ297" s="106"/>
      <c r="AK297" s="106"/>
      <c r="AL297" s="106"/>
      <c r="AM297" s="106"/>
      <c r="AN297" s="106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</row>
    <row r="298" spans="2:54"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06"/>
      <c r="AG298" s="106"/>
      <c r="AH298" s="106"/>
      <c r="AI298" s="106"/>
      <c r="AJ298" s="106"/>
      <c r="AK298" s="106"/>
      <c r="AL298" s="106"/>
      <c r="AM298" s="106"/>
      <c r="AN298" s="106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</row>
    <row r="299" spans="2:54"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  <c r="AD299" s="106"/>
      <c r="AE299" s="106"/>
      <c r="AF299" s="106"/>
      <c r="AG299" s="106"/>
      <c r="AH299" s="106"/>
      <c r="AI299" s="106"/>
      <c r="AJ299" s="106"/>
      <c r="AK299" s="106"/>
      <c r="AL299" s="106"/>
      <c r="AM299" s="106"/>
      <c r="AN299" s="106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</row>
    <row r="300" spans="2:54"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  <c r="AD300" s="106"/>
      <c r="AE300" s="106"/>
      <c r="AF300" s="106"/>
      <c r="AG300" s="106"/>
      <c r="AH300" s="106"/>
      <c r="AI300" s="106"/>
      <c r="AJ300" s="106"/>
      <c r="AK300" s="106"/>
      <c r="AL300" s="106"/>
      <c r="AM300" s="106"/>
      <c r="AN300" s="106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</row>
    <row r="301" spans="2:54"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  <c r="AE301" s="106"/>
      <c r="AF301" s="106"/>
      <c r="AG301" s="106"/>
      <c r="AH301" s="106"/>
      <c r="AI301" s="106"/>
      <c r="AJ301" s="106"/>
      <c r="AK301" s="106"/>
      <c r="AL301" s="106"/>
      <c r="AM301" s="106"/>
      <c r="AN301" s="106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</row>
    <row r="302" spans="2:54"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  <c r="AE302" s="106"/>
      <c r="AF302" s="106"/>
      <c r="AG302" s="106"/>
      <c r="AH302" s="106"/>
      <c r="AI302" s="106"/>
      <c r="AJ302" s="106"/>
      <c r="AK302" s="106"/>
      <c r="AL302" s="106"/>
      <c r="AM302" s="106"/>
      <c r="AN302" s="106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</row>
    <row r="303" spans="2:54"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  <c r="AD303" s="106"/>
      <c r="AE303" s="106"/>
      <c r="AF303" s="106"/>
      <c r="AG303" s="106"/>
      <c r="AH303" s="106"/>
      <c r="AI303" s="106"/>
      <c r="AJ303" s="106"/>
      <c r="AK303" s="106"/>
      <c r="AL303" s="106"/>
      <c r="AM303" s="106"/>
      <c r="AN303" s="106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</row>
    <row r="304" spans="2:54"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  <c r="AD304" s="106"/>
      <c r="AE304" s="106"/>
      <c r="AF304" s="106"/>
      <c r="AG304" s="106"/>
      <c r="AH304" s="106"/>
      <c r="AI304" s="106"/>
      <c r="AJ304" s="106"/>
      <c r="AK304" s="106"/>
      <c r="AL304" s="106"/>
      <c r="AM304" s="106"/>
      <c r="AN304" s="106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</row>
    <row r="305" spans="2:54"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  <c r="AE305" s="106"/>
      <c r="AF305" s="106"/>
      <c r="AG305" s="106"/>
      <c r="AH305" s="106"/>
      <c r="AI305" s="106"/>
      <c r="AJ305" s="106"/>
      <c r="AK305" s="106"/>
      <c r="AL305" s="106"/>
      <c r="AM305" s="106"/>
      <c r="AN305" s="106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</row>
    <row r="306" spans="2:54"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  <c r="AD306" s="106"/>
      <c r="AE306" s="106"/>
      <c r="AF306" s="106"/>
      <c r="AG306" s="106"/>
      <c r="AH306" s="106"/>
      <c r="AI306" s="106"/>
      <c r="AJ306" s="106"/>
      <c r="AK306" s="106"/>
      <c r="AL306" s="106"/>
      <c r="AM306" s="106"/>
      <c r="AN306" s="106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</row>
    <row r="307" spans="2:54"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  <c r="AD307" s="106"/>
      <c r="AE307" s="106"/>
      <c r="AF307" s="106"/>
      <c r="AG307" s="106"/>
      <c r="AH307" s="106"/>
      <c r="AI307" s="106"/>
      <c r="AJ307" s="106"/>
      <c r="AK307" s="106"/>
      <c r="AL307" s="106"/>
      <c r="AM307" s="106"/>
      <c r="AN307" s="106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</row>
    <row r="308" spans="2:54"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  <c r="AE308" s="106"/>
      <c r="AF308" s="106"/>
      <c r="AG308" s="106"/>
      <c r="AH308" s="106"/>
      <c r="AI308" s="106"/>
      <c r="AJ308" s="106"/>
      <c r="AK308" s="106"/>
      <c r="AL308" s="106"/>
      <c r="AM308" s="106"/>
      <c r="AN308" s="106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</row>
    <row r="309" spans="2:54"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6"/>
      <c r="AE309" s="106"/>
      <c r="AF309" s="106"/>
      <c r="AG309" s="106"/>
      <c r="AH309" s="106"/>
      <c r="AI309" s="106"/>
      <c r="AJ309" s="106"/>
      <c r="AK309" s="106"/>
      <c r="AL309" s="106"/>
      <c r="AM309" s="106"/>
      <c r="AN309" s="106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</row>
    <row r="310" spans="2:54"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  <c r="AD310" s="106"/>
      <c r="AE310" s="106"/>
      <c r="AF310" s="106"/>
      <c r="AG310" s="106"/>
      <c r="AH310" s="106"/>
      <c r="AI310" s="106"/>
      <c r="AJ310" s="106"/>
      <c r="AK310" s="106"/>
      <c r="AL310" s="106"/>
      <c r="AM310" s="106"/>
      <c r="AN310" s="106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</row>
    <row r="311" spans="2:54"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6"/>
      <c r="AE311" s="106"/>
      <c r="AF311" s="106"/>
      <c r="AG311" s="106"/>
      <c r="AH311" s="106"/>
      <c r="AI311" s="106"/>
      <c r="AJ311" s="106"/>
      <c r="AK311" s="106"/>
      <c r="AL311" s="106"/>
      <c r="AM311" s="106"/>
      <c r="AN311" s="106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</row>
    <row r="312" spans="2:54"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  <c r="AD312" s="106"/>
      <c r="AE312" s="106"/>
      <c r="AF312" s="106"/>
      <c r="AG312" s="106"/>
      <c r="AH312" s="106"/>
      <c r="AI312" s="106"/>
      <c r="AJ312" s="106"/>
      <c r="AK312" s="106"/>
      <c r="AL312" s="106"/>
      <c r="AM312" s="106"/>
      <c r="AN312" s="106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</row>
    <row r="313" spans="2:54"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  <c r="AD313" s="106"/>
      <c r="AE313" s="106"/>
      <c r="AF313" s="106"/>
      <c r="AG313" s="106"/>
      <c r="AH313" s="106"/>
      <c r="AI313" s="106"/>
      <c r="AJ313" s="106"/>
      <c r="AK313" s="106"/>
      <c r="AL313" s="106"/>
      <c r="AM313" s="106"/>
      <c r="AN313" s="106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</row>
    <row r="314" spans="2:54"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  <c r="AD314" s="106"/>
      <c r="AE314" s="106"/>
      <c r="AF314" s="106"/>
      <c r="AG314" s="106"/>
      <c r="AH314" s="106"/>
      <c r="AI314" s="106"/>
      <c r="AJ314" s="106"/>
      <c r="AK314" s="106"/>
      <c r="AL314" s="106"/>
      <c r="AM314" s="106"/>
      <c r="AN314" s="106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</row>
    <row r="315" spans="2:54"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  <c r="AE315" s="106"/>
      <c r="AF315" s="106"/>
      <c r="AG315" s="106"/>
      <c r="AH315" s="106"/>
      <c r="AI315" s="106"/>
      <c r="AJ315" s="106"/>
      <c r="AK315" s="106"/>
      <c r="AL315" s="106"/>
      <c r="AM315" s="106"/>
      <c r="AN315" s="106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</row>
    <row r="316" spans="2:54"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  <c r="AD316" s="106"/>
      <c r="AE316" s="106"/>
      <c r="AF316" s="106"/>
      <c r="AG316" s="106"/>
      <c r="AH316" s="106"/>
      <c r="AI316" s="106"/>
      <c r="AJ316" s="106"/>
      <c r="AK316" s="106"/>
      <c r="AL316" s="106"/>
      <c r="AM316" s="106"/>
      <c r="AN316" s="106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</row>
    <row r="317" spans="2:54"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  <c r="AD317" s="106"/>
      <c r="AE317" s="106"/>
      <c r="AF317" s="106"/>
      <c r="AG317" s="106"/>
      <c r="AH317" s="106"/>
      <c r="AI317" s="106"/>
      <c r="AJ317" s="106"/>
      <c r="AK317" s="106"/>
      <c r="AL317" s="106"/>
      <c r="AM317" s="106"/>
      <c r="AN317" s="106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</row>
    <row r="318" spans="2:54"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  <c r="AD318" s="106"/>
      <c r="AE318" s="106"/>
      <c r="AF318" s="106"/>
      <c r="AG318" s="106"/>
      <c r="AH318" s="106"/>
      <c r="AI318" s="106"/>
      <c r="AJ318" s="106"/>
      <c r="AK318" s="106"/>
      <c r="AL318" s="106"/>
      <c r="AM318" s="106"/>
      <c r="AN318" s="106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</row>
    <row r="319" spans="2:54"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  <c r="AD319" s="106"/>
      <c r="AE319" s="106"/>
      <c r="AF319" s="106"/>
      <c r="AG319" s="106"/>
      <c r="AH319" s="106"/>
      <c r="AI319" s="106"/>
      <c r="AJ319" s="106"/>
      <c r="AK319" s="106"/>
      <c r="AL319" s="106"/>
      <c r="AM319" s="106"/>
      <c r="AN319" s="106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</row>
    <row r="320" spans="2:54"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  <c r="AD320" s="106"/>
      <c r="AE320" s="106"/>
      <c r="AF320" s="106"/>
      <c r="AG320" s="106"/>
      <c r="AH320" s="106"/>
      <c r="AI320" s="106"/>
      <c r="AJ320" s="106"/>
      <c r="AK320" s="106"/>
      <c r="AL320" s="106"/>
      <c r="AM320" s="106"/>
      <c r="AN320" s="106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</row>
    <row r="321" spans="2:54"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  <c r="AD321" s="106"/>
      <c r="AE321" s="106"/>
      <c r="AF321" s="106"/>
      <c r="AG321" s="106"/>
      <c r="AH321" s="106"/>
      <c r="AI321" s="106"/>
      <c r="AJ321" s="106"/>
      <c r="AK321" s="106"/>
      <c r="AL321" s="106"/>
      <c r="AM321" s="106"/>
      <c r="AN321" s="106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</row>
    <row r="322" spans="2:54"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  <c r="AE322" s="106"/>
      <c r="AF322" s="106"/>
      <c r="AG322" s="106"/>
      <c r="AH322" s="106"/>
      <c r="AI322" s="106"/>
      <c r="AJ322" s="106"/>
      <c r="AK322" s="106"/>
      <c r="AL322" s="106"/>
      <c r="AM322" s="106"/>
      <c r="AN322" s="106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</row>
    <row r="323" spans="2:54"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  <c r="AD323" s="106"/>
      <c r="AE323" s="106"/>
      <c r="AF323" s="106"/>
      <c r="AG323" s="106"/>
      <c r="AH323" s="106"/>
      <c r="AI323" s="106"/>
      <c r="AJ323" s="106"/>
      <c r="AK323" s="106"/>
      <c r="AL323" s="106"/>
      <c r="AM323" s="106"/>
      <c r="AN323" s="106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</row>
    <row r="324" spans="2:54"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  <c r="AD324" s="106"/>
      <c r="AE324" s="106"/>
      <c r="AF324" s="106"/>
      <c r="AG324" s="106"/>
      <c r="AH324" s="106"/>
      <c r="AI324" s="106"/>
      <c r="AJ324" s="106"/>
      <c r="AK324" s="106"/>
      <c r="AL324" s="106"/>
      <c r="AM324" s="106"/>
      <c r="AN324" s="106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</row>
    <row r="325" spans="2:54"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  <c r="AD325" s="106"/>
      <c r="AE325" s="106"/>
      <c r="AF325" s="106"/>
      <c r="AG325" s="106"/>
      <c r="AH325" s="106"/>
      <c r="AI325" s="106"/>
      <c r="AJ325" s="106"/>
      <c r="AK325" s="106"/>
      <c r="AL325" s="106"/>
      <c r="AM325" s="106"/>
      <c r="AN325" s="106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</row>
    <row r="326" spans="2:54"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  <c r="AD326" s="106"/>
      <c r="AE326" s="106"/>
      <c r="AF326" s="106"/>
      <c r="AG326" s="106"/>
      <c r="AH326" s="106"/>
      <c r="AI326" s="106"/>
      <c r="AJ326" s="106"/>
      <c r="AK326" s="106"/>
      <c r="AL326" s="106"/>
      <c r="AM326" s="106"/>
      <c r="AN326" s="106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</row>
    <row r="327" spans="2:54"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  <c r="AC327" s="106"/>
      <c r="AD327" s="106"/>
      <c r="AE327" s="106"/>
      <c r="AF327" s="106"/>
      <c r="AG327" s="106"/>
      <c r="AH327" s="106"/>
      <c r="AI327" s="106"/>
      <c r="AJ327" s="106"/>
      <c r="AK327" s="106"/>
      <c r="AL327" s="106"/>
      <c r="AM327" s="106"/>
      <c r="AN327" s="106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</row>
    <row r="328" spans="2:54"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  <c r="AC328" s="106"/>
      <c r="AD328" s="106"/>
      <c r="AE328" s="106"/>
      <c r="AF328" s="106"/>
      <c r="AG328" s="106"/>
      <c r="AH328" s="106"/>
      <c r="AI328" s="106"/>
      <c r="AJ328" s="106"/>
      <c r="AK328" s="106"/>
      <c r="AL328" s="106"/>
      <c r="AM328" s="106"/>
      <c r="AN328" s="106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</row>
    <row r="329" spans="2:54"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6"/>
      <c r="AE329" s="106"/>
      <c r="AF329" s="106"/>
      <c r="AG329" s="106"/>
      <c r="AH329" s="106"/>
      <c r="AI329" s="106"/>
      <c r="AJ329" s="106"/>
      <c r="AK329" s="106"/>
      <c r="AL329" s="106"/>
      <c r="AM329" s="106"/>
      <c r="AN329" s="106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</row>
    <row r="330" spans="2:54"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  <c r="AD330" s="106"/>
      <c r="AE330" s="106"/>
      <c r="AF330" s="106"/>
      <c r="AG330" s="106"/>
      <c r="AH330" s="106"/>
      <c r="AI330" s="106"/>
      <c r="AJ330" s="106"/>
      <c r="AK330" s="106"/>
      <c r="AL330" s="106"/>
      <c r="AM330" s="106"/>
      <c r="AN330" s="106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</row>
    <row r="331" spans="2:54"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  <c r="AC331" s="106"/>
      <c r="AD331" s="106"/>
      <c r="AE331" s="106"/>
      <c r="AF331" s="106"/>
      <c r="AG331" s="106"/>
      <c r="AH331" s="106"/>
      <c r="AI331" s="106"/>
      <c r="AJ331" s="106"/>
      <c r="AK331" s="106"/>
      <c r="AL331" s="106"/>
      <c r="AM331" s="106"/>
      <c r="AN331" s="106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</row>
    <row r="332" spans="2:54"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  <c r="AD332" s="106"/>
      <c r="AE332" s="106"/>
      <c r="AF332" s="106"/>
      <c r="AG332" s="106"/>
      <c r="AH332" s="106"/>
      <c r="AI332" s="106"/>
      <c r="AJ332" s="106"/>
      <c r="AK332" s="106"/>
      <c r="AL332" s="106"/>
      <c r="AM332" s="106"/>
      <c r="AN332" s="106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</row>
    <row r="333" spans="2:54"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  <c r="AD333" s="106"/>
      <c r="AE333" s="106"/>
      <c r="AF333" s="106"/>
      <c r="AG333" s="106"/>
      <c r="AH333" s="106"/>
      <c r="AI333" s="106"/>
      <c r="AJ333" s="106"/>
      <c r="AK333" s="106"/>
      <c r="AL333" s="106"/>
      <c r="AM333" s="106"/>
      <c r="AN333" s="106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</row>
    <row r="334" spans="2:54"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  <c r="AC334" s="106"/>
      <c r="AD334" s="106"/>
      <c r="AE334" s="106"/>
      <c r="AF334" s="106"/>
      <c r="AG334" s="106"/>
      <c r="AH334" s="106"/>
      <c r="AI334" s="106"/>
      <c r="AJ334" s="106"/>
      <c r="AK334" s="106"/>
      <c r="AL334" s="106"/>
      <c r="AM334" s="106"/>
      <c r="AN334" s="106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</row>
    <row r="335" spans="2:54"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  <c r="AC335" s="106"/>
      <c r="AD335" s="106"/>
      <c r="AE335" s="106"/>
      <c r="AF335" s="106"/>
      <c r="AG335" s="106"/>
      <c r="AH335" s="106"/>
      <c r="AI335" s="106"/>
      <c r="AJ335" s="106"/>
      <c r="AK335" s="106"/>
      <c r="AL335" s="106"/>
      <c r="AM335" s="106"/>
      <c r="AN335" s="106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</row>
    <row r="336" spans="2:54"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  <c r="AD336" s="106"/>
      <c r="AE336" s="106"/>
      <c r="AF336" s="106"/>
      <c r="AG336" s="106"/>
      <c r="AH336" s="106"/>
      <c r="AI336" s="106"/>
      <c r="AJ336" s="106"/>
      <c r="AK336" s="106"/>
      <c r="AL336" s="106"/>
      <c r="AM336" s="106"/>
      <c r="AN336" s="106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</row>
    <row r="337" spans="2:54"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  <c r="AD337" s="106"/>
      <c r="AE337" s="106"/>
      <c r="AF337" s="106"/>
      <c r="AG337" s="106"/>
      <c r="AH337" s="106"/>
      <c r="AI337" s="106"/>
      <c r="AJ337" s="106"/>
      <c r="AK337" s="106"/>
      <c r="AL337" s="106"/>
      <c r="AM337" s="106"/>
      <c r="AN337" s="106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</row>
    <row r="338" spans="2:54"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  <c r="AC338" s="106"/>
      <c r="AD338" s="106"/>
      <c r="AE338" s="106"/>
      <c r="AF338" s="106"/>
      <c r="AG338" s="106"/>
      <c r="AH338" s="106"/>
      <c r="AI338" s="106"/>
      <c r="AJ338" s="106"/>
      <c r="AK338" s="106"/>
      <c r="AL338" s="106"/>
      <c r="AM338" s="106"/>
      <c r="AN338" s="106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</row>
    <row r="339" spans="2:54"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06"/>
      <c r="AD339" s="106"/>
      <c r="AE339" s="106"/>
      <c r="AF339" s="106"/>
      <c r="AG339" s="106"/>
      <c r="AH339" s="106"/>
      <c r="AI339" s="106"/>
      <c r="AJ339" s="106"/>
      <c r="AK339" s="106"/>
      <c r="AL339" s="106"/>
      <c r="AM339" s="106"/>
      <c r="AN339" s="106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</row>
    <row r="340" spans="2:54"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  <c r="AD340" s="106"/>
      <c r="AE340" s="106"/>
      <c r="AF340" s="106"/>
      <c r="AG340" s="106"/>
      <c r="AH340" s="106"/>
      <c r="AI340" s="106"/>
      <c r="AJ340" s="106"/>
      <c r="AK340" s="106"/>
      <c r="AL340" s="106"/>
      <c r="AM340" s="106"/>
      <c r="AN340" s="106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</row>
    <row r="341" spans="2:54"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  <c r="AC341" s="106"/>
      <c r="AD341" s="106"/>
      <c r="AE341" s="106"/>
      <c r="AF341" s="106"/>
      <c r="AG341" s="106"/>
      <c r="AH341" s="106"/>
      <c r="AI341" s="106"/>
      <c r="AJ341" s="106"/>
      <c r="AK341" s="106"/>
      <c r="AL341" s="106"/>
      <c r="AM341" s="106"/>
      <c r="AN341" s="106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</row>
    <row r="342" spans="2:54"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  <c r="AD342" s="106"/>
      <c r="AE342" s="106"/>
      <c r="AF342" s="106"/>
      <c r="AG342" s="106"/>
      <c r="AH342" s="106"/>
      <c r="AI342" s="106"/>
      <c r="AJ342" s="106"/>
      <c r="AK342" s="106"/>
      <c r="AL342" s="106"/>
      <c r="AM342" s="106"/>
      <c r="AN342" s="106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</row>
    <row r="343" spans="2:54"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  <c r="AC343" s="106"/>
      <c r="AD343" s="106"/>
      <c r="AE343" s="106"/>
      <c r="AF343" s="106"/>
      <c r="AG343" s="106"/>
      <c r="AH343" s="106"/>
      <c r="AI343" s="106"/>
      <c r="AJ343" s="106"/>
      <c r="AK343" s="106"/>
      <c r="AL343" s="106"/>
      <c r="AM343" s="106"/>
      <c r="AN343" s="106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</row>
    <row r="344" spans="2:54"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  <c r="AC344" s="106"/>
      <c r="AD344" s="106"/>
      <c r="AE344" s="106"/>
      <c r="AF344" s="106"/>
      <c r="AG344" s="106"/>
      <c r="AH344" s="106"/>
      <c r="AI344" s="106"/>
      <c r="AJ344" s="106"/>
      <c r="AK344" s="106"/>
      <c r="AL344" s="106"/>
      <c r="AM344" s="106"/>
      <c r="AN344" s="106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</row>
    <row r="345" spans="2:54"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  <c r="AC345" s="106"/>
      <c r="AD345" s="106"/>
      <c r="AE345" s="106"/>
      <c r="AF345" s="106"/>
      <c r="AG345" s="106"/>
      <c r="AH345" s="106"/>
      <c r="AI345" s="106"/>
      <c r="AJ345" s="106"/>
      <c r="AK345" s="106"/>
      <c r="AL345" s="106"/>
      <c r="AM345" s="106"/>
      <c r="AN345" s="106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</row>
    <row r="346" spans="2:54"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  <c r="AC346" s="106"/>
      <c r="AD346" s="106"/>
      <c r="AE346" s="106"/>
      <c r="AF346" s="106"/>
      <c r="AG346" s="106"/>
      <c r="AH346" s="106"/>
      <c r="AI346" s="106"/>
      <c r="AJ346" s="106"/>
      <c r="AK346" s="106"/>
      <c r="AL346" s="106"/>
      <c r="AM346" s="106"/>
      <c r="AN346" s="106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</row>
    <row r="347" spans="2:54"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  <c r="AC347" s="106"/>
      <c r="AD347" s="106"/>
      <c r="AE347" s="106"/>
      <c r="AF347" s="106"/>
      <c r="AG347" s="106"/>
      <c r="AH347" s="106"/>
      <c r="AI347" s="106"/>
      <c r="AJ347" s="106"/>
      <c r="AK347" s="106"/>
      <c r="AL347" s="106"/>
      <c r="AM347" s="106"/>
      <c r="AN347" s="106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</row>
    <row r="348" spans="2:54"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  <c r="AC348" s="106"/>
      <c r="AD348" s="106"/>
      <c r="AE348" s="106"/>
      <c r="AF348" s="106"/>
      <c r="AG348" s="106"/>
      <c r="AH348" s="106"/>
      <c r="AI348" s="106"/>
      <c r="AJ348" s="106"/>
      <c r="AK348" s="106"/>
      <c r="AL348" s="106"/>
      <c r="AM348" s="106"/>
      <c r="AN348" s="106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</row>
    <row r="349" spans="2:54"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  <c r="AD349" s="106"/>
      <c r="AE349" s="106"/>
      <c r="AF349" s="106"/>
      <c r="AG349" s="106"/>
      <c r="AH349" s="106"/>
      <c r="AI349" s="106"/>
      <c r="AJ349" s="106"/>
      <c r="AK349" s="106"/>
      <c r="AL349" s="106"/>
      <c r="AM349" s="106"/>
      <c r="AN349" s="106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</row>
    <row r="350" spans="2:54"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  <c r="AD350" s="106"/>
      <c r="AE350" s="106"/>
      <c r="AF350" s="106"/>
      <c r="AG350" s="106"/>
      <c r="AH350" s="106"/>
      <c r="AI350" s="106"/>
      <c r="AJ350" s="106"/>
      <c r="AK350" s="106"/>
      <c r="AL350" s="106"/>
      <c r="AM350" s="106"/>
      <c r="AN350" s="106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</row>
    <row r="351" spans="2:54"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  <c r="AC351" s="106"/>
      <c r="AD351" s="106"/>
      <c r="AE351" s="106"/>
      <c r="AF351" s="106"/>
      <c r="AG351" s="106"/>
      <c r="AH351" s="106"/>
      <c r="AI351" s="106"/>
      <c r="AJ351" s="106"/>
      <c r="AK351" s="106"/>
      <c r="AL351" s="106"/>
      <c r="AM351" s="106"/>
      <c r="AN351" s="106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</row>
    <row r="352" spans="2:54"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  <c r="AC352" s="106"/>
      <c r="AD352" s="106"/>
      <c r="AE352" s="106"/>
      <c r="AF352" s="106"/>
      <c r="AG352" s="106"/>
      <c r="AH352" s="106"/>
      <c r="AI352" s="106"/>
      <c r="AJ352" s="106"/>
      <c r="AK352" s="106"/>
      <c r="AL352" s="106"/>
      <c r="AM352" s="106"/>
      <c r="AN352" s="106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</row>
    <row r="353" spans="2:54"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  <c r="AC353" s="106"/>
      <c r="AD353" s="106"/>
      <c r="AE353" s="106"/>
      <c r="AF353" s="106"/>
      <c r="AG353" s="106"/>
      <c r="AH353" s="106"/>
      <c r="AI353" s="106"/>
      <c r="AJ353" s="106"/>
      <c r="AK353" s="106"/>
      <c r="AL353" s="106"/>
      <c r="AM353" s="106"/>
      <c r="AN353" s="106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</row>
    <row r="354" spans="2:54"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  <c r="AD354" s="106"/>
      <c r="AE354" s="106"/>
      <c r="AF354" s="106"/>
      <c r="AG354" s="106"/>
      <c r="AH354" s="106"/>
      <c r="AI354" s="106"/>
      <c r="AJ354" s="106"/>
      <c r="AK354" s="106"/>
      <c r="AL354" s="106"/>
      <c r="AM354" s="106"/>
      <c r="AN354" s="106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</row>
    <row r="355" spans="2:54"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  <c r="AD355" s="106"/>
      <c r="AE355" s="106"/>
      <c r="AF355" s="106"/>
      <c r="AG355" s="106"/>
      <c r="AH355" s="106"/>
      <c r="AI355" s="106"/>
      <c r="AJ355" s="106"/>
      <c r="AK355" s="106"/>
      <c r="AL355" s="106"/>
      <c r="AM355" s="106"/>
      <c r="AN355" s="106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</row>
    <row r="356" spans="2:54"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  <c r="AC356" s="106"/>
      <c r="AD356" s="106"/>
      <c r="AE356" s="106"/>
      <c r="AF356" s="106"/>
      <c r="AG356" s="106"/>
      <c r="AH356" s="106"/>
      <c r="AI356" s="106"/>
      <c r="AJ356" s="106"/>
      <c r="AK356" s="106"/>
      <c r="AL356" s="106"/>
      <c r="AM356" s="106"/>
      <c r="AN356" s="106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</row>
    <row r="357" spans="2:54"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  <c r="AD357" s="106"/>
      <c r="AE357" s="106"/>
      <c r="AF357" s="106"/>
      <c r="AG357" s="106"/>
      <c r="AH357" s="106"/>
      <c r="AI357" s="106"/>
      <c r="AJ357" s="106"/>
      <c r="AK357" s="106"/>
      <c r="AL357" s="106"/>
      <c r="AM357" s="106"/>
      <c r="AN357" s="106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</row>
    <row r="358" spans="2:54"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  <c r="AD358" s="106"/>
      <c r="AE358" s="106"/>
      <c r="AF358" s="106"/>
      <c r="AG358" s="106"/>
      <c r="AH358" s="106"/>
      <c r="AI358" s="106"/>
      <c r="AJ358" s="106"/>
      <c r="AK358" s="106"/>
      <c r="AL358" s="106"/>
      <c r="AM358" s="106"/>
      <c r="AN358" s="106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</row>
    <row r="359" spans="2:54"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  <c r="AD359" s="106"/>
      <c r="AE359" s="106"/>
      <c r="AF359" s="106"/>
      <c r="AG359" s="106"/>
      <c r="AH359" s="106"/>
      <c r="AI359" s="106"/>
      <c r="AJ359" s="106"/>
      <c r="AK359" s="106"/>
      <c r="AL359" s="106"/>
      <c r="AM359" s="106"/>
      <c r="AN359" s="106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</row>
    <row r="360" spans="2:54"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  <c r="AD360" s="106"/>
      <c r="AE360" s="106"/>
      <c r="AF360" s="106"/>
      <c r="AG360" s="106"/>
      <c r="AH360" s="106"/>
      <c r="AI360" s="106"/>
      <c r="AJ360" s="106"/>
      <c r="AK360" s="106"/>
      <c r="AL360" s="106"/>
      <c r="AM360" s="106"/>
      <c r="AN360" s="106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</row>
    <row r="361" spans="2:54"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  <c r="AD361" s="106"/>
      <c r="AE361" s="106"/>
      <c r="AF361" s="106"/>
      <c r="AG361" s="106"/>
      <c r="AH361" s="106"/>
      <c r="AI361" s="106"/>
      <c r="AJ361" s="106"/>
      <c r="AK361" s="106"/>
      <c r="AL361" s="106"/>
      <c r="AM361" s="106"/>
      <c r="AN361" s="106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</row>
    <row r="362" spans="2:54"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  <c r="AD362" s="106"/>
      <c r="AE362" s="106"/>
      <c r="AF362" s="106"/>
      <c r="AG362" s="106"/>
      <c r="AH362" s="106"/>
      <c r="AI362" s="106"/>
      <c r="AJ362" s="106"/>
      <c r="AK362" s="106"/>
      <c r="AL362" s="106"/>
      <c r="AM362" s="106"/>
      <c r="AN362" s="106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</row>
    <row r="363" spans="2:54"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  <c r="AD363" s="106"/>
      <c r="AE363" s="106"/>
      <c r="AF363" s="106"/>
      <c r="AG363" s="106"/>
      <c r="AH363" s="106"/>
      <c r="AI363" s="106"/>
      <c r="AJ363" s="106"/>
      <c r="AK363" s="106"/>
      <c r="AL363" s="106"/>
      <c r="AM363" s="106"/>
      <c r="AN363" s="106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</row>
    <row r="364" spans="2:54"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  <c r="AD364" s="106"/>
      <c r="AE364" s="106"/>
      <c r="AF364" s="106"/>
      <c r="AG364" s="106"/>
      <c r="AH364" s="106"/>
      <c r="AI364" s="106"/>
      <c r="AJ364" s="106"/>
      <c r="AK364" s="106"/>
      <c r="AL364" s="106"/>
      <c r="AM364" s="106"/>
      <c r="AN364" s="106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</row>
    <row r="365" spans="2:54"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  <c r="AD365" s="106"/>
      <c r="AE365" s="106"/>
      <c r="AF365" s="106"/>
      <c r="AG365" s="106"/>
      <c r="AH365" s="106"/>
      <c r="AI365" s="106"/>
      <c r="AJ365" s="106"/>
      <c r="AK365" s="106"/>
      <c r="AL365" s="106"/>
      <c r="AM365" s="106"/>
      <c r="AN365" s="106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</row>
    <row r="366" spans="2:54"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  <c r="AD366" s="106"/>
      <c r="AE366" s="106"/>
      <c r="AF366" s="106"/>
      <c r="AG366" s="106"/>
      <c r="AH366" s="106"/>
      <c r="AI366" s="106"/>
      <c r="AJ366" s="106"/>
      <c r="AK366" s="106"/>
      <c r="AL366" s="106"/>
      <c r="AM366" s="106"/>
      <c r="AN366" s="106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</row>
    <row r="367" spans="2:54"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  <c r="AD367" s="106"/>
      <c r="AE367" s="106"/>
      <c r="AF367" s="106"/>
      <c r="AG367" s="106"/>
      <c r="AH367" s="106"/>
      <c r="AI367" s="106"/>
      <c r="AJ367" s="106"/>
      <c r="AK367" s="106"/>
      <c r="AL367" s="106"/>
      <c r="AM367" s="106"/>
      <c r="AN367" s="106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</row>
    <row r="368" spans="2:54"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  <c r="AD368" s="106"/>
      <c r="AE368" s="106"/>
      <c r="AF368" s="106"/>
      <c r="AG368" s="106"/>
      <c r="AH368" s="106"/>
      <c r="AI368" s="106"/>
      <c r="AJ368" s="106"/>
      <c r="AK368" s="106"/>
      <c r="AL368" s="106"/>
      <c r="AM368" s="106"/>
      <c r="AN368" s="106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</row>
    <row r="369" spans="2:54"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  <c r="AD369" s="106"/>
      <c r="AE369" s="106"/>
      <c r="AF369" s="106"/>
      <c r="AG369" s="106"/>
      <c r="AH369" s="106"/>
      <c r="AI369" s="106"/>
      <c r="AJ369" s="106"/>
      <c r="AK369" s="106"/>
      <c r="AL369" s="106"/>
      <c r="AM369" s="106"/>
      <c r="AN369" s="106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</row>
    <row r="370" spans="2:54"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  <c r="AD370" s="106"/>
      <c r="AE370" s="106"/>
      <c r="AF370" s="106"/>
      <c r="AG370" s="106"/>
      <c r="AH370" s="106"/>
      <c r="AI370" s="106"/>
      <c r="AJ370" s="106"/>
      <c r="AK370" s="106"/>
      <c r="AL370" s="106"/>
      <c r="AM370" s="106"/>
      <c r="AN370" s="106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</row>
    <row r="371" spans="2:54"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  <c r="AD371" s="106"/>
      <c r="AE371" s="106"/>
      <c r="AF371" s="106"/>
      <c r="AG371" s="106"/>
      <c r="AH371" s="106"/>
      <c r="AI371" s="106"/>
      <c r="AJ371" s="106"/>
      <c r="AK371" s="106"/>
      <c r="AL371" s="106"/>
      <c r="AM371" s="106"/>
      <c r="AN371" s="106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</row>
    <row r="372" spans="2:54"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  <c r="AC372" s="106"/>
      <c r="AD372" s="106"/>
      <c r="AE372" s="106"/>
      <c r="AF372" s="106"/>
      <c r="AG372" s="106"/>
      <c r="AH372" s="106"/>
      <c r="AI372" s="106"/>
      <c r="AJ372" s="106"/>
      <c r="AK372" s="106"/>
      <c r="AL372" s="106"/>
      <c r="AM372" s="106"/>
      <c r="AN372" s="106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</row>
    <row r="373" spans="2:54"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  <c r="AD373" s="106"/>
      <c r="AE373" s="106"/>
      <c r="AF373" s="106"/>
      <c r="AG373" s="106"/>
      <c r="AH373" s="106"/>
      <c r="AI373" s="106"/>
      <c r="AJ373" s="106"/>
      <c r="AK373" s="106"/>
      <c r="AL373" s="106"/>
      <c r="AM373" s="106"/>
      <c r="AN373" s="106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</row>
    <row r="374" spans="2:54"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  <c r="AD374" s="106"/>
      <c r="AE374" s="106"/>
      <c r="AF374" s="106"/>
      <c r="AG374" s="106"/>
      <c r="AH374" s="106"/>
      <c r="AI374" s="106"/>
      <c r="AJ374" s="106"/>
      <c r="AK374" s="106"/>
      <c r="AL374" s="106"/>
      <c r="AM374" s="106"/>
      <c r="AN374" s="106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</row>
    <row r="375" spans="2:54"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  <c r="AD375" s="106"/>
      <c r="AE375" s="106"/>
      <c r="AF375" s="106"/>
      <c r="AG375" s="106"/>
      <c r="AH375" s="106"/>
      <c r="AI375" s="106"/>
      <c r="AJ375" s="106"/>
      <c r="AK375" s="106"/>
      <c r="AL375" s="106"/>
      <c r="AM375" s="106"/>
      <c r="AN375" s="106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</row>
    <row r="376" spans="2:54"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  <c r="AD376" s="106"/>
      <c r="AE376" s="106"/>
      <c r="AF376" s="106"/>
      <c r="AG376" s="106"/>
      <c r="AH376" s="106"/>
      <c r="AI376" s="106"/>
      <c r="AJ376" s="106"/>
      <c r="AK376" s="106"/>
      <c r="AL376" s="106"/>
      <c r="AM376" s="106"/>
      <c r="AN376" s="106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</row>
    <row r="377" spans="2:54"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  <c r="AD377" s="106"/>
      <c r="AE377" s="106"/>
      <c r="AF377" s="106"/>
      <c r="AG377" s="106"/>
      <c r="AH377" s="106"/>
      <c r="AI377" s="106"/>
      <c r="AJ377" s="106"/>
      <c r="AK377" s="106"/>
      <c r="AL377" s="106"/>
      <c r="AM377" s="106"/>
      <c r="AN377" s="106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</row>
    <row r="378" spans="2:54"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  <c r="AD378" s="106"/>
      <c r="AE378" s="106"/>
      <c r="AF378" s="106"/>
      <c r="AG378" s="106"/>
      <c r="AH378" s="106"/>
      <c r="AI378" s="106"/>
      <c r="AJ378" s="106"/>
      <c r="AK378" s="106"/>
      <c r="AL378" s="106"/>
      <c r="AM378" s="106"/>
      <c r="AN378" s="106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</row>
    <row r="379" spans="2:54"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  <c r="AD379" s="106"/>
      <c r="AE379" s="106"/>
      <c r="AF379" s="106"/>
      <c r="AG379" s="106"/>
      <c r="AH379" s="106"/>
      <c r="AI379" s="106"/>
      <c r="AJ379" s="106"/>
      <c r="AK379" s="106"/>
      <c r="AL379" s="106"/>
      <c r="AM379" s="106"/>
      <c r="AN379" s="106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</row>
    <row r="380" spans="2:54"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  <c r="AE380" s="106"/>
      <c r="AF380" s="106"/>
      <c r="AG380" s="106"/>
      <c r="AH380" s="106"/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</row>
    <row r="381" spans="2:54"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  <c r="AD381" s="106"/>
      <c r="AE381" s="106"/>
      <c r="AF381" s="106"/>
      <c r="AG381" s="106"/>
      <c r="AH381" s="106"/>
      <c r="AI381" s="106"/>
      <c r="AJ381" s="106"/>
      <c r="AK381" s="106"/>
      <c r="AL381" s="106"/>
      <c r="AM381" s="106"/>
      <c r="AN381" s="106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</row>
    <row r="382" spans="2:54"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  <c r="AE382" s="106"/>
      <c r="AF382" s="106"/>
      <c r="AG382" s="106"/>
      <c r="AH382" s="106"/>
      <c r="AI382" s="106"/>
      <c r="AJ382" s="106"/>
      <c r="AK382" s="106"/>
      <c r="AL382" s="106"/>
      <c r="AM382" s="106"/>
      <c r="AN382" s="106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</row>
    <row r="383" spans="2:54"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  <c r="AE383" s="106"/>
      <c r="AF383" s="106"/>
      <c r="AG383" s="106"/>
      <c r="AH383" s="106"/>
      <c r="AI383" s="106"/>
      <c r="AJ383" s="106"/>
      <c r="AK383" s="106"/>
      <c r="AL383" s="106"/>
      <c r="AM383" s="106"/>
      <c r="AN383" s="106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</row>
    <row r="384" spans="2:54"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  <c r="AE384" s="106"/>
      <c r="AF384" s="106"/>
      <c r="AG384" s="106"/>
      <c r="AH384" s="106"/>
      <c r="AI384" s="106"/>
      <c r="AJ384" s="106"/>
      <c r="AK384" s="106"/>
      <c r="AL384" s="106"/>
      <c r="AM384" s="106"/>
      <c r="AN384" s="106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</row>
    <row r="385" spans="2:54"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  <c r="AE385" s="106"/>
      <c r="AF385" s="106"/>
      <c r="AG385" s="106"/>
      <c r="AH385" s="106"/>
      <c r="AI385" s="106"/>
      <c r="AJ385" s="106"/>
      <c r="AK385" s="106"/>
      <c r="AL385" s="106"/>
      <c r="AM385" s="106"/>
      <c r="AN385" s="106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</row>
    <row r="386" spans="2:54"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  <c r="AE386" s="106"/>
      <c r="AF386" s="106"/>
      <c r="AG386" s="106"/>
      <c r="AH386" s="106"/>
      <c r="AI386" s="106"/>
      <c r="AJ386" s="106"/>
      <c r="AK386" s="106"/>
      <c r="AL386" s="106"/>
      <c r="AM386" s="106"/>
      <c r="AN386" s="106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</row>
    <row r="387" spans="2:54"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  <c r="AE387" s="106"/>
      <c r="AF387" s="106"/>
      <c r="AG387" s="106"/>
      <c r="AH387" s="106"/>
      <c r="AI387" s="106"/>
      <c r="AJ387" s="106"/>
      <c r="AK387" s="106"/>
      <c r="AL387" s="106"/>
      <c r="AM387" s="106"/>
      <c r="AN387" s="106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</row>
    <row r="388" spans="2:54"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  <c r="AD388" s="106"/>
      <c r="AE388" s="106"/>
      <c r="AF388" s="106"/>
      <c r="AG388" s="106"/>
      <c r="AH388" s="106"/>
      <c r="AI388" s="106"/>
      <c r="AJ388" s="106"/>
      <c r="AK388" s="106"/>
      <c r="AL388" s="106"/>
      <c r="AM388" s="106"/>
      <c r="AN388" s="106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</row>
    <row r="389" spans="2:54"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  <c r="AD389" s="106"/>
      <c r="AE389" s="106"/>
      <c r="AF389" s="106"/>
      <c r="AG389" s="106"/>
      <c r="AH389" s="106"/>
      <c r="AI389" s="106"/>
      <c r="AJ389" s="106"/>
      <c r="AK389" s="106"/>
      <c r="AL389" s="106"/>
      <c r="AM389" s="106"/>
      <c r="AN389" s="106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</row>
    <row r="390" spans="2:54"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  <c r="AD390" s="106"/>
      <c r="AE390" s="106"/>
      <c r="AF390" s="106"/>
      <c r="AG390" s="106"/>
      <c r="AH390" s="106"/>
      <c r="AI390" s="106"/>
      <c r="AJ390" s="106"/>
      <c r="AK390" s="106"/>
      <c r="AL390" s="106"/>
      <c r="AM390" s="106"/>
      <c r="AN390" s="106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</row>
    <row r="391" spans="2:54"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  <c r="AD391" s="106"/>
      <c r="AE391" s="106"/>
      <c r="AF391" s="106"/>
      <c r="AG391" s="106"/>
      <c r="AH391" s="106"/>
      <c r="AI391" s="106"/>
      <c r="AJ391" s="106"/>
      <c r="AK391" s="106"/>
      <c r="AL391" s="106"/>
      <c r="AM391" s="106"/>
      <c r="AN391" s="106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</row>
    <row r="392" spans="2:54"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  <c r="AE392" s="106"/>
      <c r="AF392" s="106"/>
      <c r="AG392" s="106"/>
      <c r="AH392" s="106"/>
      <c r="AI392" s="106"/>
      <c r="AJ392" s="106"/>
      <c r="AK392" s="106"/>
      <c r="AL392" s="106"/>
      <c r="AM392" s="106"/>
      <c r="AN392" s="106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</row>
    <row r="393" spans="2:54"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  <c r="AD393" s="106"/>
      <c r="AE393" s="106"/>
      <c r="AF393" s="106"/>
      <c r="AG393" s="106"/>
      <c r="AH393" s="106"/>
      <c r="AI393" s="106"/>
      <c r="AJ393" s="106"/>
      <c r="AK393" s="106"/>
      <c r="AL393" s="106"/>
      <c r="AM393" s="106"/>
      <c r="AN393" s="106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</row>
    <row r="394" spans="2:54"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  <c r="AD394" s="106"/>
      <c r="AE394" s="106"/>
      <c r="AF394" s="106"/>
      <c r="AG394" s="106"/>
      <c r="AH394" s="106"/>
      <c r="AI394" s="106"/>
      <c r="AJ394" s="106"/>
      <c r="AK394" s="106"/>
      <c r="AL394" s="106"/>
      <c r="AM394" s="106"/>
      <c r="AN394" s="106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</row>
    <row r="395" spans="2:54"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  <c r="AD395" s="106"/>
      <c r="AE395" s="106"/>
      <c r="AF395" s="106"/>
      <c r="AG395" s="106"/>
      <c r="AH395" s="106"/>
      <c r="AI395" s="106"/>
      <c r="AJ395" s="106"/>
      <c r="AK395" s="106"/>
      <c r="AL395" s="106"/>
      <c r="AM395" s="106"/>
      <c r="AN395" s="106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</row>
    <row r="396" spans="2:54"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  <c r="AE396" s="106"/>
      <c r="AF396" s="106"/>
      <c r="AG396" s="106"/>
      <c r="AH396" s="106"/>
      <c r="AI396" s="106"/>
      <c r="AJ396" s="106"/>
      <c r="AK396" s="106"/>
      <c r="AL396" s="106"/>
      <c r="AM396" s="106"/>
      <c r="AN396" s="106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</row>
    <row r="397" spans="2:54"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  <c r="AD397" s="106"/>
      <c r="AE397" s="106"/>
      <c r="AF397" s="106"/>
      <c r="AG397" s="106"/>
      <c r="AH397" s="106"/>
      <c r="AI397" s="106"/>
      <c r="AJ397" s="106"/>
      <c r="AK397" s="106"/>
      <c r="AL397" s="106"/>
      <c r="AM397" s="106"/>
      <c r="AN397" s="106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</row>
    <row r="398" spans="2:54"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  <c r="AD398" s="106"/>
      <c r="AE398" s="106"/>
      <c r="AF398" s="106"/>
      <c r="AG398" s="106"/>
      <c r="AH398" s="106"/>
      <c r="AI398" s="106"/>
      <c r="AJ398" s="106"/>
      <c r="AK398" s="106"/>
      <c r="AL398" s="106"/>
      <c r="AM398" s="106"/>
      <c r="AN398" s="106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</row>
    <row r="399" spans="2:54"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  <c r="AD399" s="106"/>
      <c r="AE399" s="106"/>
      <c r="AF399" s="106"/>
      <c r="AG399" s="106"/>
      <c r="AH399" s="106"/>
      <c r="AI399" s="106"/>
      <c r="AJ399" s="106"/>
      <c r="AK399" s="106"/>
      <c r="AL399" s="106"/>
      <c r="AM399" s="106"/>
      <c r="AN399" s="106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</row>
    <row r="400" spans="2:54"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  <c r="AC400" s="106"/>
      <c r="AD400" s="106"/>
      <c r="AE400" s="106"/>
      <c r="AF400" s="106"/>
      <c r="AG400" s="106"/>
      <c r="AH400" s="106"/>
      <c r="AI400" s="106"/>
      <c r="AJ400" s="106"/>
      <c r="AK400" s="106"/>
      <c r="AL400" s="106"/>
      <c r="AM400" s="106"/>
      <c r="AN400" s="106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</row>
    <row r="401" spans="2:54"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  <c r="AC401" s="106"/>
      <c r="AD401" s="106"/>
      <c r="AE401" s="106"/>
      <c r="AF401" s="106"/>
      <c r="AG401" s="106"/>
      <c r="AH401" s="106"/>
      <c r="AI401" s="106"/>
      <c r="AJ401" s="106"/>
      <c r="AK401" s="106"/>
      <c r="AL401" s="106"/>
      <c r="AM401" s="106"/>
      <c r="AN401" s="106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</row>
    <row r="402" spans="2:54"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  <c r="AC402" s="106"/>
      <c r="AD402" s="106"/>
      <c r="AE402" s="106"/>
      <c r="AF402" s="106"/>
      <c r="AG402" s="106"/>
      <c r="AH402" s="106"/>
      <c r="AI402" s="106"/>
      <c r="AJ402" s="106"/>
      <c r="AK402" s="106"/>
      <c r="AL402" s="106"/>
      <c r="AM402" s="106"/>
      <c r="AN402" s="106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</row>
    <row r="403" spans="2:54"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  <c r="AC403" s="106"/>
      <c r="AD403" s="106"/>
      <c r="AE403" s="106"/>
      <c r="AF403" s="106"/>
      <c r="AG403" s="106"/>
      <c r="AH403" s="106"/>
      <c r="AI403" s="106"/>
      <c r="AJ403" s="106"/>
      <c r="AK403" s="106"/>
      <c r="AL403" s="106"/>
      <c r="AM403" s="106"/>
      <c r="AN403" s="106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</row>
    <row r="404" spans="2:54"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  <c r="AC404" s="106"/>
      <c r="AD404" s="106"/>
      <c r="AE404" s="106"/>
      <c r="AF404" s="106"/>
      <c r="AG404" s="106"/>
      <c r="AH404" s="106"/>
      <c r="AI404" s="106"/>
      <c r="AJ404" s="106"/>
      <c r="AK404" s="106"/>
      <c r="AL404" s="106"/>
      <c r="AM404" s="106"/>
      <c r="AN404" s="106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</row>
    <row r="405" spans="2:54"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  <c r="AC405" s="106"/>
      <c r="AD405" s="106"/>
      <c r="AE405" s="106"/>
      <c r="AF405" s="106"/>
      <c r="AG405" s="106"/>
      <c r="AH405" s="106"/>
      <c r="AI405" s="106"/>
      <c r="AJ405" s="106"/>
      <c r="AK405" s="106"/>
      <c r="AL405" s="106"/>
      <c r="AM405" s="106"/>
      <c r="AN405" s="106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</row>
    <row r="406" spans="2:54"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  <c r="AC406" s="106"/>
      <c r="AD406" s="106"/>
      <c r="AE406" s="106"/>
      <c r="AF406" s="106"/>
      <c r="AG406" s="106"/>
      <c r="AH406" s="106"/>
      <c r="AI406" s="106"/>
      <c r="AJ406" s="106"/>
      <c r="AK406" s="106"/>
      <c r="AL406" s="106"/>
      <c r="AM406" s="106"/>
      <c r="AN406" s="106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</row>
    <row r="407" spans="2:54"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  <c r="AC407" s="106"/>
      <c r="AD407" s="106"/>
      <c r="AE407" s="106"/>
      <c r="AF407" s="106"/>
      <c r="AG407" s="106"/>
      <c r="AH407" s="106"/>
      <c r="AI407" s="106"/>
      <c r="AJ407" s="106"/>
      <c r="AK407" s="106"/>
      <c r="AL407" s="106"/>
      <c r="AM407" s="106"/>
      <c r="AN407" s="106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</row>
    <row r="408" spans="2:54"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  <c r="AC408" s="106"/>
      <c r="AD408" s="106"/>
      <c r="AE408" s="106"/>
      <c r="AF408" s="106"/>
      <c r="AG408" s="106"/>
      <c r="AH408" s="106"/>
      <c r="AI408" s="106"/>
      <c r="AJ408" s="106"/>
      <c r="AK408" s="106"/>
      <c r="AL408" s="106"/>
      <c r="AM408" s="106"/>
      <c r="AN408" s="106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</row>
    <row r="409" spans="2:54"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  <c r="AC409" s="106"/>
      <c r="AD409" s="106"/>
      <c r="AE409" s="106"/>
      <c r="AF409" s="106"/>
      <c r="AG409" s="106"/>
      <c r="AH409" s="106"/>
      <c r="AI409" s="106"/>
      <c r="AJ409" s="106"/>
      <c r="AK409" s="106"/>
      <c r="AL409" s="106"/>
      <c r="AM409" s="106"/>
      <c r="AN409" s="106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</row>
    <row r="410" spans="2:54"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  <c r="AC410" s="106"/>
      <c r="AD410" s="106"/>
      <c r="AE410" s="106"/>
      <c r="AF410" s="106"/>
      <c r="AG410" s="106"/>
      <c r="AH410" s="106"/>
      <c r="AI410" s="106"/>
      <c r="AJ410" s="106"/>
      <c r="AK410" s="106"/>
      <c r="AL410" s="106"/>
      <c r="AM410" s="106"/>
      <c r="AN410" s="106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</row>
    <row r="411" spans="2:54"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  <c r="AC411" s="106"/>
      <c r="AD411" s="106"/>
      <c r="AE411" s="106"/>
      <c r="AF411" s="106"/>
      <c r="AG411" s="106"/>
      <c r="AH411" s="106"/>
      <c r="AI411" s="106"/>
      <c r="AJ411" s="106"/>
      <c r="AK411" s="106"/>
      <c r="AL411" s="106"/>
      <c r="AM411" s="106"/>
      <c r="AN411" s="106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</row>
    <row r="412" spans="2:54"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  <c r="AC412" s="106"/>
      <c r="AD412" s="106"/>
      <c r="AE412" s="106"/>
      <c r="AF412" s="106"/>
      <c r="AG412" s="106"/>
      <c r="AH412" s="106"/>
      <c r="AI412" s="106"/>
      <c r="AJ412" s="106"/>
      <c r="AK412" s="106"/>
      <c r="AL412" s="106"/>
      <c r="AM412" s="106"/>
      <c r="AN412" s="106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</row>
    <row r="413" spans="2:54"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  <c r="AC413" s="106"/>
      <c r="AD413" s="106"/>
      <c r="AE413" s="106"/>
      <c r="AF413" s="106"/>
      <c r="AG413" s="106"/>
      <c r="AH413" s="106"/>
      <c r="AI413" s="106"/>
      <c r="AJ413" s="106"/>
      <c r="AK413" s="106"/>
      <c r="AL413" s="106"/>
      <c r="AM413" s="106"/>
      <c r="AN413" s="106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</row>
    <row r="414" spans="2:54"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  <c r="AC414" s="106"/>
      <c r="AD414" s="106"/>
      <c r="AE414" s="106"/>
      <c r="AF414" s="106"/>
      <c r="AG414" s="106"/>
      <c r="AH414" s="106"/>
      <c r="AI414" s="106"/>
      <c r="AJ414" s="106"/>
      <c r="AK414" s="106"/>
      <c r="AL414" s="106"/>
      <c r="AM414" s="106"/>
      <c r="AN414" s="106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</row>
    <row r="415" spans="2:54"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  <c r="AC415" s="106"/>
      <c r="AD415" s="106"/>
      <c r="AE415" s="106"/>
      <c r="AF415" s="106"/>
      <c r="AG415" s="106"/>
      <c r="AH415" s="106"/>
      <c r="AI415" s="106"/>
      <c r="AJ415" s="106"/>
      <c r="AK415" s="106"/>
      <c r="AL415" s="106"/>
      <c r="AM415" s="106"/>
      <c r="AN415" s="106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</row>
    <row r="416" spans="2:54"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  <c r="AC416" s="106"/>
      <c r="AD416" s="106"/>
      <c r="AE416" s="106"/>
      <c r="AF416" s="106"/>
      <c r="AG416" s="106"/>
      <c r="AH416" s="106"/>
      <c r="AI416" s="106"/>
      <c r="AJ416" s="106"/>
      <c r="AK416" s="106"/>
      <c r="AL416" s="106"/>
      <c r="AM416" s="106"/>
      <c r="AN416" s="106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</row>
    <row r="417" spans="2:54"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  <c r="AC417" s="106"/>
      <c r="AD417" s="106"/>
      <c r="AE417" s="106"/>
      <c r="AF417" s="106"/>
      <c r="AG417" s="106"/>
      <c r="AH417" s="106"/>
      <c r="AI417" s="106"/>
      <c r="AJ417" s="106"/>
      <c r="AK417" s="106"/>
      <c r="AL417" s="106"/>
      <c r="AM417" s="106"/>
      <c r="AN417" s="106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</row>
    <row r="418" spans="2:54"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  <c r="AC418" s="106"/>
      <c r="AD418" s="106"/>
      <c r="AE418" s="106"/>
      <c r="AF418" s="106"/>
      <c r="AG418" s="106"/>
      <c r="AH418" s="106"/>
      <c r="AI418" s="106"/>
      <c r="AJ418" s="106"/>
      <c r="AK418" s="106"/>
      <c r="AL418" s="106"/>
      <c r="AM418" s="106"/>
      <c r="AN418" s="106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</row>
    <row r="419" spans="2:54"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  <c r="AC419" s="106"/>
      <c r="AD419" s="106"/>
      <c r="AE419" s="106"/>
      <c r="AF419" s="106"/>
      <c r="AG419" s="106"/>
      <c r="AH419" s="106"/>
      <c r="AI419" s="106"/>
      <c r="AJ419" s="106"/>
      <c r="AK419" s="106"/>
      <c r="AL419" s="106"/>
      <c r="AM419" s="106"/>
      <c r="AN419" s="106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</row>
    <row r="420" spans="2:54"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  <c r="AC420" s="106"/>
      <c r="AD420" s="106"/>
      <c r="AE420" s="106"/>
      <c r="AF420" s="106"/>
      <c r="AG420" s="106"/>
      <c r="AH420" s="106"/>
      <c r="AI420" s="106"/>
      <c r="AJ420" s="106"/>
      <c r="AK420" s="106"/>
      <c r="AL420" s="106"/>
      <c r="AM420" s="106"/>
      <c r="AN420" s="106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</row>
    <row r="421" spans="2:54"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  <c r="AC421" s="106"/>
      <c r="AD421" s="106"/>
      <c r="AE421" s="106"/>
      <c r="AF421" s="106"/>
      <c r="AG421" s="106"/>
      <c r="AH421" s="106"/>
      <c r="AI421" s="106"/>
      <c r="AJ421" s="106"/>
      <c r="AK421" s="106"/>
      <c r="AL421" s="106"/>
      <c r="AM421" s="106"/>
      <c r="AN421" s="106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</row>
    <row r="422" spans="2:54"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  <c r="AC422" s="106"/>
      <c r="AD422" s="106"/>
      <c r="AE422" s="106"/>
      <c r="AF422" s="106"/>
      <c r="AG422" s="106"/>
      <c r="AH422" s="106"/>
      <c r="AI422" s="106"/>
      <c r="AJ422" s="106"/>
      <c r="AK422" s="106"/>
      <c r="AL422" s="106"/>
      <c r="AM422" s="106"/>
      <c r="AN422" s="106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</row>
    <row r="423" spans="2:54"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  <c r="AC423" s="106"/>
      <c r="AD423" s="106"/>
      <c r="AE423" s="106"/>
      <c r="AF423" s="106"/>
      <c r="AG423" s="106"/>
      <c r="AH423" s="106"/>
      <c r="AI423" s="106"/>
      <c r="AJ423" s="106"/>
      <c r="AK423" s="106"/>
      <c r="AL423" s="106"/>
      <c r="AM423" s="106"/>
      <c r="AN423" s="106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</row>
    <row r="424" spans="2:54"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  <c r="AA424" s="106"/>
      <c r="AB424" s="106"/>
      <c r="AC424" s="106"/>
      <c r="AD424" s="106"/>
      <c r="AE424" s="106"/>
      <c r="AF424" s="106"/>
      <c r="AG424" s="106"/>
      <c r="AH424" s="106"/>
      <c r="AI424" s="106"/>
      <c r="AJ424" s="106"/>
      <c r="AK424" s="106"/>
      <c r="AL424" s="106"/>
      <c r="AM424" s="106"/>
      <c r="AN424" s="106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</row>
    <row r="425" spans="2:54"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  <c r="AC425" s="106"/>
      <c r="AD425" s="106"/>
      <c r="AE425" s="106"/>
      <c r="AF425" s="106"/>
      <c r="AG425" s="106"/>
      <c r="AH425" s="106"/>
      <c r="AI425" s="106"/>
      <c r="AJ425" s="106"/>
      <c r="AK425" s="106"/>
      <c r="AL425" s="106"/>
      <c r="AM425" s="106"/>
      <c r="AN425" s="106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</row>
    <row r="426" spans="2:54"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  <c r="AC426" s="106"/>
      <c r="AD426" s="106"/>
      <c r="AE426" s="106"/>
      <c r="AF426" s="106"/>
      <c r="AG426" s="106"/>
      <c r="AH426" s="106"/>
      <c r="AI426" s="106"/>
      <c r="AJ426" s="106"/>
      <c r="AK426" s="106"/>
      <c r="AL426" s="106"/>
      <c r="AM426" s="106"/>
      <c r="AN426" s="106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</row>
    <row r="427" spans="2:54"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  <c r="AC427" s="106"/>
      <c r="AD427" s="106"/>
      <c r="AE427" s="106"/>
      <c r="AF427" s="106"/>
      <c r="AG427" s="106"/>
      <c r="AH427" s="106"/>
      <c r="AI427" s="106"/>
      <c r="AJ427" s="106"/>
      <c r="AK427" s="106"/>
      <c r="AL427" s="106"/>
      <c r="AM427" s="106"/>
      <c r="AN427" s="106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</row>
    <row r="428" spans="2:54"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  <c r="AC428" s="106"/>
      <c r="AD428" s="106"/>
      <c r="AE428" s="106"/>
      <c r="AF428" s="106"/>
      <c r="AG428" s="106"/>
      <c r="AH428" s="106"/>
      <c r="AI428" s="106"/>
      <c r="AJ428" s="106"/>
      <c r="AK428" s="106"/>
      <c r="AL428" s="106"/>
      <c r="AM428" s="106"/>
      <c r="AN428" s="106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</row>
    <row r="429" spans="2:54"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  <c r="AC429" s="106"/>
      <c r="AD429" s="106"/>
      <c r="AE429" s="106"/>
      <c r="AF429" s="106"/>
      <c r="AG429" s="106"/>
      <c r="AH429" s="106"/>
      <c r="AI429" s="106"/>
      <c r="AJ429" s="106"/>
      <c r="AK429" s="106"/>
      <c r="AL429" s="106"/>
      <c r="AM429" s="106"/>
      <c r="AN429" s="106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</row>
    <row r="430" spans="2:54"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  <c r="AC430" s="106"/>
      <c r="AD430" s="106"/>
      <c r="AE430" s="106"/>
      <c r="AF430" s="106"/>
      <c r="AG430" s="106"/>
      <c r="AH430" s="106"/>
      <c r="AI430" s="106"/>
      <c r="AJ430" s="106"/>
      <c r="AK430" s="106"/>
      <c r="AL430" s="106"/>
      <c r="AM430" s="106"/>
      <c r="AN430" s="106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</row>
    <row r="431" spans="2:54"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  <c r="AC431" s="106"/>
      <c r="AD431" s="106"/>
      <c r="AE431" s="106"/>
      <c r="AF431" s="106"/>
      <c r="AG431" s="106"/>
      <c r="AH431" s="106"/>
      <c r="AI431" s="106"/>
      <c r="AJ431" s="106"/>
      <c r="AK431" s="106"/>
      <c r="AL431" s="106"/>
      <c r="AM431" s="106"/>
      <c r="AN431" s="106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</row>
    <row r="432" spans="2:54"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  <c r="AC432" s="106"/>
      <c r="AD432" s="106"/>
      <c r="AE432" s="106"/>
      <c r="AF432" s="106"/>
      <c r="AG432" s="106"/>
      <c r="AH432" s="106"/>
      <c r="AI432" s="106"/>
      <c r="AJ432" s="106"/>
      <c r="AK432" s="106"/>
      <c r="AL432" s="106"/>
      <c r="AM432" s="106"/>
      <c r="AN432" s="106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</row>
    <row r="433" spans="2:54"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  <c r="AC433" s="106"/>
      <c r="AD433" s="106"/>
      <c r="AE433" s="106"/>
      <c r="AF433" s="106"/>
      <c r="AG433" s="106"/>
      <c r="AH433" s="106"/>
      <c r="AI433" s="106"/>
      <c r="AJ433" s="106"/>
      <c r="AK433" s="106"/>
      <c r="AL433" s="106"/>
      <c r="AM433" s="106"/>
      <c r="AN433" s="106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</row>
    <row r="434" spans="2:54"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  <c r="AC434" s="106"/>
      <c r="AD434" s="106"/>
      <c r="AE434" s="106"/>
      <c r="AF434" s="106"/>
      <c r="AG434" s="106"/>
      <c r="AH434" s="106"/>
      <c r="AI434" s="106"/>
      <c r="AJ434" s="106"/>
      <c r="AK434" s="106"/>
      <c r="AL434" s="106"/>
      <c r="AM434" s="106"/>
      <c r="AN434" s="106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</row>
    <row r="435" spans="2:54"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  <c r="AC435" s="106"/>
      <c r="AD435" s="106"/>
      <c r="AE435" s="106"/>
      <c r="AF435" s="106"/>
      <c r="AG435" s="106"/>
      <c r="AH435" s="106"/>
      <c r="AI435" s="106"/>
      <c r="AJ435" s="106"/>
      <c r="AK435" s="106"/>
      <c r="AL435" s="106"/>
      <c r="AM435" s="106"/>
      <c r="AN435" s="106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</row>
    <row r="436" spans="2:54"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  <c r="AC436" s="106"/>
      <c r="AD436" s="106"/>
      <c r="AE436" s="106"/>
      <c r="AF436" s="106"/>
      <c r="AG436" s="106"/>
      <c r="AH436" s="106"/>
      <c r="AI436" s="106"/>
      <c r="AJ436" s="106"/>
      <c r="AK436" s="106"/>
      <c r="AL436" s="106"/>
      <c r="AM436" s="106"/>
      <c r="AN436" s="106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</row>
    <row r="437" spans="2:54"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  <c r="AC437" s="106"/>
      <c r="AD437" s="106"/>
      <c r="AE437" s="106"/>
      <c r="AF437" s="106"/>
      <c r="AG437" s="106"/>
      <c r="AH437" s="106"/>
      <c r="AI437" s="106"/>
      <c r="AJ437" s="106"/>
      <c r="AK437" s="106"/>
      <c r="AL437" s="106"/>
      <c r="AM437" s="106"/>
      <c r="AN437" s="106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</row>
    <row r="438" spans="2:54"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  <c r="AC438" s="106"/>
      <c r="AD438" s="106"/>
      <c r="AE438" s="106"/>
      <c r="AF438" s="106"/>
      <c r="AG438" s="106"/>
      <c r="AH438" s="106"/>
      <c r="AI438" s="106"/>
      <c r="AJ438" s="106"/>
      <c r="AK438" s="106"/>
      <c r="AL438" s="106"/>
      <c r="AM438" s="106"/>
      <c r="AN438" s="106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</row>
    <row r="439" spans="2:54"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  <c r="AC439" s="106"/>
      <c r="AD439" s="106"/>
      <c r="AE439" s="106"/>
      <c r="AF439" s="106"/>
      <c r="AG439" s="106"/>
      <c r="AH439" s="106"/>
      <c r="AI439" s="106"/>
      <c r="AJ439" s="106"/>
      <c r="AK439" s="106"/>
      <c r="AL439" s="106"/>
      <c r="AM439" s="106"/>
      <c r="AN439" s="106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</row>
    <row r="440" spans="2:54"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  <c r="AC440" s="106"/>
      <c r="AD440" s="106"/>
      <c r="AE440" s="106"/>
      <c r="AF440" s="106"/>
      <c r="AG440" s="106"/>
      <c r="AH440" s="106"/>
      <c r="AI440" s="106"/>
      <c r="AJ440" s="106"/>
      <c r="AK440" s="106"/>
      <c r="AL440" s="106"/>
      <c r="AM440" s="106"/>
      <c r="AN440" s="106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</row>
    <row r="441" spans="2:54"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  <c r="AC441" s="106"/>
      <c r="AD441" s="106"/>
      <c r="AE441" s="106"/>
      <c r="AF441" s="106"/>
      <c r="AG441" s="106"/>
      <c r="AH441" s="106"/>
      <c r="AI441" s="106"/>
      <c r="AJ441" s="106"/>
      <c r="AK441" s="106"/>
      <c r="AL441" s="106"/>
      <c r="AM441" s="106"/>
      <c r="AN441" s="106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</row>
    <row r="442" spans="2:54"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  <c r="AC442" s="106"/>
      <c r="AD442" s="106"/>
      <c r="AE442" s="106"/>
      <c r="AF442" s="106"/>
      <c r="AG442" s="106"/>
      <c r="AH442" s="106"/>
      <c r="AI442" s="106"/>
      <c r="AJ442" s="106"/>
      <c r="AK442" s="106"/>
      <c r="AL442" s="106"/>
      <c r="AM442" s="106"/>
      <c r="AN442" s="106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</row>
    <row r="443" spans="2:54"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  <c r="AC443" s="106"/>
      <c r="AD443" s="106"/>
      <c r="AE443" s="106"/>
      <c r="AF443" s="106"/>
      <c r="AG443" s="106"/>
      <c r="AH443" s="106"/>
      <c r="AI443" s="106"/>
      <c r="AJ443" s="106"/>
      <c r="AK443" s="106"/>
      <c r="AL443" s="106"/>
      <c r="AM443" s="106"/>
      <c r="AN443" s="106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</row>
    <row r="444" spans="2:54"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  <c r="AC444" s="106"/>
      <c r="AD444" s="106"/>
      <c r="AE444" s="106"/>
      <c r="AF444" s="106"/>
      <c r="AG444" s="106"/>
      <c r="AH444" s="106"/>
      <c r="AI444" s="106"/>
      <c r="AJ444" s="106"/>
      <c r="AK444" s="106"/>
      <c r="AL444" s="106"/>
      <c r="AM444" s="106"/>
      <c r="AN444" s="106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</row>
    <row r="445" spans="2:54"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  <c r="AC445" s="106"/>
      <c r="AD445" s="106"/>
      <c r="AE445" s="106"/>
      <c r="AF445" s="106"/>
      <c r="AG445" s="106"/>
      <c r="AH445" s="106"/>
      <c r="AI445" s="106"/>
      <c r="AJ445" s="106"/>
      <c r="AK445" s="106"/>
      <c r="AL445" s="106"/>
      <c r="AM445" s="106"/>
      <c r="AN445" s="106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</row>
    <row r="446" spans="2:54"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  <c r="AC446" s="106"/>
      <c r="AD446" s="106"/>
      <c r="AE446" s="106"/>
      <c r="AF446" s="106"/>
      <c r="AG446" s="106"/>
      <c r="AH446" s="106"/>
      <c r="AI446" s="106"/>
      <c r="AJ446" s="106"/>
      <c r="AK446" s="106"/>
      <c r="AL446" s="106"/>
      <c r="AM446" s="106"/>
      <c r="AN446" s="106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</row>
    <row r="447" spans="2:54"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  <c r="AC447" s="106"/>
      <c r="AD447" s="106"/>
      <c r="AE447" s="106"/>
      <c r="AF447" s="106"/>
      <c r="AG447" s="106"/>
      <c r="AH447" s="106"/>
      <c r="AI447" s="106"/>
      <c r="AJ447" s="106"/>
      <c r="AK447" s="106"/>
      <c r="AL447" s="106"/>
      <c r="AM447" s="106"/>
      <c r="AN447" s="106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</row>
    <row r="448" spans="2:54"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  <c r="AC448" s="106"/>
      <c r="AD448" s="106"/>
      <c r="AE448" s="106"/>
      <c r="AF448" s="106"/>
      <c r="AG448" s="106"/>
      <c r="AH448" s="106"/>
      <c r="AI448" s="106"/>
      <c r="AJ448" s="106"/>
      <c r="AK448" s="106"/>
      <c r="AL448" s="106"/>
      <c r="AM448" s="106"/>
      <c r="AN448" s="106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</row>
    <row r="449" spans="2:54"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  <c r="AC449" s="106"/>
      <c r="AD449" s="106"/>
      <c r="AE449" s="106"/>
      <c r="AF449" s="106"/>
      <c r="AG449" s="106"/>
      <c r="AH449" s="106"/>
      <c r="AI449" s="106"/>
      <c r="AJ449" s="106"/>
      <c r="AK449" s="106"/>
      <c r="AL449" s="106"/>
      <c r="AM449" s="106"/>
      <c r="AN449" s="106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</row>
    <row r="450" spans="2:54"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  <c r="AC450" s="106"/>
      <c r="AD450" s="106"/>
      <c r="AE450" s="106"/>
      <c r="AF450" s="106"/>
      <c r="AG450" s="106"/>
      <c r="AH450" s="106"/>
      <c r="AI450" s="106"/>
      <c r="AJ450" s="106"/>
      <c r="AK450" s="106"/>
      <c r="AL450" s="106"/>
      <c r="AM450" s="106"/>
      <c r="AN450" s="106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</row>
    <row r="451" spans="2:54"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  <c r="AC451" s="106"/>
      <c r="AD451" s="106"/>
      <c r="AE451" s="106"/>
      <c r="AF451" s="106"/>
      <c r="AG451" s="106"/>
      <c r="AH451" s="106"/>
      <c r="AI451" s="106"/>
      <c r="AJ451" s="106"/>
      <c r="AK451" s="106"/>
      <c r="AL451" s="106"/>
      <c r="AM451" s="106"/>
      <c r="AN451" s="106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</row>
    <row r="452" spans="2:54"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  <c r="AC452" s="106"/>
      <c r="AD452" s="106"/>
      <c r="AE452" s="106"/>
      <c r="AF452" s="106"/>
      <c r="AG452" s="106"/>
      <c r="AH452" s="106"/>
      <c r="AI452" s="106"/>
      <c r="AJ452" s="106"/>
      <c r="AK452" s="106"/>
      <c r="AL452" s="106"/>
      <c r="AM452" s="106"/>
      <c r="AN452" s="106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</row>
    <row r="453" spans="2:54"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  <c r="AA453" s="106"/>
      <c r="AB453" s="106"/>
      <c r="AC453" s="106"/>
      <c r="AD453" s="106"/>
      <c r="AE453" s="106"/>
      <c r="AF453" s="106"/>
      <c r="AG453" s="106"/>
      <c r="AH453" s="106"/>
      <c r="AI453" s="106"/>
      <c r="AJ453" s="106"/>
      <c r="AK453" s="106"/>
      <c r="AL453" s="106"/>
      <c r="AM453" s="106"/>
      <c r="AN453" s="106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</row>
    <row r="454" spans="2:54"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  <c r="AA454" s="106"/>
      <c r="AB454" s="106"/>
      <c r="AC454" s="106"/>
      <c r="AD454" s="106"/>
      <c r="AE454" s="106"/>
      <c r="AF454" s="106"/>
      <c r="AG454" s="106"/>
      <c r="AH454" s="106"/>
      <c r="AI454" s="106"/>
      <c r="AJ454" s="106"/>
      <c r="AK454" s="106"/>
      <c r="AL454" s="106"/>
      <c r="AM454" s="106"/>
      <c r="AN454" s="106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</row>
    <row r="455" spans="2:54"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  <c r="AA455" s="106"/>
      <c r="AB455" s="106"/>
      <c r="AC455" s="106"/>
      <c r="AD455" s="106"/>
      <c r="AE455" s="106"/>
      <c r="AF455" s="106"/>
      <c r="AG455" s="106"/>
      <c r="AH455" s="106"/>
      <c r="AI455" s="106"/>
      <c r="AJ455" s="106"/>
      <c r="AK455" s="106"/>
      <c r="AL455" s="106"/>
      <c r="AM455" s="106"/>
      <c r="AN455" s="106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</row>
    <row r="456" spans="2:54"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  <c r="AA456" s="106"/>
      <c r="AB456" s="106"/>
      <c r="AC456" s="106"/>
      <c r="AD456" s="106"/>
      <c r="AE456" s="106"/>
      <c r="AF456" s="106"/>
      <c r="AG456" s="106"/>
      <c r="AH456" s="106"/>
      <c r="AI456" s="106"/>
      <c r="AJ456" s="106"/>
      <c r="AK456" s="106"/>
      <c r="AL456" s="106"/>
      <c r="AM456" s="106"/>
      <c r="AN456" s="106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</row>
    <row r="457" spans="2:54"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  <c r="AC457" s="106"/>
      <c r="AD457" s="106"/>
      <c r="AE457" s="106"/>
      <c r="AF457" s="106"/>
      <c r="AG457" s="106"/>
      <c r="AH457" s="106"/>
      <c r="AI457" s="106"/>
      <c r="AJ457" s="106"/>
      <c r="AK457" s="106"/>
      <c r="AL457" s="106"/>
      <c r="AM457" s="106"/>
      <c r="AN457" s="106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</row>
    <row r="458" spans="2:54"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  <c r="AC458" s="106"/>
      <c r="AD458" s="106"/>
      <c r="AE458" s="106"/>
      <c r="AF458" s="106"/>
      <c r="AG458" s="106"/>
      <c r="AH458" s="106"/>
      <c r="AI458" s="106"/>
      <c r="AJ458" s="106"/>
      <c r="AK458" s="106"/>
      <c r="AL458" s="106"/>
      <c r="AM458" s="106"/>
      <c r="AN458" s="106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</row>
    <row r="459" spans="2:54"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  <c r="AC459" s="106"/>
      <c r="AD459" s="106"/>
      <c r="AE459" s="106"/>
      <c r="AF459" s="106"/>
      <c r="AG459" s="106"/>
      <c r="AH459" s="106"/>
      <c r="AI459" s="106"/>
      <c r="AJ459" s="106"/>
      <c r="AK459" s="106"/>
      <c r="AL459" s="106"/>
      <c r="AM459" s="106"/>
      <c r="AN459" s="106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</row>
    <row r="460" spans="2:54"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  <c r="AC460" s="106"/>
      <c r="AD460" s="106"/>
      <c r="AE460" s="106"/>
      <c r="AF460" s="106"/>
      <c r="AG460" s="106"/>
      <c r="AH460" s="106"/>
      <c r="AI460" s="106"/>
      <c r="AJ460" s="106"/>
      <c r="AK460" s="106"/>
      <c r="AL460" s="106"/>
      <c r="AM460" s="106"/>
      <c r="AN460" s="106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</row>
    <row r="461" spans="2:54"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  <c r="AC461" s="106"/>
      <c r="AD461" s="106"/>
      <c r="AE461" s="106"/>
      <c r="AF461" s="106"/>
      <c r="AG461" s="106"/>
      <c r="AH461" s="106"/>
      <c r="AI461" s="106"/>
      <c r="AJ461" s="106"/>
      <c r="AK461" s="106"/>
      <c r="AL461" s="106"/>
      <c r="AM461" s="106"/>
      <c r="AN461" s="106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</row>
    <row r="462" spans="2:54"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  <c r="AC462" s="106"/>
      <c r="AD462" s="106"/>
      <c r="AE462" s="106"/>
      <c r="AF462" s="106"/>
      <c r="AG462" s="106"/>
      <c r="AH462" s="106"/>
      <c r="AI462" s="106"/>
      <c r="AJ462" s="106"/>
      <c r="AK462" s="106"/>
      <c r="AL462" s="106"/>
      <c r="AM462" s="106"/>
      <c r="AN462" s="106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</row>
    <row r="463" spans="2:54"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  <c r="AA463" s="106"/>
      <c r="AB463" s="106"/>
      <c r="AC463" s="106"/>
      <c r="AD463" s="106"/>
      <c r="AE463" s="106"/>
      <c r="AF463" s="106"/>
      <c r="AG463" s="106"/>
      <c r="AH463" s="106"/>
      <c r="AI463" s="106"/>
      <c r="AJ463" s="106"/>
      <c r="AK463" s="106"/>
      <c r="AL463" s="106"/>
      <c r="AM463" s="106"/>
      <c r="AN463" s="106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</row>
    <row r="464" spans="2:54"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6"/>
      <c r="AB464" s="106"/>
      <c r="AC464" s="106"/>
      <c r="AD464" s="106"/>
      <c r="AE464" s="106"/>
      <c r="AF464" s="106"/>
      <c r="AG464" s="106"/>
      <c r="AH464" s="106"/>
      <c r="AI464" s="106"/>
      <c r="AJ464" s="106"/>
      <c r="AK464" s="106"/>
      <c r="AL464" s="106"/>
      <c r="AM464" s="106"/>
      <c r="AN464" s="106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</row>
    <row r="465" spans="2:54"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  <c r="AC465" s="106"/>
      <c r="AD465" s="106"/>
      <c r="AE465" s="106"/>
      <c r="AF465" s="106"/>
      <c r="AG465" s="106"/>
      <c r="AH465" s="106"/>
      <c r="AI465" s="106"/>
      <c r="AJ465" s="106"/>
      <c r="AK465" s="106"/>
      <c r="AL465" s="106"/>
      <c r="AM465" s="106"/>
      <c r="AN465" s="106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</row>
    <row r="466" spans="2:54"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  <c r="AC466" s="106"/>
      <c r="AD466" s="106"/>
      <c r="AE466" s="106"/>
      <c r="AF466" s="106"/>
      <c r="AG466" s="106"/>
      <c r="AH466" s="106"/>
      <c r="AI466" s="106"/>
      <c r="AJ466" s="106"/>
      <c r="AK466" s="106"/>
      <c r="AL466" s="106"/>
      <c r="AM466" s="106"/>
      <c r="AN466" s="106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</row>
    <row r="467" spans="2:54"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  <c r="AC467" s="106"/>
      <c r="AD467" s="106"/>
      <c r="AE467" s="106"/>
      <c r="AF467" s="106"/>
      <c r="AG467" s="106"/>
      <c r="AH467" s="106"/>
      <c r="AI467" s="106"/>
      <c r="AJ467" s="106"/>
      <c r="AK467" s="106"/>
      <c r="AL467" s="106"/>
      <c r="AM467" s="106"/>
      <c r="AN467" s="106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</row>
    <row r="468" spans="2:54"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  <c r="AC468" s="106"/>
      <c r="AD468" s="106"/>
      <c r="AE468" s="106"/>
      <c r="AF468" s="106"/>
      <c r="AG468" s="106"/>
      <c r="AH468" s="106"/>
      <c r="AI468" s="106"/>
      <c r="AJ468" s="106"/>
      <c r="AK468" s="106"/>
      <c r="AL468" s="106"/>
      <c r="AM468" s="106"/>
      <c r="AN468" s="106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</row>
    <row r="469" spans="2:54"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  <c r="AC469" s="106"/>
      <c r="AD469" s="106"/>
      <c r="AE469" s="106"/>
      <c r="AF469" s="106"/>
      <c r="AG469" s="106"/>
      <c r="AH469" s="106"/>
      <c r="AI469" s="106"/>
      <c r="AJ469" s="106"/>
      <c r="AK469" s="106"/>
      <c r="AL469" s="106"/>
      <c r="AM469" s="106"/>
      <c r="AN469" s="106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</row>
    <row r="470" spans="2:54"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  <c r="AC470" s="106"/>
      <c r="AD470" s="106"/>
      <c r="AE470" s="106"/>
      <c r="AF470" s="106"/>
      <c r="AG470" s="106"/>
      <c r="AH470" s="106"/>
      <c r="AI470" s="106"/>
      <c r="AJ470" s="106"/>
      <c r="AK470" s="106"/>
      <c r="AL470" s="106"/>
      <c r="AM470" s="106"/>
      <c r="AN470" s="106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</row>
    <row r="471" spans="2:54"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  <c r="AC471" s="106"/>
      <c r="AD471" s="106"/>
      <c r="AE471" s="106"/>
      <c r="AF471" s="106"/>
      <c r="AG471" s="106"/>
      <c r="AH471" s="106"/>
      <c r="AI471" s="106"/>
      <c r="AJ471" s="106"/>
      <c r="AK471" s="106"/>
      <c r="AL471" s="106"/>
      <c r="AM471" s="106"/>
      <c r="AN471" s="106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</row>
    <row r="472" spans="2:54"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  <c r="AA472" s="106"/>
      <c r="AB472" s="106"/>
      <c r="AC472" s="106"/>
      <c r="AD472" s="106"/>
      <c r="AE472" s="106"/>
      <c r="AF472" s="106"/>
      <c r="AG472" s="106"/>
      <c r="AH472" s="106"/>
      <c r="AI472" s="106"/>
      <c r="AJ472" s="106"/>
      <c r="AK472" s="106"/>
      <c r="AL472" s="106"/>
      <c r="AM472" s="106"/>
      <c r="AN472" s="106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</row>
    <row r="473" spans="2:54"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  <c r="AA473" s="106"/>
      <c r="AB473" s="106"/>
      <c r="AC473" s="106"/>
      <c r="AD473" s="106"/>
      <c r="AE473" s="106"/>
      <c r="AF473" s="106"/>
      <c r="AG473" s="106"/>
      <c r="AH473" s="106"/>
      <c r="AI473" s="106"/>
      <c r="AJ473" s="106"/>
      <c r="AK473" s="106"/>
      <c r="AL473" s="106"/>
      <c r="AM473" s="106"/>
      <c r="AN473" s="106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</row>
    <row r="474" spans="2:54"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  <c r="AA474" s="106"/>
      <c r="AB474" s="106"/>
      <c r="AC474" s="106"/>
      <c r="AD474" s="106"/>
      <c r="AE474" s="106"/>
      <c r="AF474" s="106"/>
      <c r="AG474" s="106"/>
      <c r="AH474" s="106"/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</row>
    <row r="475" spans="2:54"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  <c r="AC475" s="106"/>
      <c r="AD475" s="106"/>
      <c r="AE475" s="106"/>
      <c r="AF475" s="106"/>
      <c r="AG475" s="106"/>
      <c r="AH475" s="106"/>
      <c r="AI475" s="106"/>
      <c r="AJ475" s="106"/>
      <c r="AK475" s="106"/>
      <c r="AL475" s="106"/>
      <c r="AM475" s="106"/>
      <c r="AN475" s="106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</row>
    <row r="476" spans="2:54"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  <c r="AC476" s="106"/>
      <c r="AD476" s="106"/>
      <c r="AE476" s="106"/>
      <c r="AF476" s="106"/>
      <c r="AG476" s="106"/>
      <c r="AH476" s="106"/>
      <c r="AI476" s="106"/>
      <c r="AJ476" s="106"/>
      <c r="AK476" s="106"/>
      <c r="AL476" s="106"/>
      <c r="AM476" s="106"/>
      <c r="AN476" s="106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</row>
    <row r="477" spans="2:54"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  <c r="AC477" s="106"/>
      <c r="AD477" s="106"/>
      <c r="AE477" s="106"/>
      <c r="AF477" s="106"/>
      <c r="AG477" s="106"/>
      <c r="AH477" s="106"/>
      <c r="AI477" s="106"/>
      <c r="AJ477" s="106"/>
      <c r="AK477" s="106"/>
      <c r="AL477" s="106"/>
      <c r="AM477" s="106"/>
      <c r="AN477" s="106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</row>
    <row r="478" spans="2:54"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  <c r="AC478" s="106"/>
      <c r="AD478" s="106"/>
      <c r="AE478" s="106"/>
      <c r="AF478" s="106"/>
      <c r="AG478" s="106"/>
      <c r="AH478" s="106"/>
      <c r="AI478" s="106"/>
      <c r="AJ478" s="106"/>
      <c r="AK478" s="106"/>
      <c r="AL478" s="106"/>
      <c r="AM478" s="106"/>
      <c r="AN478" s="106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</row>
    <row r="479" spans="2:54"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  <c r="AC479" s="106"/>
      <c r="AD479" s="106"/>
      <c r="AE479" s="106"/>
      <c r="AF479" s="106"/>
      <c r="AG479" s="106"/>
      <c r="AH479" s="106"/>
      <c r="AI479" s="106"/>
      <c r="AJ479" s="106"/>
      <c r="AK479" s="106"/>
      <c r="AL479" s="106"/>
      <c r="AM479" s="106"/>
      <c r="AN479" s="106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</row>
    <row r="480" spans="2:54"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  <c r="AC480" s="106"/>
      <c r="AD480" s="106"/>
      <c r="AE480" s="106"/>
      <c r="AF480" s="106"/>
      <c r="AG480" s="106"/>
      <c r="AH480" s="106"/>
      <c r="AI480" s="106"/>
      <c r="AJ480" s="106"/>
      <c r="AK480" s="106"/>
      <c r="AL480" s="106"/>
      <c r="AM480" s="106"/>
      <c r="AN480" s="106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</row>
    <row r="481" spans="2:54"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  <c r="AC481" s="106"/>
      <c r="AD481" s="106"/>
      <c r="AE481" s="106"/>
      <c r="AF481" s="106"/>
      <c r="AG481" s="106"/>
      <c r="AH481" s="106"/>
      <c r="AI481" s="106"/>
      <c r="AJ481" s="106"/>
      <c r="AK481" s="106"/>
      <c r="AL481" s="106"/>
      <c r="AM481" s="106"/>
      <c r="AN481" s="106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</row>
    <row r="482" spans="2:54"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  <c r="AC482" s="106"/>
      <c r="AD482" s="106"/>
      <c r="AE482" s="106"/>
      <c r="AF482" s="106"/>
      <c r="AG482" s="106"/>
      <c r="AH482" s="106"/>
      <c r="AI482" s="106"/>
      <c r="AJ482" s="106"/>
      <c r="AK482" s="106"/>
      <c r="AL482" s="106"/>
      <c r="AM482" s="106"/>
      <c r="AN482" s="106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</row>
    <row r="483" spans="2:54"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  <c r="AC483" s="106"/>
      <c r="AD483" s="106"/>
      <c r="AE483" s="106"/>
      <c r="AF483" s="106"/>
      <c r="AG483" s="106"/>
      <c r="AH483" s="106"/>
      <c r="AI483" s="106"/>
      <c r="AJ483" s="106"/>
      <c r="AK483" s="106"/>
      <c r="AL483" s="106"/>
      <c r="AM483" s="106"/>
      <c r="AN483" s="106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</row>
    <row r="484" spans="2:54"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  <c r="AA484" s="106"/>
      <c r="AB484" s="106"/>
      <c r="AC484" s="106"/>
      <c r="AD484" s="106"/>
      <c r="AE484" s="106"/>
      <c r="AF484" s="106"/>
      <c r="AG484" s="106"/>
      <c r="AH484" s="106"/>
      <c r="AI484" s="106"/>
      <c r="AJ484" s="106"/>
      <c r="AK484" s="106"/>
      <c r="AL484" s="106"/>
      <c r="AM484" s="106"/>
      <c r="AN484" s="106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</row>
    <row r="485" spans="2:54"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  <c r="AA485" s="106"/>
      <c r="AB485" s="106"/>
      <c r="AC485" s="106"/>
      <c r="AD485" s="106"/>
      <c r="AE485" s="106"/>
      <c r="AF485" s="106"/>
      <c r="AG485" s="106"/>
      <c r="AH485" s="106"/>
      <c r="AI485" s="106"/>
      <c r="AJ485" s="106"/>
      <c r="AK485" s="106"/>
      <c r="AL485" s="106"/>
      <c r="AM485" s="106"/>
      <c r="AN485" s="106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</row>
    <row r="486" spans="2:54"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  <c r="AA486" s="106"/>
      <c r="AB486" s="106"/>
      <c r="AC486" s="106"/>
      <c r="AD486" s="106"/>
      <c r="AE486" s="106"/>
      <c r="AF486" s="106"/>
      <c r="AG486" s="106"/>
      <c r="AH486" s="106"/>
      <c r="AI486" s="106"/>
      <c r="AJ486" s="106"/>
      <c r="AK486" s="106"/>
      <c r="AL486" s="106"/>
      <c r="AM486" s="106"/>
      <c r="AN486" s="106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</row>
    <row r="487" spans="2:54"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  <c r="AC487" s="106"/>
      <c r="AD487" s="106"/>
      <c r="AE487" s="106"/>
      <c r="AF487" s="106"/>
      <c r="AG487" s="106"/>
      <c r="AH487" s="106"/>
      <c r="AI487" s="106"/>
      <c r="AJ487" s="106"/>
      <c r="AK487" s="106"/>
      <c r="AL487" s="106"/>
      <c r="AM487" s="106"/>
      <c r="AN487" s="106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</row>
    <row r="488" spans="2:54"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  <c r="AC488" s="106"/>
      <c r="AD488" s="106"/>
      <c r="AE488" s="106"/>
      <c r="AF488" s="106"/>
      <c r="AG488" s="106"/>
      <c r="AH488" s="106"/>
      <c r="AI488" s="106"/>
      <c r="AJ488" s="106"/>
      <c r="AK488" s="106"/>
      <c r="AL488" s="106"/>
      <c r="AM488" s="106"/>
      <c r="AN488" s="106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</row>
    <row r="489" spans="2:54"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  <c r="AC489" s="106"/>
      <c r="AD489" s="106"/>
      <c r="AE489" s="106"/>
      <c r="AF489" s="106"/>
      <c r="AG489" s="106"/>
      <c r="AH489" s="106"/>
      <c r="AI489" s="106"/>
      <c r="AJ489" s="106"/>
      <c r="AK489" s="106"/>
      <c r="AL489" s="106"/>
      <c r="AM489" s="106"/>
      <c r="AN489" s="106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</row>
    <row r="490" spans="2:54"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  <c r="AC490" s="106"/>
      <c r="AD490" s="106"/>
      <c r="AE490" s="106"/>
      <c r="AF490" s="106"/>
      <c r="AG490" s="106"/>
      <c r="AH490" s="106"/>
      <c r="AI490" s="106"/>
      <c r="AJ490" s="106"/>
      <c r="AK490" s="106"/>
      <c r="AL490" s="106"/>
      <c r="AM490" s="106"/>
      <c r="AN490" s="106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</row>
    <row r="491" spans="2:54"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  <c r="AA491" s="106"/>
      <c r="AB491" s="106"/>
      <c r="AC491" s="106"/>
      <c r="AD491" s="106"/>
      <c r="AE491" s="106"/>
      <c r="AF491" s="106"/>
      <c r="AG491" s="106"/>
      <c r="AH491" s="106"/>
      <c r="AI491" s="106"/>
      <c r="AJ491" s="106"/>
      <c r="AK491" s="106"/>
      <c r="AL491" s="106"/>
      <c r="AM491" s="106"/>
      <c r="AN491" s="106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</row>
    <row r="492" spans="2:54"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  <c r="AA492" s="106"/>
      <c r="AB492" s="106"/>
      <c r="AC492" s="106"/>
      <c r="AD492" s="106"/>
      <c r="AE492" s="106"/>
      <c r="AF492" s="106"/>
      <c r="AG492" s="106"/>
      <c r="AH492" s="106"/>
      <c r="AI492" s="106"/>
      <c r="AJ492" s="106"/>
      <c r="AK492" s="106"/>
      <c r="AL492" s="106"/>
      <c r="AM492" s="106"/>
      <c r="AN492" s="106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</row>
    <row r="493" spans="2:54"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  <c r="AA493" s="106"/>
      <c r="AB493" s="106"/>
      <c r="AC493" s="106"/>
      <c r="AD493" s="106"/>
      <c r="AE493" s="106"/>
      <c r="AF493" s="106"/>
      <c r="AG493" s="106"/>
      <c r="AH493" s="106"/>
      <c r="AI493" s="106"/>
      <c r="AJ493" s="106"/>
      <c r="AK493" s="106"/>
      <c r="AL493" s="106"/>
      <c r="AM493" s="106"/>
      <c r="AN493" s="106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</row>
    <row r="494" spans="2:54"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  <c r="AA494" s="106"/>
      <c r="AB494" s="106"/>
      <c r="AC494" s="106"/>
      <c r="AD494" s="106"/>
      <c r="AE494" s="106"/>
      <c r="AF494" s="106"/>
      <c r="AG494" s="106"/>
      <c r="AH494" s="106"/>
      <c r="AI494" s="106"/>
      <c r="AJ494" s="106"/>
      <c r="AK494" s="106"/>
      <c r="AL494" s="106"/>
      <c r="AM494" s="106"/>
      <c r="AN494" s="106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</row>
    <row r="495" spans="2:54"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  <c r="AA495" s="106"/>
      <c r="AB495" s="106"/>
      <c r="AC495" s="106"/>
      <c r="AD495" s="106"/>
      <c r="AE495" s="106"/>
      <c r="AF495" s="106"/>
      <c r="AG495" s="106"/>
      <c r="AH495" s="106"/>
      <c r="AI495" s="106"/>
      <c r="AJ495" s="106"/>
      <c r="AK495" s="106"/>
      <c r="AL495" s="106"/>
      <c r="AM495" s="106"/>
      <c r="AN495" s="106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</row>
    <row r="496" spans="2:54"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  <c r="AA496" s="106"/>
      <c r="AB496" s="106"/>
      <c r="AC496" s="106"/>
      <c r="AD496" s="106"/>
      <c r="AE496" s="106"/>
      <c r="AF496" s="106"/>
      <c r="AG496" s="106"/>
      <c r="AH496" s="106"/>
      <c r="AI496" s="106"/>
      <c r="AJ496" s="106"/>
      <c r="AK496" s="106"/>
      <c r="AL496" s="106"/>
      <c r="AM496" s="106"/>
      <c r="AN496" s="106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</row>
    <row r="497" spans="2:54"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  <c r="AA497" s="106"/>
      <c r="AB497" s="106"/>
      <c r="AC497" s="106"/>
      <c r="AD497" s="106"/>
      <c r="AE497" s="106"/>
      <c r="AF497" s="106"/>
      <c r="AG497" s="106"/>
      <c r="AH497" s="106"/>
      <c r="AI497" s="106"/>
      <c r="AJ497" s="106"/>
      <c r="AK497" s="106"/>
      <c r="AL497" s="106"/>
      <c r="AM497" s="106"/>
      <c r="AN497" s="106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</row>
    <row r="498" spans="2:54"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  <c r="AA498" s="106"/>
      <c r="AB498" s="106"/>
      <c r="AC498" s="106"/>
      <c r="AD498" s="106"/>
      <c r="AE498" s="106"/>
      <c r="AF498" s="106"/>
      <c r="AG498" s="106"/>
      <c r="AH498" s="106"/>
      <c r="AI498" s="106"/>
      <c r="AJ498" s="106"/>
      <c r="AK498" s="106"/>
      <c r="AL498" s="106"/>
      <c r="AM498" s="106"/>
      <c r="AN498" s="106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</row>
    <row r="499" spans="2:54"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  <c r="AA499" s="106"/>
      <c r="AB499" s="106"/>
      <c r="AC499" s="106"/>
      <c r="AD499" s="106"/>
      <c r="AE499" s="106"/>
      <c r="AF499" s="106"/>
      <c r="AG499" s="106"/>
      <c r="AH499" s="106"/>
      <c r="AI499" s="106"/>
      <c r="AJ499" s="106"/>
      <c r="AK499" s="106"/>
      <c r="AL499" s="106"/>
      <c r="AM499" s="106"/>
      <c r="AN499" s="106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</row>
    <row r="500" spans="2:54"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  <c r="AA500" s="106"/>
      <c r="AB500" s="106"/>
      <c r="AC500" s="106"/>
      <c r="AD500" s="106"/>
      <c r="AE500" s="106"/>
      <c r="AF500" s="106"/>
      <c r="AG500" s="106"/>
      <c r="AH500" s="106"/>
      <c r="AI500" s="106"/>
      <c r="AJ500" s="106"/>
      <c r="AK500" s="106"/>
      <c r="AL500" s="106"/>
      <c r="AM500" s="106"/>
      <c r="AN500" s="106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</row>
    <row r="501" spans="2:54"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  <c r="AA501" s="106"/>
      <c r="AB501" s="106"/>
      <c r="AC501" s="106"/>
      <c r="AD501" s="106"/>
      <c r="AE501" s="106"/>
      <c r="AF501" s="106"/>
      <c r="AG501" s="106"/>
      <c r="AH501" s="106"/>
      <c r="AI501" s="106"/>
      <c r="AJ501" s="106"/>
      <c r="AK501" s="106"/>
      <c r="AL501" s="106"/>
      <c r="AM501" s="106"/>
      <c r="AN501" s="106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</row>
    <row r="502" spans="2:54"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  <c r="AA502" s="106"/>
      <c r="AB502" s="106"/>
      <c r="AC502" s="106"/>
      <c r="AD502" s="106"/>
      <c r="AE502" s="106"/>
      <c r="AF502" s="106"/>
      <c r="AG502" s="106"/>
      <c r="AH502" s="106"/>
      <c r="AI502" s="106"/>
      <c r="AJ502" s="106"/>
      <c r="AK502" s="106"/>
      <c r="AL502" s="106"/>
      <c r="AM502" s="106"/>
      <c r="AN502" s="106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</row>
    <row r="503" spans="2:54"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  <c r="AA503" s="106"/>
      <c r="AB503" s="106"/>
      <c r="AC503" s="106"/>
      <c r="AD503" s="106"/>
      <c r="AE503" s="106"/>
      <c r="AF503" s="106"/>
      <c r="AG503" s="106"/>
      <c r="AH503" s="106"/>
      <c r="AI503" s="106"/>
      <c r="AJ503" s="106"/>
      <c r="AK503" s="106"/>
      <c r="AL503" s="106"/>
      <c r="AM503" s="106"/>
      <c r="AN503" s="106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</row>
    <row r="504" spans="2:54"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  <c r="AA504" s="106"/>
      <c r="AB504" s="106"/>
      <c r="AC504" s="106"/>
      <c r="AD504" s="106"/>
      <c r="AE504" s="106"/>
      <c r="AF504" s="106"/>
      <c r="AG504" s="106"/>
      <c r="AH504" s="106"/>
      <c r="AI504" s="106"/>
      <c r="AJ504" s="106"/>
      <c r="AK504" s="106"/>
      <c r="AL504" s="106"/>
      <c r="AM504" s="106"/>
      <c r="AN504" s="106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</row>
    <row r="505" spans="2:54"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  <c r="AC505" s="106"/>
      <c r="AD505" s="106"/>
      <c r="AE505" s="106"/>
      <c r="AF505" s="106"/>
      <c r="AG505" s="106"/>
      <c r="AH505" s="106"/>
      <c r="AI505" s="106"/>
      <c r="AJ505" s="106"/>
      <c r="AK505" s="106"/>
      <c r="AL505" s="106"/>
      <c r="AM505" s="106"/>
      <c r="AN505" s="106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</row>
    <row r="506" spans="2:54"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  <c r="AC506" s="106"/>
      <c r="AD506" s="106"/>
      <c r="AE506" s="106"/>
      <c r="AF506" s="106"/>
      <c r="AG506" s="106"/>
      <c r="AH506" s="106"/>
      <c r="AI506" s="106"/>
      <c r="AJ506" s="106"/>
      <c r="AK506" s="106"/>
      <c r="AL506" s="106"/>
      <c r="AM506" s="106"/>
      <c r="AN506" s="106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</row>
    <row r="507" spans="2:54"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  <c r="AC507" s="106"/>
      <c r="AD507" s="106"/>
      <c r="AE507" s="106"/>
      <c r="AF507" s="106"/>
      <c r="AG507" s="106"/>
      <c r="AH507" s="106"/>
      <c r="AI507" s="106"/>
      <c r="AJ507" s="106"/>
      <c r="AK507" s="106"/>
      <c r="AL507" s="106"/>
      <c r="AM507" s="106"/>
      <c r="AN507" s="106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</row>
    <row r="508" spans="2:54"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  <c r="AA508" s="106"/>
      <c r="AB508" s="106"/>
      <c r="AC508" s="106"/>
      <c r="AD508" s="106"/>
      <c r="AE508" s="106"/>
      <c r="AF508" s="106"/>
      <c r="AG508" s="106"/>
      <c r="AH508" s="106"/>
      <c r="AI508" s="106"/>
      <c r="AJ508" s="106"/>
      <c r="AK508" s="106"/>
      <c r="AL508" s="106"/>
      <c r="AM508" s="106"/>
      <c r="AN508" s="106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</row>
    <row r="509" spans="2:54"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  <c r="AA509" s="106"/>
      <c r="AB509" s="106"/>
      <c r="AC509" s="106"/>
      <c r="AD509" s="106"/>
      <c r="AE509" s="106"/>
      <c r="AF509" s="106"/>
      <c r="AG509" s="106"/>
      <c r="AH509" s="106"/>
      <c r="AI509" s="106"/>
      <c r="AJ509" s="106"/>
      <c r="AK509" s="106"/>
      <c r="AL509" s="106"/>
      <c r="AM509" s="106"/>
      <c r="AN509" s="106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</row>
    <row r="510" spans="2:54"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  <c r="AA510" s="106"/>
      <c r="AB510" s="106"/>
      <c r="AC510" s="106"/>
      <c r="AD510" s="106"/>
      <c r="AE510" s="106"/>
      <c r="AF510" s="106"/>
      <c r="AG510" s="106"/>
      <c r="AH510" s="106"/>
      <c r="AI510" s="106"/>
      <c r="AJ510" s="106"/>
      <c r="AK510" s="106"/>
      <c r="AL510" s="106"/>
      <c r="AM510" s="106"/>
      <c r="AN510" s="106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</row>
    <row r="511" spans="2:54"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  <c r="AA511" s="106"/>
      <c r="AB511" s="106"/>
      <c r="AC511" s="106"/>
      <c r="AD511" s="106"/>
      <c r="AE511" s="106"/>
      <c r="AF511" s="106"/>
      <c r="AG511" s="106"/>
      <c r="AH511" s="106"/>
      <c r="AI511" s="106"/>
      <c r="AJ511" s="106"/>
      <c r="AK511" s="106"/>
      <c r="AL511" s="106"/>
      <c r="AM511" s="106"/>
      <c r="AN511" s="106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</row>
    <row r="512" spans="2:54"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  <c r="AA512" s="106"/>
      <c r="AB512" s="106"/>
      <c r="AC512" s="106"/>
      <c r="AD512" s="106"/>
      <c r="AE512" s="106"/>
      <c r="AF512" s="106"/>
      <c r="AG512" s="106"/>
      <c r="AH512" s="106"/>
      <c r="AI512" s="106"/>
      <c r="AJ512" s="106"/>
      <c r="AK512" s="106"/>
      <c r="AL512" s="106"/>
      <c r="AM512" s="106"/>
      <c r="AN512" s="106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</row>
    <row r="513" spans="2:54"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  <c r="AA513" s="106"/>
      <c r="AB513" s="106"/>
      <c r="AC513" s="106"/>
      <c r="AD513" s="106"/>
      <c r="AE513" s="106"/>
      <c r="AF513" s="106"/>
      <c r="AG513" s="106"/>
      <c r="AH513" s="106"/>
      <c r="AI513" s="106"/>
      <c r="AJ513" s="106"/>
      <c r="AK513" s="106"/>
      <c r="AL513" s="106"/>
      <c r="AM513" s="106"/>
      <c r="AN513" s="106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</row>
    <row r="514" spans="2:54"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  <c r="AA514" s="106"/>
      <c r="AB514" s="106"/>
      <c r="AC514" s="106"/>
      <c r="AD514" s="106"/>
      <c r="AE514" s="106"/>
      <c r="AF514" s="106"/>
      <c r="AG514" s="106"/>
      <c r="AH514" s="106"/>
      <c r="AI514" s="106"/>
      <c r="AJ514" s="106"/>
      <c r="AK514" s="106"/>
      <c r="AL514" s="106"/>
      <c r="AM514" s="106"/>
      <c r="AN514" s="106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</row>
    <row r="515" spans="2:54"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  <c r="AA515" s="106"/>
      <c r="AB515" s="106"/>
      <c r="AC515" s="106"/>
      <c r="AD515" s="106"/>
      <c r="AE515" s="106"/>
      <c r="AF515" s="106"/>
      <c r="AG515" s="106"/>
      <c r="AH515" s="106"/>
      <c r="AI515" s="106"/>
      <c r="AJ515" s="106"/>
      <c r="AK515" s="106"/>
      <c r="AL515" s="106"/>
      <c r="AM515" s="106"/>
      <c r="AN515" s="106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</row>
    <row r="516" spans="2:54"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  <c r="AA516" s="106"/>
      <c r="AB516" s="106"/>
      <c r="AC516" s="106"/>
      <c r="AD516" s="106"/>
      <c r="AE516" s="106"/>
      <c r="AF516" s="106"/>
      <c r="AG516" s="106"/>
      <c r="AH516" s="106"/>
      <c r="AI516" s="106"/>
      <c r="AJ516" s="106"/>
      <c r="AK516" s="106"/>
      <c r="AL516" s="106"/>
      <c r="AM516" s="106"/>
      <c r="AN516" s="106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</row>
    <row r="517" spans="2:54"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  <c r="AA517" s="106"/>
      <c r="AB517" s="106"/>
      <c r="AC517" s="106"/>
      <c r="AD517" s="106"/>
      <c r="AE517" s="106"/>
      <c r="AF517" s="106"/>
      <c r="AG517" s="106"/>
      <c r="AH517" s="106"/>
      <c r="AI517" s="106"/>
      <c r="AJ517" s="106"/>
      <c r="AK517" s="106"/>
      <c r="AL517" s="106"/>
      <c r="AM517" s="106"/>
      <c r="AN517" s="106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</row>
    <row r="518" spans="2:54"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  <c r="AA518" s="106"/>
      <c r="AB518" s="106"/>
      <c r="AC518" s="106"/>
      <c r="AD518" s="106"/>
      <c r="AE518" s="106"/>
      <c r="AF518" s="106"/>
      <c r="AG518" s="106"/>
      <c r="AH518" s="106"/>
      <c r="AI518" s="106"/>
      <c r="AJ518" s="106"/>
      <c r="AK518" s="106"/>
      <c r="AL518" s="106"/>
      <c r="AM518" s="106"/>
      <c r="AN518" s="106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</row>
    <row r="519" spans="2:54"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  <c r="AA519" s="106"/>
      <c r="AB519" s="106"/>
      <c r="AC519" s="106"/>
      <c r="AD519" s="106"/>
      <c r="AE519" s="106"/>
      <c r="AF519" s="106"/>
      <c r="AG519" s="106"/>
      <c r="AH519" s="106"/>
      <c r="AI519" s="106"/>
      <c r="AJ519" s="106"/>
      <c r="AK519" s="106"/>
      <c r="AL519" s="106"/>
      <c r="AM519" s="106"/>
      <c r="AN519" s="106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</row>
    <row r="520" spans="2:54"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  <c r="AA520" s="106"/>
      <c r="AB520" s="106"/>
      <c r="AC520" s="106"/>
      <c r="AD520" s="106"/>
      <c r="AE520" s="106"/>
      <c r="AF520" s="106"/>
      <c r="AG520" s="106"/>
      <c r="AH520" s="106"/>
      <c r="AI520" s="106"/>
      <c r="AJ520" s="106"/>
      <c r="AK520" s="106"/>
      <c r="AL520" s="106"/>
      <c r="AM520" s="106"/>
      <c r="AN520" s="106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</row>
    <row r="521" spans="2:54"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  <c r="AA521" s="106"/>
      <c r="AB521" s="106"/>
      <c r="AC521" s="106"/>
      <c r="AD521" s="106"/>
      <c r="AE521" s="106"/>
      <c r="AF521" s="106"/>
      <c r="AG521" s="106"/>
      <c r="AH521" s="106"/>
      <c r="AI521" s="106"/>
      <c r="AJ521" s="106"/>
      <c r="AK521" s="106"/>
      <c r="AL521" s="106"/>
      <c r="AM521" s="106"/>
      <c r="AN521" s="106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</row>
    <row r="522" spans="2:54"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  <c r="AA522" s="106"/>
      <c r="AB522" s="106"/>
      <c r="AC522" s="106"/>
      <c r="AD522" s="106"/>
      <c r="AE522" s="106"/>
      <c r="AF522" s="106"/>
      <c r="AG522" s="106"/>
      <c r="AH522" s="106"/>
      <c r="AI522" s="106"/>
      <c r="AJ522" s="106"/>
      <c r="AK522" s="106"/>
      <c r="AL522" s="106"/>
      <c r="AM522" s="106"/>
      <c r="AN522" s="106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</row>
    <row r="523" spans="2:54"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  <c r="AA523" s="106"/>
      <c r="AB523" s="106"/>
      <c r="AC523" s="106"/>
      <c r="AD523" s="106"/>
      <c r="AE523" s="106"/>
      <c r="AF523" s="106"/>
      <c r="AG523" s="106"/>
      <c r="AH523" s="106"/>
      <c r="AI523" s="106"/>
      <c r="AJ523" s="106"/>
      <c r="AK523" s="106"/>
      <c r="AL523" s="106"/>
      <c r="AM523" s="106"/>
      <c r="AN523" s="106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</row>
    <row r="524" spans="2:54"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  <c r="AA524" s="106"/>
      <c r="AB524" s="106"/>
      <c r="AC524" s="106"/>
      <c r="AD524" s="106"/>
      <c r="AE524" s="106"/>
      <c r="AF524" s="106"/>
      <c r="AG524" s="106"/>
      <c r="AH524" s="106"/>
      <c r="AI524" s="106"/>
      <c r="AJ524" s="106"/>
      <c r="AK524" s="106"/>
      <c r="AL524" s="106"/>
      <c r="AM524" s="106"/>
      <c r="AN524" s="106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</row>
    <row r="525" spans="2:54"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  <c r="AA525" s="106"/>
      <c r="AB525" s="106"/>
      <c r="AC525" s="106"/>
      <c r="AD525" s="106"/>
      <c r="AE525" s="106"/>
      <c r="AF525" s="106"/>
      <c r="AG525" s="106"/>
      <c r="AH525" s="106"/>
      <c r="AI525" s="106"/>
      <c r="AJ525" s="106"/>
      <c r="AK525" s="106"/>
      <c r="AL525" s="106"/>
      <c r="AM525" s="106"/>
      <c r="AN525" s="106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</row>
    <row r="526" spans="2:54"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  <c r="AA526" s="106"/>
      <c r="AB526" s="106"/>
      <c r="AC526" s="106"/>
      <c r="AD526" s="106"/>
      <c r="AE526" s="106"/>
      <c r="AF526" s="106"/>
      <c r="AG526" s="106"/>
      <c r="AH526" s="106"/>
      <c r="AI526" s="106"/>
      <c r="AJ526" s="106"/>
      <c r="AK526" s="106"/>
      <c r="AL526" s="106"/>
      <c r="AM526" s="106"/>
      <c r="AN526" s="106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</row>
    <row r="527" spans="2:54"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  <c r="AA527" s="106"/>
      <c r="AB527" s="106"/>
      <c r="AC527" s="106"/>
      <c r="AD527" s="106"/>
      <c r="AE527" s="106"/>
      <c r="AF527" s="106"/>
      <c r="AG527" s="106"/>
      <c r="AH527" s="106"/>
      <c r="AI527" s="106"/>
      <c r="AJ527" s="106"/>
      <c r="AK527" s="106"/>
      <c r="AL527" s="106"/>
      <c r="AM527" s="106"/>
      <c r="AN527" s="106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</row>
    <row r="528" spans="2:54"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  <c r="AA528" s="106"/>
      <c r="AB528" s="106"/>
      <c r="AC528" s="106"/>
      <c r="AD528" s="106"/>
      <c r="AE528" s="106"/>
      <c r="AF528" s="106"/>
      <c r="AG528" s="106"/>
      <c r="AH528" s="106"/>
      <c r="AI528" s="106"/>
      <c r="AJ528" s="106"/>
      <c r="AK528" s="106"/>
      <c r="AL528" s="106"/>
      <c r="AM528" s="106"/>
      <c r="AN528" s="106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</row>
    <row r="529" spans="2:54"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  <c r="AA529" s="106"/>
      <c r="AB529" s="106"/>
      <c r="AC529" s="106"/>
      <c r="AD529" s="106"/>
      <c r="AE529" s="106"/>
      <c r="AF529" s="106"/>
      <c r="AG529" s="106"/>
      <c r="AH529" s="106"/>
      <c r="AI529" s="106"/>
      <c r="AJ529" s="106"/>
      <c r="AK529" s="106"/>
      <c r="AL529" s="106"/>
      <c r="AM529" s="106"/>
      <c r="AN529" s="106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</row>
    <row r="530" spans="2:54"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  <c r="AA530" s="106"/>
      <c r="AB530" s="106"/>
      <c r="AC530" s="106"/>
      <c r="AD530" s="106"/>
      <c r="AE530" s="106"/>
      <c r="AF530" s="106"/>
      <c r="AG530" s="106"/>
      <c r="AH530" s="106"/>
      <c r="AI530" s="106"/>
      <c r="AJ530" s="106"/>
      <c r="AK530" s="106"/>
      <c r="AL530" s="106"/>
      <c r="AM530" s="106"/>
      <c r="AN530" s="106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</row>
    <row r="531" spans="2:54"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  <c r="AA531" s="106"/>
      <c r="AB531" s="106"/>
      <c r="AC531" s="106"/>
      <c r="AD531" s="106"/>
      <c r="AE531" s="106"/>
      <c r="AF531" s="106"/>
      <c r="AG531" s="106"/>
      <c r="AH531" s="106"/>
      <c r="AI531" s="106"/>
      <c r="AJ531" s="106"/>
      <c r="AK531" s="106"/>
      <c r="AL531" s="106"/>
      <c r="AM531" s="106"/>
      <c r="AN531" s="106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</row>
    <row r="532" spans="2:54"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  <c r="AA532" s="106"/>
      <c r="AB532" s="106"/>
      <c r="AC532" s="106"/>
      <c r="AD532" s="106"/>
      <c r="AE532" s="106"/>
      <c r="AF532" s="106"/>
      <c r="AG532" s="106"/>
      <c r="AH532" s="106"/>
      <c r="AI532" s="106"/>
      <c r="AJ532" s="106"/>
      <c r="AK532" s="106"/>
      <c r="AL532" s="106"/>
      <c r="AM532" s="106"/>
      <c r="AN532" s="106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</row>
    <row r="533" spans="2:54"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  <c r="AA533" s="106"/>
      <c r="AB533" s="106"/>
      <c r="AC533" s="106"/>
      <c r="AD533" s="106"/>
      <c r="AE533" s="106"/>
      <c r="AF533" s="106"/>
      <c r="AG533" s="106"/>
      <c r="AH533" s="106"/>
      <c r="AI533" s="106"/>
      <c r="AJ533" s="106"/>
      <c r="AK533" s="106"/>
      <c r="AL533" s="106"/>
      <c r="AM533" s="106"/>
      <c r="AN533" s="106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</row>
    <row r="534" spans="2:54"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  <c r="AA534" s="106"/>
      <c r="AB534" s="106"/>
      <c r="AC534" s="106"/>
      <c r="AD534" s="106"/>
      <c r="AE534" s="106"/>
      <c r="AF534" s="106"/>
      <c r="AG534" s="106"/>
      <c r="AH534" s="106"/>
      <c r="AI534" s="106"/>
      <c r="AJ534" s="106"/>
      <c r="AK534" s="106"/>
      <c r="AL534" s="106"/>
      <c r="AM534" s="106"/>
      <c r="AN534" s="106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</row>
    <row r="535" spans="2:54"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  <c r="AA535" s="106"/>
      <c r="AB535" s="106"/>
      <c r="AC535" s="106"/>
      <c r="AD535" s="106"/>
      <c r="AE535" s="106"/>
      <c r="AF535" s="106"/>
      <c r="AG535" s="106"/>
      <c r="AH535" s="106"/>
      <c r="AI535" s="106"/>
      <c r="AJ535" s="106"/>
      <c r="AK535" s="106"/>
      <c r="AL535" s="106"/>
      <c r="AM535" s="106"/>
      <c r="AN535" s="106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</row>
    <row r="536" spans="2:54"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  <c r="AA536" s="106"/>
      <c r="AB536" s="106"/>
      <c r="AC536" s="106"/>
      <c r="AD536" s="106"/>
      <c r="AE536" s="106"/>
      <c r="AF536" s="106"/>
      <c r="AG536" s="106"/>
      <c r="AH536" s="106"/>
      <c r="AI536" s="106"/>
      <c r="AJ536" s="106"/>
      <c r="AK536" s="106"/>
      <c r="AL536" s="106"/>
      <c r="AM536" s="106"/>
      <c r="AN536" s="106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</row>
    <row r="537" spans="2:54"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  <c r="AA537" s="106"/>
      <c r="AB537" s="106"/>
      <c r="AC537" s="106"/>
      <c r="AD537" s="106"/>
      <c r="AE537" s="106"/>
      <c r="AF537" s="106"/>
      <c r="AG537" s="106"/>
      <c r="AH537" s="106"/>
      <c r="AI537" s="106"/>
      <c r="AJ537" s="106"/>
      <c r="AK537" s="106"/>
      <c r="AL537" s="106"/>
      <c r="AM537" s="106"/>
      <c r="AN537" s="106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</row>
    <row r="538" spans="2:54"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  <c r="AA538" s="106"/>
      <c r="AB538" s="106"/>
      <c r="AC538" s="106"/>
      <c r="AD538" s="106"/>
      <c r="AE538" s="106"/>
      <c r="AF538" s="106"/>
      <c r="AG538" s="106"/>
      <c r="AH538" s="106"/>
      <c r="AI538" s="106"/>
      <c r="AJ538" s="106"/>
      <c r="AK538" s="106"/>
      <c r="AL538" s="106"/>
      <c r="AM538" s="106"/>
      <c r="AN538" s="106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</row>
    <row r="539" spans="2:54"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  <c r="AA539" s="106"/>
      <c r="AB539" s="106"/>
      <c r="AC539" s="106"/>
      <c r="AD539" s="106"/>
      <c r="AE539" s="106"/>
      <c r="AF539" s="106"/>
      <c r="AG539" s="106"/>
      <c r="AH539" s="106"/>
      <c r="AI539" s="106"/>
      <c r="AJ539" s="106"/>
      <c r="AK539" s="106"/>
      <c r="AL539" s="106"/>
      <c r="AM539" s="106"/>
      <c r="AN539" s="106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</row>
    <row r="540" spans="2:54"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  <c r="AA540" s="106"/>
      <c r="AB540" s="106"/>
      <c r="AC540" s="106"/>
      <c r="AD540" s="106"/>
      <c r="AE540" s="106"/>
      <c r="AF540" s="106"/>
      <c r="AG540" s="106"/>
      <c r="AH540" s="106"/>
      <c r="AI540" s="106"/>
      <c r="AJ540" s="106"/>
      <c r="AK540" s="106"/>
      <c r="AL540" s="106"/>
      <c r="AM540" s="106"/>
      <c r="AN540" s="106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</row>
    <row r="541" spans="2:54"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  <c r="AA541" s="106"/>
      <c r="AB541" s="106"/>
      <c r="AC541" s="106"/>
      <c r="AD541" s="106"/>
      <c r="AE541" s="106"/>
      <c r="AF541" s="106"/>
      <c r="AG541" s="106"/>
      <c r="AH541" s="106"/>
      <c r="AI541" s="106"/>
      <c r="AJ541" s="106"/>
      <c r="AK541" s="106"/>
      <c r="AL541" s="106"/>
      <c r="AM541" s="106"/>
      <c r="AN541" s="106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</row>
    <row r="542" spans="2:54"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  <c r="AA542" s="106"/>
      <c r="AB542" s="106"/>
      <c r="AC542" s="106"/>
      <c r="AD542" s="106"/>
      <c r="AE542" s="106"/>
      <c r="AF542" s="106"/>
      <c r="AG542" s="106"/>
      <c r="AH542" s="106"/>
      <c r="AI542" s="106"/>
      <c r="AJ542" s="106"/>
      <c r="AK542" s="106"/>
      <c r="AL542" s="106"/>
      <c r="AM542" s="106"/>
      <c r="AN542" s="106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</row>
    <row r="543" spans="2:54"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  <c r="AA543" s="106"/>
      <c r="AB543" s="106"/>
      <c r="AC543" s="106"/>
      <c r="AD543" s="106"/>
      <c r="AE543" s="106"/>
      <c r="AF543" s="106"/>
      <c r="AG543" s="106"/>
      <c r="AH543" s="106"/>
      <c r="AI543" s="106"/>
      <c r="AJ543" s="106"/>
      <c r="AK543" s="106"/>
      <c r="AL543" s="106"/>
      <c r="AM543" s="106"/>
      <c r="AN543" s="106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</row>
    <row r="544" spans="2:54"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  <c r="AA544" s="106"/>
      <c r="AB544" s="106"/>
      <c r="AC544" s="106"/>
      <c r="AD544" s="106"/>
      <c r="AE544" s="106"/>
      <c r="AF544" s="106"/>
      <c r="AG544" s="106"/>
      <c r="AH544" s="106"/>
      <c r="AI544" s="106"/>
      <c r="AJ544" s="106"/>
      <c r="AK544" s="106"/>
      <c r="AL544" s="106"/>
      <c r="AM544" s="106"/>
      <c r="AN544" s="106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</row>
    <row r="545" spans="2:54"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  <c r="AA545" s="106"/>
      <c r="AB545" s="106"/>
      <c r="AC545" s="106"/>
      <c r="AD545" s="106"/>
      <c r="AE545" s="106"/>
      <c r="AF545" s="106"/>
      <c r="AG545" s="106"/>
      <c r="AH545" s="106"/>
      <c r="AI545" s="106"/>
      <c r="AJ545" s="106"/>
      <c r="AK545" s="106"/>
      <c r="AL545" s="106"/>
      <c r="AM545" s="106"/>
      <c r="AN545" s="106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</row>
    <row r="546" spans="2:54"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  <c r="AA546" s="106"/>
      <c r="AB546" s="106"/>
      <c r="AC546" s="106"/>
      <c r="AD546" s="106"/>
      <c r="AE546" s="106"/>
      <c r="AF546" s="106"/>
      <c r="AG546" s="106"/>
      <c r="AH546" s="106"/>
      <c r="AI546" s="106"/>
      <c r="AJ546" s="106"/>
      <c r="AK546" s="106"/>
      <c r="AL546" s="106"/>
      <c r="AM546" s="106"/>
      <c r="AN546" s="106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</row>
    <row r="547" spans="2:54"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  <c r="AA547" s="106"/>
      <c r="AB547" s="106"/>
      <c r="AC547" s="106"/>
      <c r="AD547" s="106"/>
      <c r="AE547" s="106"/>
      <c r="AF547" s="106"/>
      <c r="AG547" s="106"/>
      <c r="AH547" s="106"/>
      <c r="AI547" s="106"/>
      <c r="AJ547" s="106"/>
      <c r="AK547" s="106"/>
      <c r="AL547" s="106"/>
      <c r="AM547" s="106"/>
      <c r="AN547" s="106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</row>
    <row r="548" spans="2:54"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  <c r="AA548" s="106"/>
      <c r="AB548" s="106"/>
      <c r="AC548" s="106"/>
      <c r="AD548" s="106"/>
      <c r="AE548" s="106"/>
      <c r="AF548" s="106"/>
      <c r="AG548" s="106"/>
      <c r="AH548" s="106"/>
      <c r="AI548" s="106"/>
      <c r="AJ548" s="106"/>
      <c r="AK548" s="106"/>
      <c r="AL548" s="106"/>
      <c r="AM548" s="106"/>
      <c r="AN548" s="106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</row>
    <row r="549" spans="2:54"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  <c r="AA549" s="106"/>
      <c r="AB549" s="106"/>
      <c r="AC549" s="106"/>
      <c r="AD549" s="106"/>
      <c r="AE549" s="106"/>
      <c r="AF549" s="106"/>
      <c r="AG549" s="106"/>
      <c r="AH549" s="106"/>
      <c r="AI549" s="106"/>
      <c r="AJ549" s="106"/>
      <c r="AK549" s="106"/>
      <c r="AL549" s="106"/>
      <c r="AM549" s="106"/>
      <c r="AN549" s="106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</row>
    <row r="550" spans="2:54"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  <c r="AA550" s="106"/>
      <c r="AB550" s="106"/>
      <c r="AC550" s="106"/>
      <c r="AD550" s="106"/>
      <c r="AE550" s="106"/>
      <c r="AF550" s="106"/>
      <c r="AG550" s="106"/>
      <c r="AH550" s="106"/>
      <c r="AI550" s="106"/>
      <c r="AJ550" s="106"/>
      <c r="AK550" s="106"/>
      <c r="AL550" s="106"/>
      <c r="AM550" s="106"/>
      <c r="AN550" s="106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</row>
    <row r="551" spans="2:54"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  <c r="AA551" s="106"/>
      <c r="AB551" s="106"/>
      <c r="AC551" s="106"/>
      <c r="AD551" s="106"/>
      <c r="AE551" s="106"/>
      <c r="AF551" s="106"/>
      <c r="AG551" s="106"/>
      <c r="AH551" s="106"/>
      <c r="AI551" s="106"/>
      <c r="AJ551" s="106"/>
      <c r="AK551" s="106"/>
      <c r="AL551" s="106"/>
      <c r="AM551" s="106"/>
      <c r="AN551" s="106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</row>
    <row r="552" spans="2:54"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  <c r="AA552" s="106"/>
      <c r="AB552" s="106"/>
      <c r="AC552" s="106"/>
      <c r="AD552" s="106"/>
      <c r="AE552" s="106"/>
      <c r="AF552" s="106"/>
      <c r="AG552" s="106"/>
      <c r="AH552" s="106"/>
      <c r="AI552" s="106"/>
      <c r="AJ552" s="106"/>
      <c r="AK552" s="106"/>
      <c r="AL552" s="106"/>
      <c r="AM552" s="106"/>
      <c r="AN552" s="106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</row>
    <row r="553" spans="2:54"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  <c r="AA553" s="106"/>
      <c r="AB553" s="106"/>
      <c r="AC553" s="106"/>
      <c r="AD553" s="106"/>
      <c r="AE553" s="106"/>
      <c r="AF553" s="106"/>
      <c r="AG553" s="106"/>
      <c r="AH553" s="106"/>
      <c r="AI553" s="106"/>
      <c r="AJ553" s="106"/>
      <c r="AK553" s="106"/>
      <c r="AL553" s="106"/>
      <c r="AM553" s="106"/>
      <c r="AN553" s="106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</row>
    <row r="554" spans="2:54"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  <c r="AA554" s="106"/>
      <c r="AB554" s="106"/>
      <c r="AC554" s="106"/>
      <c r="AD554" s="106"/>
      <c r="AE554" s="106"/>
      <c r="AF554" s="106"/>
      <c r="AG554" s="106"/>
      <c r="AH554" s="106"/>
      <c r="AI554" s="106"/>
      <c r="AJ554" s="106"/>
      <c r="AK554" s="106"/>
      <c r="AL554" s="106"/>
      <c r="AM554" s="106"/>
      <c r="AN554" s="106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</row>
    <row r="555" spans="2:54"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  <c r="AA555" s="106"/>
      <c r="AB555" s="106"/>
      <c r="AC555" s="106"/>
      <c r="AD555" s="106"/>
      <c r="AE555" s="106"/>
      <c r="AF555" s="106"/>
      <c r="AG555" s="106"/>
      <c r="AH555" s="106"/>
      <c r="AI555" s="106"/>
      <c r="AJ555" s="106"/>
      <c r="AK555" s="106"/>
      <c r="AL555" s="106"/>
      <c r="AM555" s="106"/>
      <c r="AN555" s="106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</row>
    <row r="556" spans="2:54"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  <c r="AA556" s="106"/>
      <c r="AB556" s="106"/>
      <c r="AC556" s="106"/>
      <c r="AD556" s="106"/>
      <c r="AE556" s="106"/>
      <c r="AF556" s="106"/>
      <c r="AG556" s="106"/>
      <c r="AH556" s="106"/>
      <c r="AI556" s="106"/>
      <c r="AJ556" s="106"/>
      <c r="AK556" s="106"/>
      <c r="AL556" s="106"/>
      <c r="AM556" s="106"/>
      <c r="AN556" s="106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</row>
    <row r="557" spans="2:54"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  <c r="AA557" s="106"/>
      <c r="AB557" s="106"/>
      <c r="AC557" s="106"/>
      <c r="AD557" s="106"/>
      <c r="AE557" s="106"/>
      <c r="AF557" s="106"/>
      <c r="AG557" s="106"/>
      <c r="AH557" s="106"/>
      <c r="AI557" s="106"/>
      <c r="AJ557" s="106"/>
      <c r="AK557" s="106"/>
      <c r="AL557" s="106"/>
      <c r="AM557" s="106"/>
      <c r="AN557" s="106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</row>
    <row r="558" spans="2:54"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  <c r="AA558" s="106"/>
      <c r="AB558" s="106"/>
      <c r="AC558" s="106"/>
      <c r="AD558" s="106"/>
      <c r="AE558" s="106"/>
      <c r="AF558" s="106"/>
      <c r="AG558" s="106"/>
      <c r="AH558" s="106"/>
      <c r="AI558" s="106"/>
      <c r="AJ558" s="106"/>
      <c r="AK558" s="106"/>
      <c r="AL558" s="106"/>
      <c r="AM558" s="106"/>
      <c r="AN558" s="106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</row>
    <row r="559" spans="2:54"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  <c r="AA559" s="106"/>
      <c r="AB559" s="106"/>
      <c r="AC559" s="106"/>
      <c r="AD559" s="106"/>
      <c r="AE559" s="106"/>
      <c r="AF559" s="106"/>
      <c r="AG559" s="106"/>
      <c r="AH559" s="106"/>
      <c r="AI559" s="106"/>
      <c r="AJ559" s="106"/>
      <c r="AK559" s="106"/>
      <c r="AL559" s="106"/>
      <c r="AM559" s="106"/>
      <c r="AN559" s="106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</row>
    <row r="560" spans="2:54"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  <c r="AA560" s="106"/>
      <c r="AB560" s="106"/>
      <c r="AC560" s="106"/>
      <c r="AD560" s="106"/>
      <c r="AE560" s="106"/>
      <c r="AF560" s="106"/>
      <c r="AG560" s="106"/>
      <c r="AH560" s="106"/>
      <c r="AI560" s="106"/>
      <c r="AJ560" s="106"/>
      <c r="AK560" s="106"/>
      <c r="AL560" s="106"/>
      <c r="AM560" s="106"/>
      <c r="AN560" s="106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</row>
    <row r="561" spans="2:54"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  <c r="AA561" s="106"/>
      <c r="AB561" s="106"/>
      <c r="AC561" s="106"/>
      <c r="AD561" s="106"/>
      <c r="AE561" s="106"/>
      <c r="AF561" s="106"/>
      <c r="AG561" s="106"/>
      <c r="AH561" s="106"/>
      <c r="AI561" s="106"/>
      <c r="AJ561" s="106"/>
      <c r="AK561" s="106"/>
      <c r="AL561" s="106"/>
      <c r="AM561" s="106"/>
      <c r="AN561" s="106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</row>
    <row r="562" spans="2:54"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  <c r="AA562" s="106"/>
      <c r="AB562" s="106"/>
      <c r="AC562" s="106"/>
      <c r="AD562" s="106"/>
      <c r="AE562" s="106"/>
      <c r="AF562" s="106"/>
      <c r="AG562" s="106"/>
      <c r="AH562" s="106"/>
      <c r="AI562" s="106"/>
      <c r="AJ562" s="106"/>
      <c r="AK562" s="106"/>
      <c r="AL562" s="106"/>
      <c r="AM562" s="106"/>
      <c r="AN562" s="106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</row>
    <row r="563" spans="2:54"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  <c r="AA563" s="106"/>
      <c r="AB563" s="106"/>
      <c r="AC563" s="106"/>
      <c r="AD563" s="106"/>
      <c r="AE563" s="106"/>
      <c r="AF563" s="106"/>
      <c r="AG563" s="106"/>
      <c r="AH563" s="106"/>
      <c r="AI563" s="106"/>
      <c r="AJ563" s="106"/>
      <c r="AK563" s="106"/>
      <c r="AL563" s="106"/>
      <c r="AM563" s="106"/>
      <c r="AN563" s="106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</row>
    <row r="564" spans="2:54"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  <c r="AA564" s="106"/>
      <c r="AB564" s="106"/>
      <c r="AC564" s="106"/>
      <c r="AD564" s="106"/>
      <c r="AE564" s="106"/>
      <c r="AF564" s="106"/>
      <c r="AG564" s="106"/>
      <c r="AH564" s="106"/>
      <c r="AI564" s="106"/>
      <c r="AJ564" s="106"/>
      <c r="AK564" s="106"/>
      <c r="AL564" s="106"/>
      <c r="AM564" s="106"/>
      <c r="AN564" s="106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</row>
    <row r="565" spans="2:54"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  <c r="AA565" s="106"/>
      <c r="AB565" s="106"/>
      <c r="AC565" s="106"/>
      <c r="AD565" s="106"/>
      <c r="AE565" s="106"/>
      <c r="AF565" s="106"/>
      <c r="AG565" s="106"/>
      <c r="AH565" s="106"/>
      <c r="AI565" s="106"/>
      <c r="AJ565" s="106"/>
      <c r="AK565" s="106"/>
      <c r="AL565" s="106"/>
      <c r="AM565" s="106"/>
      <c r="AN565" s="106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</row>
    <row r="566" spans="2:54"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  <c r="AA566" s="106"/>
      <c r="AB566" s="106"/>
      <c r="AC566" s="106"/>
      <c r="AD566" s="106"/>
      <c r="AE566" s="106"/>
      <c r="AF566" s="106"/>
      <c r="AG566" s="106"/>
      <c r="AH566" s="106"/>
      <c r="AI566" s="106"/>
      <c r="AJ566" s="106"/>
      <c r="AK566" s="106"/>
      <c r="AL566" s="106"/>
      <c r="AM566" s="106"/>
      <c r="AN566" s="106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</row>
    <row r="567" spans="2:54"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  <c r="AA567" s="106"/>
      <c r="AB567" s="106"/>
      <c r="AC567" s="106"/>
      <c r="AD567" s="106"/>
      <c r="AE567" s="106"/>
      <c r="AF567" s="106"/>
      <c r="AG567" s="106"/>
      <c r="AH567" s="106"/>
      <c r="AI567" s="106"/>
      <c r="AJ567" s="106"/>
      <c r="AK567" s="106"/>
      <c r="AL567" s="106"/>
      <c r="AM567" s="106"/>
      <c r="AN567" s="106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</row>
    <row r="568" spans="2:54"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  <c r="AA568" s="106"/>
      <c r="AB568" s="106"/>
      <c r="AC568" s="106"/>
      <c r="AD568" s="106"/>
      <c r="AE568" s="106"/>
      <c r="AF568" s="106"/>
      <c r="AG568" s="106"/>
      <c r="AH568" s="106"/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</row>
    <row r="569" spans="2:54"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  <c r="AA569" s="106"/>
      <c r="AB569" s="106"/>
      <c r="AC569" s="106"/>
      <c r="AD569" s="106"/>
      <c r="AE569" s="106"/>
      <c r="AF569" s="106"/>
      <c r="AG569" s="106"/>
      <c r="AH569" s="106"/>
      <c r="AI569" s="106"/>
      <c r="AJ569" s="106"/>
      <c r="AK569" s="106"/>
      <c r="AL569" s="106"/>
      <c r="AM569" s="106"/>
      <c r="AN569" s="106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</row>
    <row r="570" spans="2:54"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  <c r="AA570" s="106"/>
      <c r="AB570" s="106"/>
      <c r="AC570" s="106"/>
      <c r="AD570" s="106"/>
      <c r="AE570" s="106"/>
      <c r="AF570" s="106"/>
      <c r="AG570" s="106"/>
      <c r="AH570" s="106"/>
      <c r="AI570" s="106"/>
      <c r="AJ570" s="106"/>
      <c r="AK570" s="106"/>
      <c r="AL570" s="106"/>
      <c r="AM570" s="106"/>
      <c r="AN570" s="106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</row>
    <row r="571" spans="2:54"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  <c r="AA571" s="106"/>
      <c r="AB571" s="106"/>
      <c r="AC571" s="106"/>
      <c r="AD571" s="106"/>
      <c r="AE571" s="106"/>
      <c r="AF571" s="106"/>
      <c r="AG571" s="106"/>
      <c r="AH571" s="106"/>
      <c r="AI571" s="106"/>
      <c r="AJ571" s="106"/>
      <c r="AK571" s="106"/>
      <c r="AL571" s="106"/>
      <c r="AM571" s="106"/>
      <c r="AN571" s="106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</row>
    <row r="572" spans="2:54"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  <c r="AA572" s="106"/>
      <c r="AB572" s="106"/>
      <c r="AC572" s="106"/>
      <c r="AD572" s="106"/>
      <c r="AE572" s="106"/>
      <c r="AF572" s="106"/>
      <c r="AG572" s="106"/>
      <c r="AH572" s="106"/>
      <c r="AI572" s="106"/>
      <c r="AJ572" s="106"/>
      <c r="AK572" s="106"/>
      <c r="AL572" s="106"/>
      <c r="AM572" s="106"/>
      <c r="AN572" s="106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</row>
    <row r="573" spans="2:54"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  <c r="AA573" s="106"/>
      <c r="AB573" s="106"/>
      <c r="AC573" s="106"/>
      <c r="AD573" s="106"/>
      <c r="AE573" s="106"/>
      <c r="AF573" s="106"/>
      <c r="AG573" s="106"/>
      <c r="AH573" s="106"/>
      <c r="AI573" s="106"/>
      <c r="AJ573" s="106"/>
      <c r="AK573" s="106"/>
      <c r="AL573" s="106"/>
      <c r="AM573" s="106"/>
      <c r="AN573" s="106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</row>
    <row r="574" spans="2:54"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  <c r="AA574" s="106"/>
      <c r="AB574" s="106"/>
      <c r="AC574" s="106"/>
      <c r="AD574" s="106"/>
      <c r="AE574" s="106"/>
      <c r="AF574" s="106"/>
      <c r="AG574" s="106"/>
      <c r="AH574" s="106"/>
      <c r="AI574" s="106"/>
      <c r="AJ574" s="106"/>
      <c r="AK574" s="106"/>
      <c r="AL574" s="106"/>
      <c r="AM574" s="106"/>
      <c r="AN574" s="106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</row>
    <row r="575" spans="2:54"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  <c r="AA575" s="106"/>
      <c r="AB575" s="106"/>
      <c r="AC575" s="106"/>
      <c r="AD575" s="106"/>
      <c r="AE575" s="106"/>
      <c r="AF575" s="106"/>
      <c r="AG575" s="106"/>
      <c r="AH575" s="106"/>
      <c r="AI575" s="106"/>
      <c r="AJ575" s="106"/>
      <c r="AK575" s="106"/>
      <c r="AL575" s="106"/>
      <c r="AM575" s="106"/>
      <c r="AN575" s="106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</row>
    <row r="576" spans="2:54"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  <c r="AA576" s="106"/>
      <c r="AB576" s="106"/>
      <c r="AC576" s="106"/>
      <c r="AD576" s="106"/>
      <c r="AE576" s="106"/>
      <c r="AF576" s="106"/>
      <c r="AG576" s="106"/>
      <c r="AH576" s="106"/>
      <c r="AI576" s="106"/>
      <c r="AJ576" s="106"/>
      <c r="AK576" s="106"/>
      <c r="AL576" s="106"/>
      <c r="AM576" s="106"/>
      <c r="AN576" s="106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</row>
    <row r="577" spans="2:54"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  <c r="AA577" s="106"/>
      <c r="AB577" s="106"/>
      <c r="AC577" s="106"/>
      <c r="AD577" s="106"/>
      <c r="AE577" s="106"/>
      <c r="AF577" s="106"/>
      <c r="AG577" s="106"/>
      <c r="AH577" s="106"/>
      <c r="AI577" s="106"/>
      <c r="AJ577" s="106"/>
      <c r="AK577" s="106"/>
      <c r="AL577" s="106"/>
      <c r="AM577" s="106"/>
      <c r="AN577" s="106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</row>
    <row r="578" spans="2:54"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  <c r="AA578" s="106"/>
      <c r="AB578" s="106"/>
      <c r="AC578" s="106"/>
      <c r="AD578" s="106"/>
      <c r="AE578" s="106"/>
      <c r="AF578" s="106"/>
      <c r="AG578" s="106"/>
      <c r="AH578" s="106"/>
      <c r="AI578" s="106"/>
      <c r="AJ578" s="106"/>
      <c r="AK578" s="106"/>
      <c r="AL578" s="106"/>
      <c r="AM578" s="106"/>
      <c r="AN578" s="106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</row>
    <row r="579" spans="2:54"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  <c r="AA579" s="106"/>
      <c r="AB579" s="106"/>
      <c r="AC579" s="106"/>
      <c r="AD579" s="106"/>
      <c r="AE579" s="106"/>
      <c r="AF579" s="106"/>
      <c r="AG579" s="106"/>
      <c r="AH579" s="106"/>
      <c r="AI579" s="106"/>
      <c r="AJ579" s="106"/>
      <c r="AK579" s="106"/>
      <c r="AL579" s="106"/>
      <c r="AM579" s="106"/>
      <c r="AN579" s="106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</row>
    <row r="580" spans="2:54"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  <c r="AA580" s="106"/>
      <c r="AB580" s="106"/>
      <c r="AC580" s="106"/>
      <c r="AD580" s="106"/>
      <c r="AE580" s="106"/>
      <c r="AF580" s="106"/>
      <c r="AG580" s="106"/>
      <c r="AH580" s="106"/>
      <c r="AI580" s="106"/>
      <c r="AJ580" s="106"/>
      <c r="AK580" s="106"/>
      <c r="AL580" s="106"/>
      <c r="AM580" s="106"/>
      <c r="AN580" s="106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</row>
    <row r="581" spans="2:54"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  <c r="AA581" s="106"/>
      <c r="AB581" s="106"/>
      <c r="AC581" s="106"/>
      <c r="AD581" s="106"/>
      <c r="AE581" s="106"/>
      <c r="AF581" s="106"/>
      <c r="AG581" s="106"/>
      <c r="AH581" s="106"/>
      <c r="AI581" s="106"/>
      <c r="AJ581" s="106"/>
      <c r="AK581" s="106"/>
      <c r="AL581" s="106"/>
      <c r="AM581" s="106"/>
      <c r="AN581" s="106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</row>
    <row r="582" spans="2:54"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  <c r="AA582" s="106"/>
      <c r="AB582" s="106"/>
      <c r="AC582" s="106"/>
      <c r="AD582" s="106"/>
      <c r="AE582" s="106"/>
      <c r="AF582" s="106"/>
      <c r="AG582" s="106"/>
      <c r="AH582" s="106"/>
      <c r="AI582" s="106"/>
      <c r="AJ582" s="106"/>
      <c r="AK582" s="106"/>
      <c r="AL582" s="106"/>
      <c r="AM582" s="106"/>
      <c r="AN582" s="106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</row>
    <row r="583" spans="2:54"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  <c r="AA583" s="106"/>
      <c r="AB583" s="106"/>
      <c r="AC583" s="106"/>
      <c r="AD583" s="106"/>
      <c r="AE583" s="106"/>
      <c r="AF583" s="106"/>
      <c r="AG583" s="106"/>
      <c r="AH583" s="106"/>
      <c r="AI583" s="106"/>
      <c r="AJ583" s="106"/>
      <c r="AK583" s="106"/>
      <c r="AL583" s="106"/>
      <c r="AM583" s="106"/>
      <c r="AN583" s="106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</row>
    <row r="584" spans="2:54"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  <c r="AA584" s="106"/>
      <c r="AB584" s="106"/>
      <c r="AC584" s="106"/>
      <c r="AD584" s="106"/>
      <c r="AE584" s="106"/>
      <c r="AF584" s="106"/>
      <c r="AG584" s="106"/>
      <c r="AH584" s="106"/>
      <c r="AI584" s="106"/>
      <c r="AJ584" s="106"/>
      <c r="AK584" s="106"/>
      <c r="AL584" s="106"/>
      <c r="AM584" s="106"/>
      <c r="AN584" s="106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</row>
    <row r="585" spans="2:54"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  <c r="AA585" s="106"/>
      <c r="AB585" s="106"/>
      <c r="AC585" s="106"/>
      <c r="AD585" s="106"/>
      <c r="AE585" s="106"/>
      <c r="AF585" s="106"/>
      <c r="AG585" s="106"/>
      <c r="AH585" s="106"/>
      <c r="AI585" s="106"/>
      <c r="AJ585" s="106"/>
      <c r="AK585" s="106"/>
      <c r="AL585" s="106"/>
      <c r="AM585" s="106"/>
      <c r="AN585" s="106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</row>
    <row r="586" spans="2:54"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  <c r="AA586" s="106"/>
      <c r="AB586" s="106"/>
      <c r="AC586" s="106"/>
      <c r="AD586" s="106"/>
      <c r="AE586" s="106"/>
      <c r="AF586" s="106"/>
      <c r="AG586" s="106"/>
      <c r="AH586" s="106"/>
      <c r="AI586" s="106"/>
      <c r="AJ586" s="106"/>
      <c r="AK586" s="106"/>
      <c r="AL586" s="106"/>
      <c r="AM586" s="106"/>
      <c r="AN586" s="106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</row>
    <row r="587" spans="2:54"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  <c r="AA587" s="106"/>
      <c r="AB587" s="106"/>
      <c r="AC587" s="106"/>
      <c r="AD587" s="106"/>
      <c r="AE587" s="106"/>
      <c r="AF587" s="106"/>
      <c r="AG587" s="106"/>
      <c r="AH587" s="106"/>
      <c r="AI587" s="106"/>
      <c r="AJ587" s="106"/>
      <c r="AK587" s="106"/>
      <c r="AL587" s="106"/>
      <c r="AM587" s="106"/>
      <c r="AN587" s="106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</row>
    <row r="588" spans="2:54"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  <c r="AA588" s="106"/>
      <c r="AB588" s="106"/>
      <c r="AC588" s="106"/>
      <c r="AD588" s="106"/>
      <c r="AE588" s="106"/>
      <c r="AF588" s="106"/>
      <c r="AG588" s="106"/>
      <c r="AH588" s="106"/>
      <c r="AI588" s="106"/>
      <c r="AJ588" s="106"/>
      <c r="AK588" s="106"/>
      <c r="AL588" s="106"/>
      <c r="AM588" s="106"/>
      <c r="AN588" s="106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</row>
    <row r="589" spans="2:54"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  <c r="AA589" s="106"/>
      <c r="AB589" s="106"/>
      <c r="AC589" s="106"/>
      <c r="AD589" s="106"/>
      <c r="AE589" s="106"/>
      <c r="AF589" s="106"/>
      <c r="AG589" s="106"/>
      <c r="AH589" s="106"/>
      <c r="AI589" s="106"/>
      <c r="AJ589" s="106"/>
      <c r="AK589" s="106"/>
      <c r="AL589" s="106"/>
      <c r="AM589" s="106"/>
      <c r="AN589" s="106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</row>
    <row r="590" spans="2:54"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  <c r="AA590" s="106"/>
      <c r="AB590" s="106"/>
      <c r="AC590" s="106"/>
      <c r="AD590" s="106"/>
      <c r="AE590" s="106"/>
      <c r="AF590" s="106"/>
      <c r="AG590" s="106"/>
      <c r="AH590" s="106"/>
      <c r="AI590" s="106"/>
      <c r="AJ590" s="106"/>
      <c r="AK590" s="106"/>
      <c r="AL590" s="106"/>
      <c r="AM590" s="106"/>
      <c r="AN590" s="106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</row>
    <row r="591" spans="2:54"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  <c r="AA591" s="106"/>
      <c r="AB591" s="106"/>
      <c r="AC591" s="106"/>
      <c r="AD591" s="106"/>
      <c r="AE591" s="106"/>
      <c r="AF591" s="106"/>
      <c r="AG591" s="106"/>
      <c r="AH591" s="106"/>
      <c r="AI591" s="106"/>
      <c r="AJ591" s="106"/>
      <c r="AK591" s="106"/>
      <c r="AL591" s="106"/>
      <c r="AM591" s="106"/>
      <c r="AN591" s="106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</row>
    <row r="592" spans="2:54"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  <c r="AA592" s="106"/>
      <c r="AB592" s="106"/>
      <c r="AC592" s="106"/>
      <c r="AD592" s="106"/>
      <c r="AE592" s="106"/>
      <c r="AF592" s="106"/>
      <c r="AG592" s="106"/>
      <c r="AH592" s="106"/>
      <c r="AI592" s="106"/>
      <c r="AJ592" s="106"/>
      <c r="AK592" s="106"/>
      <c r="AL592" s="106"/>
      <c r="AM592" s="106"/>
      <c r="AN592" s="106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</row>
    <row r="593" spans="2:54"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  <c r="AA593" s="106"/>
      <c r="AB593" s="106"/>
      <c r="AC593" s="106"/>
      <c r="AD593" s="106"/>
      <c r="AE593" s="106"/>
      <c r="AF593" s="106"/>
      <c r="AG593" s="106"/>
      <c r="AH593" s="106"/>
      <c r="AI593" s="106"/>
      <c r="AJ593" s="106"/>
      <c r="AK593" s="106"/>
      <c r="AL593" s="106"/>
      <c r="AM593" s="106"/>
      <c r="AN593" s="106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</row>
    <row r="594" spans="2:54"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  <c r="AA594" s="106"/>
      <c r="AB594" s="106"/>
      <c r="AC594" s="106"/>
      <c r="AD594" s="106"/>
      <c r="AE594" s="106"/>
      <c r="AF594" s="106"/>
      <c r="AG594" s="106"/>
      <c r="AH594" s="106"/>
      <c r="AI594" s="106"/>
      <c r="AJ594" s="106"/>
      <c r="AK594" s="106"/>
      <c r="AL594" s="106"/>
      <c r="AM594" s="106"/>
      <c r="AN594" s="106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</row>
    <row r="595" spans="2:54"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  <c r="AA595" s="106"/>
      <c r="AB595" s="106"/>
      <c r="AC595" s="106"/>
      <c r="AD595" s="106"/>
      <c r="AE595" s="106"/>
      <c r="AF595" s="106"/>
      <c r="AG595" s="106"/>
      <c r="AH595" s="106"/>
      <c r="AI595" s="106"/>
      <c r="AJ595" s="106"/>
      <c r="AK595" s="106"/>
      <c r="AL595" s="106"/>
      <c r="AM595" s="106"/>
      <c r="AN595" s="106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</row>
    <row r="596" spans="2:54"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  <c r="AA596" s="106"/>
      <c r="AB596" s="106"/>
      <c r="AC596" s="106"/>
      <c r="AD596" s="106"/>
      <c r="AE596" s="106"/>
      <c r="AF596" s="106"/>
      <c r="AG596" s="106"/>
      <c r="AH596" s="106"/>
      <c r="AI596" s="106"/>
      <c r="AJ596" s="106"/>
      <c r="AK596" s="106"/>
      <c r="AL596" s="106"/>
      <c r="AM596" s="106"/>
      <c r="AN596" s="106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</row>
    <row r="597" spans="2:54"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  <c r="AA597" s="106"/>
      <c r="AB597" s="106"/>
      <c r="AC597" s="106"/>
      <c r="AD597" s="106"/>
      <c r="AE597" s="106"/>
      <c r="AF597" s="106"/>
      <c r="AG597" s="106"/>
      <c r="AH597" s="106"/>
      <c r="AI597" s="106"/>
      <c r="AJ597" s="106"/>
      <c r="AK597" s="106"/>
      <c r="AL597" s="106"/>
      <c r="AM597" s="106"/>
      <c r="AN597" s="106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</row>
    <row r="598" spans="2:54"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  <c r="AA598" s="106"/>
      <c r="AB598" s="106"/>
      <c r="AC598" s="106"/>
      <c r="AD598" s="106"/>
      <c r="AE598" s="106"/>
      <c r="AF598" s="106"/>
      <c r="AG598" s="106"/>
      <c r="AH598" s="106"/>
      <c r="AI598" s="106"/>
      <c r="AJ598" s="106"/>
      <c r="AK598" s="106"/>
      <c r="AL598" s="106"/>
      <c r="AM598" s="106"/>
      <c r="AN598" s="106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</row>
    <row r="599" spans="2:54"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  <c r="AA599" s="106"/>
      <c r="AB599" s="106"/>
      <c r="AC599" s="106"/>
      <c r="AD599" s="106"/>
      <c r="AE599" s="106"/>
      <c r="AF599" s="106"/>
      <c r="AG599" s="106"/>
      <c r="AH599" s="106"/>
      <c r="AI599" s="106"/>
      <c r="AJ599" s="106"/>
      <c r="AK599" s="106"/>
      <c r="AL599" s="106"/>
      <c r="AM599" s="106"/>
      <c r="AN599" s="106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</row>
    <row r="600" spans="2:54"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  <c r="AA600" s="106"/>
      <c r="AB600" s="106"/>
      <c r="AC600" s="106"/>
      <c r="AD600" s="106"/>
      <c r="AE600" s="106"/>
      <c r="AF600" s="106"/>
      <c r="AG600" s="106"/>
      <c r="AH600" s="106"/>
      <c r="AI600" s="106"/>
      <c r="AJ600" s="106"/>
      <c r="AK600" s="106"/>
      <c r="AL600" s="106"/>
      <c r="AM600" s="106"/>
      <c r="AN600" s="106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</row>
    <row r="601" spans="2:54"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  <c r="AA601" s="106"/>
      <c r="AB601" s="106"/>
      <c r="AC601" s="106"/>
      <c r="AD601" s="106"/>
      <c r="AE601" s="106"/>
      <c r="AF601" s="106"/>
      <c r="AG601" s="106"/>
      <c r="AH601" s="106"/>
      <c r="AI601" s="106"/>
      <c r="AJ601" s="106"/>
      <c r="AK601" s="106"/>
      <c r="AL601" s="106"/>
      <c r="AM601" s="106"/>
      <c r="AN601" s="106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</row>
    <row r="602" spans="2:54"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  <c r="AA602" s="106"/>
      <c r="AB602" s="106"/>
      <c r="AC602" s="106"/>
      <c r="AD602" s="106"/>
      <c r="AE602" s="106"/>
      <c r="AF602" s="106"/>
      <c r="AG602" s="106"/>
      <c r="AH602" s="106"/>
      <c r="AI602" s="106"/>
      <c r="AJ602" s="106"/>
      <c r="AK602" s="106"/>
      <c r="AL602" s="106"/>
      <c r="AM602" s="106"/>
      <c r="AN602" s="106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</row>
    <row r="603" spans="2:54"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  <c r="AA603" s="106"/>
      <c r="AB603" s="106"/>
      <c r="AC603" s="106"/>
      <c r="AD603" s="106"/>
      <c r="AE603" s="106"/>
      <c r="AF603" s="106"/>
      <c r="AG603" s="106"/>
      <c r="AH603" s="106"/>
      <c r="AI603" s="106"/>
      <c r="AJ603" s="106"/>
      <c r="AK603" s="106"/>
      <c r="AL603" s="106"/>
      <c r="AM603" s="106"/>
      <c r="AN603" s="106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</row>
    <row r="604" spans="2:54"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  <c r="AA604" s="106"/>
      <c r="AB604" s="106"/>
      <c r="AC604" s="106"/>
      <c r="AD604" s="106"/>
      <c r="AE604" s="106"/>
      <c r="AF604" s="106"/>
      <c r="AG604" s="106"/>
      <c r="AH604" s="106"/>
      <c r="AI604" s="106"/>
      <c r="AJ604" s="106"/>
      <c r="AK604" s="106"/>
      <c r="AL604" s="106"/>
      <c r="AM604" s="106"/>
      <c r="AN604" s="106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</row>
    <row r="605" spans="2:54"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  <c r="AA605" s="106"/>
      <c r="AB605" s="106"/>
      <c r="AC605" s="106"/>
      <c r="AD605" s="106"/>
      <c r="AE605" s="106"/>
      <c r="AF605" s="106"/>
      <c r="AG605" s="106"/>
      <c r="AH605" s="106"/>
      <c r="AI605" s="106"/>
      <c r="AJ605" s="106"/>
      <c r="AK605" s="106"/>
      <c r="AL605" s="106"/>
      <c r="AM605" s="106"/>
      <c r="AN605" s="106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</row>
    <row r="606" spans="2:54"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  <c r="AA606" s="106"/>
      <c r="AB606" s="106"/>
      <c r="AC606" s="106"/>
      <c r="AD606" s="106"/>
      <c r="AE606" s="106"/>
      <c r="AF606" s="106"/>
      <c r="AG606" s="106"/>
      <c r="AH606" s="106"/>
      <c r="AI606" s="106"/>
      <c r="AJ606" s="106"/>
      <c r="AK606" s="106"/>
      <c r="AL606" s="106"/>
      <c r="AM606" s="106"/>
      <c r="AN606" s="106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</row>
    <row r="607" spans="2:54"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  <c r="AA607" s="106"/>
      <c r="AB607" s="106"/>
      <c r="AC607" s="106"/>
      <c r="AD607" s="106"/>
      <c r="AE607" s="106"/>
      <c r="AF607" s="106"/>
      <c r="AG607" s="106"/>
      <c r="AH607" s="106"/>
      <c r="AI607" s="106"/>
      <c r="AJ607" s="106"/>
      <c r="AK607" s="106"/>
      <c r="AL607" s="106"/>
      <c r="AM607" s="106"/>
      <c r="AN607" s="106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</row>
    <row r="608" spans="2:54"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  <c r="AA608" s="106"/>
      <c r="AB608" s="106"/>
      <c r="AC608" s="106"/>
      <c r="AD608" s="106"/>
      <c r="AE608" s="106"/>
      <c r="AF608" s="106"/>
      <c r="AG608" s="106"/>
      <c r="AH608" s="106"/>
      <c r="AI608" s="106"/>
      <c r="AJ608" s="106"/>
      <c r="AK608" s="106"/>
      <c r="AL608" s="106"/>
      <c r="AM608" s="106"/>
      <c r="AN608" s="106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</row>
    <row r="609" spans="2:54"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  <c r="AA609" s="106"/>
      <c r="AB609" s="106"/>
      <c r="AC609" s="106"/>
      <c r="AD609" s="106"/>
      <c r="AE609" s="106"/>
      <c r="AF609" s="106"/>
      <c r="AG609" s="106"/>
      <c r="AH609" s="106"/>
      <c r="AI609" s="106"/>
      <c r="AJ609" s="106"/>
      <c r="AK609" s="106"/>
      <c r="AL609" s="106"/>
      <c r="AM609" s="106"/>
      <c r="AN609" s="106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</row>
    <row r="610" spans="2:54"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  <c r="AA610" s="106"/>
      <c r="AB610" s="106"/>
      <c r="AC610" s="106"/>
      <c r="AD610" s="106"/>
      <c r="AE610" s="106"/>
      <c r="AF610" s="106"/>
      <c r="AG610" s="106"/>
      <c r="AH610" s="106"/>
      <c r="AI610" s="106"/>
      <c r="AJ610" s="106"/>
      <c r="AK610" s="106"/>
      <c r="AL610" s="106"/>
      <c r="AM610" s="106"/>
      <c r="AN610" s="106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</row>
    <row r="611" spans="2:54"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  <c r="AA611" s="106"/>
      <c r="AB611" s="106"/>
      <c r="AC611" s="106"/>
      <c r="AD611" s="106"/>
      <c r="AE611" s="106"/>
      <c r="AF611" s="106"/>
      <c r="AG611" s="106"/>
      <c r="AH611" s="106"/>
      <c r="AI611" s="106"/>
      <c r="AJ611" s="106"/>
      <c r="AK611" s="106"/>
      <c r="AL611" s="106"/>
      <c r="AM611" s="106"/>
      <c r="AN611" s="106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</row>
    <row r="612" spans="2:54"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  <c r="AA612" s="106"/>
      <c r="AB612" s="106"/>
      <c r="AC612" s="106"/>
      <c r="AD612" s="106"/>
      <c r="AE612" s="106"/>
      <c r="AF612" s="106"/>
      <c r="AG612" s="106"/>
      <c r="AH612" s="106"/>
      <c r="AI612" s="106"/>
      <c r="AJ612" s="106"/>
      <c r="AK612" s="106"/>
      <c r="AL612" s="106"/>
      <c r="AM612" s="106"/>
      <c r="AN612" s="106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</row>
    <row r="613" spans="2:54"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  <c r="AA613" s="106"/>
      <c r="AB613" s="106"/>
      <c r="AC613" s="106"/>
      <c r="AD613" s="106"/>
      <c r="AE613" s="106"/>
      <c r="AF613" s="106"/>
      <c r="AG613" s="106"/>
      <c r="AH613" s="106"/>
      <c r="AI613" s="106"/>
      <c r="AJ613" s="106"/>
      <c r="AK613" s="106"/>
      <c r="AL613" s="106"/>
      <c r="AM613" s="106"/>
      <c r="AN613" s="106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</row>
    <row r="614" spans="2:54"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  <c r="AA614" s="106"/>
      <c r="AB614" s="106"/>
      <c r="AC614" s="106"/>
      <c r="AD614" s="106"/>
      <c r="AE614" s="106"/>
      <c r="AF614" s="106"/>
      <c r="AG614" s="106"/>
      <c r="AH614" s="106"/>
      <c r="AI614" s="106"/>
      <c r="AJ614" s="106"/>
      <c r="AK614" s="106"/>
      <c r="AL614" s="106"/>
      <c r="AM614" s="106"/>
      <c r="AN614" s="106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</row>
    <row r="615" spans="2:54"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  <c r="AA615" s="106"/>
      <c r="AB615" s="106"/>
      <c r="AC615" s="106"/>
      <c r="AD615" s="106"/>
      <c r="AE615" s="106"/>
      <c r="AF615" s="106"/>
      <c r="AG615" s="106"/>
      <c r="AH615" s="106"/>
      <c r="AI615" s="106"/>
      <c r="AJ615" s="106"/>
      <c r="AK615" s="106"/>
      <c r="AL615" s="106"/>
      <c r="AM615" s="106"/>
      <c r="AN615" s="106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</row>
    <row r="616" spans="2:54"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  <c r="AA616" s="106"/>
      <c r="AB616" s="106"/>
      <c r="AC616" s="106"/>
      <c r="AD616" s="106"/>
      <c r="AE616" s="106"/>
      <c r="AF616" s="106"/>
      <c r="AG616" s="106"/>
      <c r="AH616" s="106"/>
      <c r="AI616" s="106"/>
      <c r="AJ616" s="106"/>
      <c r="AK616" s="106"/>
      <c r="AL616" s="106"/>
      <c r="AM616" s="106"/>
      <c r="AN616" s="106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</row>
    <row r="617" spans="2:54"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  <c r="AA617" s="106"/>
      <c r="AB617" s="106"/>
      <c r="AC617" s="106"/>
      <c r="AD617" s="106"/>
      <c r="AE617" s="106"/>
      <c r="AF617" s="106"/>
      <c r="AG617" s="106"/>
      <c r="AH617" s="106"/>
      <c r="AI617" s="106"/>
      <c r="AJ617" s="106"/>
      <c r="AK617" s="106"/>
      <c r="AL617" s="106"/>
      <c r="AM617" s="106"/>
      <c r="AN617" s="106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</row>
    <row r="618" spans="2:54"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  <c r="AA618" s="106"/>
      <c r="AB618" s="106"/>
      <c r="AC618" s="106"/>
      <c r="AD618" s="106"/>
      <c r="AE618" s="106"/>
      <c r="AF618" s="106"/>
      <c r="AG618" s="106"/>
      <c r="AH618" s="106"/>
      <c r="AI618" s="106"/>
      <c r="AJ618" s="106"/>
      <c r="AK618" s="106"/>
      <c r="AL618" s="106"/>
      <c r="AM618" s="106"/>
      <c r="AN618" s="106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</row>
    <row r="619" spans="2:54"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  <c r="AA619" s="106"/>
      <c r="AB619" s="106"/>
      <c r="AC619" s="106"/>
      <c r="AD619" s="106"/>
      <c r="AE619" s="106"/>
      <c r="AF619" s="106"/>
      <c r="AG619" s="106"/>
      <c r="AH619" s="106"/>
      <c r="AI619" s="106"/>
      <c r="AJ619" s="106"/>
      <c r="AK619" s="106"/>
      <c r="AL619" s="106"/>
      <c r="AM619" s="106"/>
      <c r="AN619" s="106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</row>
    <row r="620" spans="2:54"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  <c r="AA620" s="106"/>
      <c r="AB620" s="106"/>
      <c r="AC620" s="106"/>
      <c r="AD620" s="106"/>
      <c r="AE620" s="106"/>
      <c r="AF620" s="106"/>
      <c r="AG620" s="106"/>
      <c r="AH620" s="106"/>
      <c r="AI620" s="106"/>
      <c r="AJ620" s="106"/>
      <c r="AK620" s="106"/>
      <c r="AL620" s="106"/>
      <c r="AM620" s="106"/>
      <c r="AN620" s="106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</row>
    <row r="621" spans="2:54"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  <c r="AA621" s="106"/>
      <c r="AB621" s="106"/>
      <c r="AC621" s="106"/>
      <c r="AD621" s="106"/>
      <c r="AE621" s="106"/>
      <c r="AF621" s="106"/>
      <c r="AG621" s="106"/>
      <c r="AH621" s="106"/>
      <c r="AI621" s="106"/>
      <c r="AJ621" s="106"/>
      <c r="AK621" s="106"/>
      <c r="AL621" s="106"/>
      <c r="AM621" s="106"/>
      <c r="AN621" s="106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</row>
    <row r="622" spans="2:54"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  <c r="AA622" s="106"/>
      <c r="AB622" s="106"/>
      <c r="AC622" s="106"/>
      <c r="AD622" s="106"/>
      <c r="AE622" s="106"/>
      <c r="AF622" s="106"/>
      <c r="AG622" s="106"/>
      <c r="AH622" s="106"/>
      <c r="AI622" s="106"/>
      <c r="AJ622" s="106"/>
      <c r="AK622" s="106"/>
      <c r="AL622" s="106"/>
      <c r="AM622" s="106"/>
      <c r="AN622" s="106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</row>
    <row r="623" spans="2:54"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  <c r="AA623" s="106"/>
      <c r="AB623" s="106"/>
      <c r="AC623" s="106"/>
      <c r="AD623" s="106"/>
      <c r="AE623" s="106"/>
      <c r="AF623" s="106"/>
      <c r="AG623" s="106"/>
      <c r="AH623" s="106"/>
      <c r="AI623" s="106"/>
      <c r="AJ623" s="106"/>
      <c r="AK623" s="106"/>
      <c r="AL623" s="106"/>
      <c r="AM623" s="106"/>
      <c r="AN623" s="106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</row>
    <row r="624" spans="2:54"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  <c r="AA624" s="106"/>
      <c r="AB624" s="106"/>
      <c r="AC624" s="106"/>
      <c r="AD624" s="106"/>
      <c r="AE624" s="106"/>
      <c r="AF624" s="106"/>
      <c r="AG624" s="106"/>
      <c r="AH624" s="106"/>
      <c r="AI624" s="106"/>
      <c r="AJ624" s="106"/>
      <c r="AK624" s="106"/>
      <c r="AL624" s="106"/>
      <c r="AM624" s="106"/>
      <c r="AN624" s="106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</row>
    <row r="625" spans="2:54"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  <c r="AA625" s="106"/>
      <c r="AB625" s="106"/>
      <c r="AC625" s="106"/>
      <c r="AD625" s="106"/>
      <c r="AE625" s="106"/>
      <c r="AF625" s="106"/>
      <c r="AG625" s="106"/>
      <c r="AH625" s="106"/>
      <c r="AI625" s="106"/>
      <c r="AJ625" s="106"/>
      <c r="AK625" s="106"/>
      <c r="AL625" s="106"/>
      <c r="AM625" s="106"/>
      <c r="AN625" s="106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</row>
    <row r="626" spans="2:54"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  <c r="AA626" s="106"/>
      <c r="AB626" s="106"/>
      <c r="AC626" s="106"/>
      <c r="AD626" s="106"/>
      <c r="AE626" s="106"/>
      <c r="AF626" s="106"/>
      <c r="AG626" s="106"/>
      <c r="AH626" s="106"/>
      <c r="AI626" s="106"/>
      <c r="AJ626" s="106"/>
      <c r="AK626" s="106"/>
      <c r="AL626" s="106"/>
      <c r="AM626" s="106"/>
      <c r="AN626" s="106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</row>
    <row r="627" spans="2:54"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  <c r="AA627" s="106"/>
      <c r="AB627" s="106"/>
      <c r="AC627" s="106"/>
      <c r="AD627" s="106"/>
      <c r="AE627" s="106"/>
      <c r="AF627" s="106"/>
      <c r="AG627" s="106"/>
      <c r="AH627" s="106"/>
      <c r="AI627" s="106"/>
      <c r="AJ627" s="106"/>
      <c r="AK627" s="106"/>
      <c r="AL627" s="106"/>
      <c r="AM627" s="106"/>
      <c r="AN627" s="106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</row>
    <row r="628" spans="2:54"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  <c r="AA628" s="106"/>
      <c r="AB628" s="106"/>
      <c r="AC628" s="106"/>
      <c r="AD628" s="106"/>
      <c r="AE628" s="106"/>
      <c r="AF628" s="106"/>
      <c r="AG628" s="106"/>
      <c r="AH628" s="106"/>
      <c r="AI628" s="106"/>
      <c r="AJ628" s="106"/>
      <c r="AK628" s="106"/>
      <c r="AL628" s="106"/>
      <c r="AM628" s="106"/>
      <c r="AN628" s="106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</row>
    <row r="629" spans="2:54"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  <c r="AA629" s="106"/>
      <c r="AB629" s="106"/>
      <c r="AC629" s="106"/>
      <c r="AD629" s="106"/>
      <c r="AE629" s="106"/>
      <c r="AF629" s="106"/>
      <c r="AG629" s="106"/>
      <c r="AH629" s="106"/>
      <c r="AI629" s="106"/>
      <c r="AJ629" s="106"/>
      <c r="AK629" s="106"/>
      <c r="AL629" s="106"/>
      <c r="AM629" s="106"/>
      <c r="AN629" s="106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</row>
    <row r="630" spans="2:54"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  <c r="AA630" s="106"/>
      <c r="AB630" s="106"/>
      <c r="AC630" s="106"/>
      <c r="AD630" s="106"/>
      <c r="AE630" s="106"/>
      <c r="AF630" s="106"/>
      <c r="AG630" s="106"/>
      <c r="AH630" s="106"/>
      <c r="AI630" s="106"/>
      <c r="AJ630" s="106"/>
      <c r="AK630" s="106"/>
      <c r="AL630" s="106"/>
      <c r="AM630" s="106"/>
      <c r="AN630" s="106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</row>
    <row r="631" spans="2:54"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  <c r="AA631" s="106"/>
      <c r="AB631" s="106"/>
      <c r="AC631" s="106"/>
      <c r="AD631" s="106"/>
      <c r="AE631" s="106"/>
      <c r="AF631" s="106"/>
      <c r="AG631" s="106"/>
      <c r="AH631" s="106"/>
      <c r="AI631" s="106"/>
      <c r="AJ631" s="106"/>
      <c r="AK631" s="106"/>
      <c r="AL631" s="106"/>
      <c r="AM631" s="106"/>
      <c r="AN631" s="106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</row>
    <row r="632" spans="2:54"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  <c r="AA632" s="106"/>
      <c r="AB632" s="106"/>
      <c r="AC632" s="106"/>
      <c r="AD632" s="106"/>
      <c r="AE632" s="106"/>
      <c r="AF632" s="106"/>
      <c r="AG632" s="106"/>
      <c r="AH632" s="106"/>
      <c r="AI632" s="106"/>
      <c r="AJ632" s="106"/>
      <c r="AK632" s="106"/>
      <c r="AL632" s="106"/>
      <c r="AM632" s="106"/>
      <c r="AN632" s="106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</row>
    <row r="633" spans="2:54"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  <c r="AA633" s="106"/>
      <c r="AB633" s="106"/>
      <c r="AC633" s="106"/>
      <c r="AD633" s="106"/>
      <c r="AE633" s="106"/>
      <c r="AF633" s="106"/>
      <c r="AG633" s="106"/>
      <c r="AH633" s="106"/>
      <c r="AI633" s="106"/>
      <c r="AJ633" s="106"/>
      <c r="AK633" s="106"/>
      <c r="AL633" s="106"/>
      <c r="AM633" s="106"/>
      <c r="AN633" s="106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</row>
    <row r="634" spans="2:54"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  <c r="AA634" s="106"/>
      <c r="AB634" s="106"/>
      <c r="AC634" s="106"/>
      <c r="AD634" s="106"/>
      <c r="AE634" s="106"/>
      <c r="AF634" s="106"/>
      <c r="AG634" s="106"/>
      <c r="AH634" s="106"/>
      <c r="AI634" s="106"/>
      <c r="AJ634" s="106"/>
      <c r="AK634" s="106"/>
      <c r="AL634" s="106"/>
      <c r="AM634" s="106"/>
      <c r="AN634" s="106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</row>
    <row r="635" spans="2:54"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  <c r="AA635" s="106"/>
      <c r="AB635" s="106"/>
      <c r="AC635" s="106"/>
      <c r="AD635" s="106"/>
      <c r="AE635" s="106"/>
      <c r="AF635" s="106"/>
      <c r="AG635" s="106"/>
      <c r="AH635" s="106"/>
      <c r="AI635" s="106"/>
      <c r="AJ635" s="106"/>
      <c r="AK635" s="106"/>
      <c r="AL635" s="106"/>
      <c r="AM635" s="106"/>
      <c r="AN635" s="106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</row>
    <row r="636" spans="2:54"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  <c r="AA636" s="106"/>
      <c r="AB636" s="106"/>
      <c r="AC636" s="106"/>
      <c r="AD636" s="106"/>
      <c r="AE636" s="106"/>
      <c r="AF636" s="106"/>
      <c r="AG636" s="106"/>
      <c r="AH636" s="106"/>
      <c r="AI636" s="106"/>
      <c r="AJ636" s="106"/>
      <c r="AK636" s="106"/>
      <c r="AL636" s="106"/>
      <c r="AM636" s="106"/>
      <c r="AN636" s="106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</row>
    <row r="637" spans="2:54"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  <c r="AA637" s="106"/>
      <c r="AB637" s="106"/>
      <c r="AC637" s="106"/>
      <c r="AD637" s="106"/>
      <c r="AE637" s="106"/>
      <c r="AF637" s="106"/>
      <c r="AG637" s="106"/>
      <c r="AH637" s="106"/>
      <c r="AI637" s="106"/>
      <c r="AJ637" s="106"/>
      <c r="AK637" s="106"/>
      <c r="AL637" s="106"/>
      <c r="AM637" s="106"/>
      <c r="AN637" s="106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</row>
    <row r="638" spans="2:54"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  <c r="AA638" s="106"/>
      <c r="AB638" s="106"/>
      <c r="AC638" s="106"/>
      <c r="AD638" s="106"/>
      <c r="AE638" s="106"/>
      <c r="AF638" s="106"/>
      <c r="AG638" s="106"/>
      <c r="AH638" s="106"/>
      <c r="AI638" s="106"/>
      <c r="AJ638" s="106"/>
      <c r="AK638" s="106"/>
      <c r="AL638" s="106"/>
      <c r="AM638" s="106"/>
      <c r="AN638" s="106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</row>
    <row r="639" spans="2:54"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  <c r="AA639" s="106"/>
      <c r="AB639" s="106"/>
      <c r="AC639" s="106"/>
      <c r="AD639" s="106"/>
      <c r="AE639" s="106"/>
      <c r="AF639" s="106"/>
      <c r="AG639" s="106"/>
      <c r="AH639" s="106"/>
      <c r="AI639" s="106"/>
      <c r="AJ639" s="106"/>
      <c r="AK639" s="106"/>
      <c r="AL639" s="106"/>
      <c r="AM639" s="106"/>
      <c r="AN639" s="106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</row>
    <row r="640" spans="2:54"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  <c r="AA640" s="106"/>
      <c r="AB640" s="106"/>
      <c r="AC640" s="106"/>
      <c r="AD640" s="106"/>
      <c r="AE640" s="106"/>
      <c r="AF640" s="106"/>
      <c r="AG640" s="106"/>
      <c r="AH640" s="106"/>
      <c r="AI640" s="106"/>
      <c r="AJ640" s="106"/>
      <c r="AK640" s="106"/>
      <c r="AL640" s="106"/>
      <c r="AM640" s="106"/>
      <c r="AN640" s="106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</row>
    <row r="641" spans="2:54"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  <c r="AA641" s="106"/>
      <c r="AB641" s="106"/>
      <c r="AC641" s="106"/>
      <c r="AD641" s="106"/>
      <c r="AE641" s="106"/>
      <c r="AF641" s="106"/>
      <c r="AG641" s="106"/>
      <c r="AH641" s="106"/>
      <c r="AI641" s="106"/>
      <c r="AJ641" s="106"/>
      <c r="AK641" s="106"/>
      <c r="AL641" s="106"/>
      <c r="AM641" s="106"/>
      <c r="AN641" s="106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</row>
    <row r="642" spans="2:54"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  <c r="AA642" s="106"/>
      <c r="AB642" s="106"/>
      <c r="AC642" s="106"/>
      <c r="AD642" s="106"/>
      <c r="AE642" s="106"/>
      <c r="AF642" s="106"/>
      <c r="AG642" s="106"/>
      <c r="AH642" s="106"/>
      <c r="AI642" s="106"/>
      <c r="AJ642" s="106"/>
      <c r="AK642" s="106"/>
      <c r="AL642" s="106"/>
      <c r="AM642" s="106"/>
      <c r="AN642" s="106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</row>
    <row r="643" spans="2:54"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  <c r="AA643" s="106"/>
      <c r="AB643" s="106"/>
      <c r="AC643" s="106"/>
      <c r="AD643" s="106"/>
      <c r="AE643" s="106"/>
      <c r="AF643" s="106"/>
      <c r="AG643" s="106"/>
      <c r="AH643" s="106"/>
      <c r="AI643" s="106"/>
      <c r="AJ643" s="106"/>
      <c r="AK643" s="106"/>
      <c r="AL643" s="106"/>
      <c r="AM643" s="106"/>
      <c r="AN643" s="106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</row>
    <row r="644" spans="2:54"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  <c r="AA644" s="106"/>
      <c r="AB644" s="106"/>
      <c r="AC644" s="106"/>
      <c r="AD644" s="106"/>
      <c r="AE644" s="106"/>
      <c r="AF644" s="106"/>
      <c r="AG644" s="106"/>
      <c r="AH644" s="106"/>
      <c r="AI644" s="106"/>
      <c r="AJ644" s="106"/>
      <c r="AK644" s="106"/>
      <c r="AL644" s="106"/>
      <c r="AM644" s="106"/>
      <c r="AN644" s="106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</row>
    <row r="645" spans="2:54"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  <c r="AA645" s="106"/>
      <c r="AB645" s="106"/>
      <c r="AC645" s="106"/>
      <c r="AD645" s="106"/>
      <c r="AE645" s="106"/>
      <c r="AF645" s="106"/>
      <c r="AG645" s="106"/>
      <c r="AH645" s="106"/>
      <c r="AI645" s="106"/>
      <c r="AJ645" s="106"/>
      <c r="AK645" s="106"/>
      <c r="AL645" s="106"/>
      <c r="AM645" s="106"/>
      <c r="AN645" s="106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</row>
    <row r="646" spans="2:54"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  <c r="AA646" s="106"/>
      <c r="AB646" s="106"/>
      <c r="AC646" s="106"/>
      <c r="AD646" s="106"/>
      <c r="AE646" s="106"/>
      <c r="AF646" s="106"/>
      <c r="AG646" s="106"/>
      <c r="AH646" s="106"/>
      <c r="AI646" s="106"/>
      <c r="AJ646" s="106"/>
      <c r="AK646" s="106"/>
      <c r="AL646" s="106"/>
      <c r="AM646" s="106"/>
      <c r="AN646" s="106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</row>
    <row r="647" spans="2:54"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  <c r="AA647" s="106"/>
      <c r="AB647" s="106"/>
      <c r="AC647" s="106"/>
      <c r="AD647" s="106"/>
      <c r="AE647" s="106"/>
      <c r="AF647" s="106"/>
      <c r="AG647" s="106"/>
      <c r="AH647" s="106"/>
      <c r="AI647" s="106"/>
      <c r="AJ647" s="106"/>
      <c r="AK647" s="106"/>
      <c r="AL647" s="106"/>
      <c r="AM647" s="106"/>
      <c r="AN647" s="106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</row>
    <row r="648" spans="2:54"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  <c r="AA648" s="106"/>
      <c r="AB648" s="106"/>
      <c r="AC648" s="106"/>
      <c r="AD648" s="106"/>
      <c r="AE648" s="106"/>
      <c r="AF648" s="106"/>
      <c r="AG648" s="106"/>
      <c r="AH648" s="106"/>
      <c r="AI648" s="106"/>
      <c r="AJ648" s="106"/>
      <c r="AK648" s="106"/>
      <c r="AL648" s="106"/>
      <c r="AM648" s="106"/>
      <c r="AN648" s="106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</row>
    <row r="649" spans="2:54"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  <c r="AA649" s="106"/>
      <c r="AB649" s="106"/>
      <c r="AC649" s="106"/>
      <c r="AD649" s="106"/>
      <c r="AE649" s="106"/>
      <c r="AF649" s="106"/>
      <c r="AG649" s="106"/>
      <c r="AH649" s="106"/>
      <c r="AI649" s="106"/>
      <c r="AJ649" s="106"/>
      <c r="AK649" s="106"/>
      <c r="AL649" s="106"/>
      <c r="AM649" s="106"/>
      <c r="AN649" s="106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</row>
    <row r="650" spans="2:54"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  <c r="AA650" s="106"/>
      <c r="AB650" s="106"/>
      <c r="AC650" s="106"/>
      <c r="AD650" s="106"/>
      <c r="AE650" s="106"/>
      <c r="AF650" s="106"/>
      <c r="AG650" s="106"/>
      <c r="AH650" s="106"/>
      <c r="AI650" s="106"/>
      <c r="AJ650" s="106"/>
      <c r="AK650" s="106"/>
      <c r="AL650" s="106"/>
      <c r="AM650" s="106"/>
      <c r="AN650" s="106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</row>
    <row r="651" spans="2:54"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  <c r="AA651" s="106"/>
      <c r="AB651" s="106"/>
      <c r="AC651" s="106"/>
      <c r="AD651" s="106"/>
      <c r="AE651" s="106"/>
      <c r="AF651" s="106"/>
      <c r="AG651" s="106"/>
      <c r="AH651" s="106"/>
      <c r="AI651" s="106"/>
      <c r="AJ651" s="106"/>
      <c r="AK651" s="106"/>
      <c r="AL651" s="106"/>
      <c r="AM651" s="106"/>
      <c r="AN651" s="106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</row>
    <row r="652" spans="2:54"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  <c r="AA652" s="106"/>
      <c r="AB652" s="106"/>
      <c r="AC652" s="106"/>
      <c r="AD652" s="106"/>
      <c r="AE652" s="106"/>
      <c r="AF652" s="106"/>
      <c r="AG652" s="106"/>
      <c r="AH652" s="106"/>
      <c r="AI652" s="106"/>
      <c r="AJ652" s="106"/>
      <c r="AK652" s="106"/>
      <c r="AL652" s="106"/>
      <c r="AM652" s="106"/>
      <c r="AN652" s="106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</row>
    <row r="653" spans="2:54"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  <c r="AA653" s="106"/>
      <c r="AB653" s="106"/>
      <c r="AC653" s="106"/>
      <c r="AD653" s="106"/>
      <c r="AE653" s="106"/>
      <c r="AF653" s="106"/>
      <c r="AG653" s="106"/>
      <c r="AH653" s="106"/>
      <c r="AI653" s="106"/>
      <c r="AJ653" s="106"/>
      <c r="AK653" s="106"/>
      <c r="AL653" s="106"/>
      <c r="AM653" s="106"/>
      <c r="AN653" s="106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</row>
    <row r="654" spans="2:54"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  <c r="AA654" s="106"/>
      <c r="AB654" s="106"/>
      <c r="AC654" s="106"/>
      <c r="AD654" s="106"/>
      <c r="AE654" s="106"/>
      <c r="AF654" s="106"/>
      <c r="AG654" s="106"/>
      <c r="AH654" s="106"/>
      <c r="AI654" s="106"/>
      <c r="AJ654" s="106"/>
      <c r="AK654" s="106"/>
      <c r="AL654" s="106"/>
      <c r="AM654" s="106"/>
      <c r="AN654" s="106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</row>
    <row r="655" spans="2:54"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  <c r="AA655" s="106"/>
      <c r="AB655" s="106"/>
      <c r="AC655" s="106"/>
      <c r="AD655" s="106"/>
      <c r="AE655" s="106"/>
      <c r="AF655" s="106"/>
      <c r="AG655" s="106"/>
      <c r="AH655" s="106"/>
      <c r="AI655" s="106"/>
      <c r="AJ655" s="106"/>
      <c r="AK655" s="106"/>
      <c r="AL655" s="106"/>
      <c r="AM655" s="106"/>
      <c r="AN655" s="106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</row>
    <row r="656" spans="2:54"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  <c r="AA656" s="106"/>
      <c r="AB656" s="106"/>
      <c r="AC656" s="106"/>
      <c r="AD656" s="106"/>
      <c r="AE656" s="106"/>
      <c r="AF656" s="106"/>
      <c r="AG656" s="106"/>
      <c r="AH656" s="106"/>
      <c r="AI656" s="106"/>
      <c r="AJ656" s="106"/>
      <c r="AK656" s="106"/>
      <c r="AL656" s="106"/>
      <c r="AM656" s="106"/>
      <c r="AN656" s="106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</row>
    <row r="657" spans="2:54"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  <c r="AA657" s="106"/>
      <c r="AB657" s="106"/>
      <c r="AC657" s="106"/>
      <c r="AD657" s="106"/>
      <c r="AE657" s="106"/>
      <c r="AF657" s="106"/>
      <c r="AG657" s="106"/>
      <c r="AH657" s="106"/>
      <c r="AI657" s="106"/>
      <c r="AJ657" s="106"/>
      <c r="AK657" s="106"/>
      <c r="AL657" s="106"/>
      <c r="AM657" s="106"/>
      <c r="AN657" s="106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</row>
    <row r="658" spans="2:54"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  <c r="AA658" s="106"/>
      <c r="AB658" s="106"/>
      <c r="AC658" s="106"/>
      <c r="AD658" s="106"/>
      <c r="AE658" s="106"/>
      <c r="AF658" s="106"/>
      <c r="AG658" s="106"/>
      <c r="AH658" s="106"/>
      <c r="AI658" s="106"/>
      <c r="AJ658" s="106"/>
      <c r="AK658" s="106"/>
      <c r="AL658" s="106"/>
      <c r="AM658" s="106"/>
      <c r="AN658" s="106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</row>
    <row r="659" spans="2:54"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  <c r="AA659" s="106"/>
      <c r="AB659" s="106"/>
      <c r="AC659" s="106"/>
      <c r="AD659" s="106"/>
      <c r="AE659" s="106"/>
      <c r="AF659" s="106"/>
      <c r="AG659" s="106"/>
      <c r="AH659" s="106"/>
      <c r="AI659" s="106"/>
      <c r="AJ659" s="106"/>
      <c r="AK659" s="106"/>
      <c r="AL659" s="106"/>
      <c r="AM659" s="106"/>
      <c r="AN659" s="106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</row>
    <row r="660" spans="2:54"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  <c r="AA660" s="106"/>
      <c r="AB660" s="106"/>
      <c r="AC660" s="106"/>
      <c r="AD660" s="106"/>
      <c r="AE660" s="106"/>
      <c r="AF660" s="106"/>
      <c r="AG660" s="106"/>
      <c r="AH660" s="106"/>
      <c r="AI660" s="106"/>
      <c r="AJ660" s="106"/>
      <c r="AK660" s="106"/>
      <c r="AL660" s="106"/>
      <c r="AM660" s="106"/>
      <c r="AN660" s="106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</row>
    <row r="661" spans="2:54"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  <c r="AA661" s="106"/>
      <c r="AB661" s="106"/>
      <c r="AC661" s="106"/>
      <c r="AD661" s="106"/>
      <c r="AE661" s="106"/>
      <c r="AF661" s="106"/>
      <c r="AG661" s="106"/>
      <c r="AH661" s="106"/>
      <c r="AI661" s="106"/>
      <c r="AJ661" s="106"/>
      <c r="AK661" s="106"/>
      <c r="AL661" s="106"/>
      <c r="AM661" s="106"/>
      <c r="AN661" s="106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</row>
    <row r="662" spans="2:54"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  <c r="AA662" s="106"/>
      <c r="AB662" s="106"/>
      <c r="AC662" s="106"/>
      <c r="AD662" s="106"/>
      <c r="AE662" s="106"/>
      <c r="AF662" s="106"/>
      <c r="AG662" s="106"/>
      <c r="AH662" s="106"/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</row>
    <row r="663" spans="2:54"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  <c r="AA663" s="106"/>
      <c r="AB663" s="106"/>
      <c r="AC663" s="106"/>
      <c r="AD663" s="106"/>
      <c r="AE663" s="106"/>
      <c r="AF663" s="106"/>
      <c r="AG663" s="106"/>
      <c r="AH663" s="106"/>
      <c r="AI663" s="106"/>
      <c r="AJ663" s="106"/>
      <c r="AK663" s="106"/>
      <c r="AL663" s="106"/>
      <c r="AM663" s="106"/>
      <c r="AN663" s="106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</row>
    <row r="664" spans="2:54"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  <c r="AA664" s="106"/>
      <c r="AB664" s="106"/>
      <c r="AC664" s="106"/>
      <c r="AD664" s="106"/>
      <c r="AE664" s="106"/>
      <c r="AF664" s="106"/>
      <c r="AG664" s="106"/>
      <c r="AH664" s="106"/>
      <c r="AI664" s="106"/>
      <c r="AJ664" s="106"/>
      <c r="AK664" s="106"/>
      <c r="AL664" s="106"/>
      <c r="AM664" s="106"/>
      <c r="AN664" s="106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</row>
    <row r="665" spans="2:54"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  <c r="AA665" s="106"/>
      <c r="AB665" s="106"/>
      <c r="AC665" s="106"/>
      <c r="AD665" s="106"/>
      <c r="AE665" s="106"/>
      <c r="AF665" s="106"/>
      <c r="AG665" s="106"/>
      <c r="AH665" s="106"/>
      <c r="AI665" s="106"/>
      <c r="AJ665" s="106"/>
      <c r="AK665" s="106"/>
      <c r="AL665" s="106"/>
      <c r="AM665" s="106"/>
      <c r="AN665" s="106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</row>
    <row r="666" spans="2:54"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  <c r="AA666" s="106"/>
      <c r="AB666" s="106"/>
      <c r="AC666" s="106"/>
      <c r="AD666" s="106"/>
      <c r="AE666" s="106"/>
      <c r="AF666" s="106"/>
      <c r="AG666" s="106"/>
      <c r="AH666" s="106"/>
      <c r="AI666" s="106"/>
      <c r="AJ666" s="106"/>
      <c r="AK666" s="106"/>
      <c r="AL666" s="106"/>
      <c r="AM666" s="106"/>
      <c r="AN666" s="106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</row>
    <row r="667" spans="2:54"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  <c r="AA667" s="106"/>
      <c r="AB667" s="106"/>
      <c r="AC667" s="106"/>
      <c r="AD667" s="106"/>
      <c r="AE667" s="106"/>
      <c r="AF667" s="106"/>
      <c r="AG667" s="106"/>
      <c r="AH667" s="106"/>
      <c r="AI667" s="106"/>
      <c r="AJ667" s="106"/>
      <c r="AK667" s="106"/>
      <c r="AL667" s="106"/>
      <c r="AM667" s="106"/>
      <c r="AN667" s="106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</row>
    <row r="668" spans="2:54"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  <c r="AA668" s="106"/>
      <c r="AB668" s="106"/>
      <c r="AC668" s="106"/>
      <c r="AD668" s="106"/>
      <c r="AE668" s="106"/>
      <c r="AF668" s="106"/>
      <c r="AG668" s="106"/>
      <c r="AH668" s="106"/>
      <c r="AI668" s="106"/>
      <c r="AJ668" s="106"/>
      <c r="AK668" s="106"/>
      <c r="AL668" s="106"/>
      <c r="AM668" s="106"/>
      <c r="AN668" s="106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</row>
    <row r="669" spans="2:54"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  <c r="AA669" s="106"/>
      <c r="AB669" s="106"/>
      <c r="AC669" s="106"/>
      <c r="AD669" s="106"/>
      <c r="AE669" s="106"/>
      <c r="AF669" s="106"/>
      <c r="AG669" s="106"/>
      <c r="AH669" s="106"/>
      <c r="AI669" s="106"/>
      <c r="AJ669" s="106"/>
      <c r="AK669" s="106"/>
      <c r="AL669" s="106"/>
      <c r="AM669" s="106"/>
      <c r="AN669" s="106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</row>
    <row r="670" spans="2:54"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  <c r="AA670" s="106"/>
      <c r="AB670" s="106"/>
      <c r="AC670" s="106"/>
      <c r="AD670" s="106"/>
      <c r="AE670" s="106"/>
      <c r="AF670" s="106"/>
      <c r="AG670" s="106"/>
      <c r="AH670" s="106"/>
      <c r="AI670" s="106"/>
      <c r="AJ670" s="106"/>
      <c r="AK670" s="106"/>
      <c r="AL670" s="106"/>
      <c r="AM670" s="106"/>
      <c r="AN670" s="106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</row>
    <row r="671" spans="2:54"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  <c r="AA671" s="106"/>
      <c r="AB671" s="106"/>
      <c r="AC671" s="106"/>
      <c r="AD671" s="106"/>
      <c r="AE671" s="106"/>
      <c r="AF671" s="106"/>
      <c r="AG671" s="106"/>
      <c r="AH671" s="106"/>
      <c r="AI671" s="106"/>
      <c r="AJ671" s="106"/>
      <c r="AK671" s="106"/>
      <c r="AL671" s="106"/>
      <c r="AM671" s="106"/>
      <c r="AN671" s="106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</row>
    <row r="672" spans="2:54"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  <c r="AA672" s="106"/>
      <c r="AB672" s="106"/>
      <c r="AC672" s="106"/>
      <c r="AD672" s="106"/>
      <c r="AE672" s="106"/>
      <c r="AF672" s="106"/>
      <c r="AG672" s="106"/>
      <c r="AH672" s="106"/>
      <c r="AI672" s="106"/>
      <c r="AJ672" s="106"/>
      <c r="AK672" s="106"/>
      <c r="AL672" s="106"/>
      <c r="AM672" s="106"/>
      <c r="AN672" s="106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</row>
    <row r="673" spans="2:54"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  <c r="AA673" s="106"/>
      <c r="AB673" s="106"/>
      <c r="AC673" s="106"/>
      <c r="AD673" s="106"/>
      <c r="AE673" s="106"/>
      <c r="AF673" s="106"/>
      <c r="AG673" s="106"/>
      <c r="AH673" s="106"/>
      <c r="AI673" s="106"/>
      <c r="AJ673" s="106"/>
      <c r="AK673" s="106"/>
      <c r="AL673" s="106"/>
      <c r="AM673" s="106"/>
      <c r="AN673" s="106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</row>
    <row r="674" spans="2:54"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  <c r="AA674" s="106"/>
      <c r="AB674" s="106"/>
      <c r="AC674" s="106"/>
      <c r="AD674" s="106"/>
      <c r="AE674" s="106"/>
      <c r="AF674" s="106"/>
      <c r="AG674" s="106"/>
      <c r="AH674" s="106"/>
      <c r="AI674" s="106"/>
      <c r="AJ674" s="106"/>
      <c r="AK674" s="106"/>
      <c r="AL674" s="106"/>
      <c r="AM674" s="106"/>
      <c r="AN674" s="106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</row>
    <row r="675" spans="2:54"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  <c r="AA675" s="106"/>
      <c r="AB675" s="106"/>
      <c r="AC675" s="106"/>
      <c r="AD675" s="106"/>
      <c r="AE675" s="106"/>
      <c r="AF675" s="106"/>
      <c r="AG675" s="106"/>
      <c r="AH675" s="106"/>
      <c r="AI675" s="106"/>
      <c r="AJ675" s="106"/>
      <c r="AK675" s="106"/>
      <c r="AL675" s="106"/>
      <c r="AM675" s="106"/>
      <c r="AN675" s="106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</row>
    <row r="676" spans="2:54"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  <c r="AA676" s="106"/>
      <c r="AB676" s="106"/>
      <c r="AC676" s="106"/>
      <c r="AD676" s="106"/>
      <c r="AE676" s="106"/>
      <c r="AF676" s="106"/>
      <c r="AG676" s="106"/>
      <c r="AH676" s="106"/>
      <c r="AI676" s="106"/>
      <c r="AJ676" s="106"/>
      <c r="AK676" s="106"/>
      <c r="AL676" s="106"/>
      <c r="AM676" s="106"/>
      <c r="AN676" s="106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</row>
    <row r="677" spans="2:54"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  <c r="AA677" s="106"/>
      <c r="AB677" s="106"/>
      <c r="AC677" s="106"/>
      <c r="AD677" s="106"/>
      <c r="AE677" s="106"/>
      <c r="AF677" s="106"/>
      <c r="AG677" s="106"/>
      <c r="AH677" s="106"/>
      <c r="AI677" s="106"/>
      <c r="AJ677" s="106"/>
      <c r="AK677" s="106"/>
      <c r="AL677" s="106"/>
      <c r="AM677" s="106"/>
      <c r="AN677" s="106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</row>
    <row r="678" spans="2:54"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  <c r="AA678" s="106"/>
      <c r="AB678" s="106"/>
      <c r="AC678" s="106"/>
      <c r="AD678" s="106"/>
      <c r="AE678" s="106"/>
      <c r="AF678" s="106"/>
      <c r="AG678" s="106"/>
      <c r="AH678" s="106"/>
      <c r="AI678" s="106"/>
      <c r="AJ678" s="106"/>
      <c r="AK678" s="106"/>
      <c r="AL678" s="106"/>
      <c r="AM678" s="106"/>
      <c r="AN678" s="106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</row>
    <row r="679" spans="2:54"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  <c r="AA679" s="106"/>
      <c r="AB679" s="106"/>
      <c r="AC679" s="106"/>
      <c r="AD679" s="106"/>
      <c r="AE679" s="106"/>
      <c r="AF679" s="106"/>
      <c r="AG679" s="106"/>
      <c r="AH679" s="106"/>
      <c r="AI679" s="106"/>
      <c r="AJ679" s="106"/>
      <c r="AK679" s="106"/>
      <c r="AL679" s="106"/>
      <c r="AM679" s="106"/>
      <c r="AN679" s="106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</row>
    <row r="680" spans="2:54"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  <c r="AA680" s="106"/>
      <c r="AB680" s="106"/>
      <c r="AC680" s="106"/>
      <c r="AD680" s="106"/>
      <c r="AE680" s="106"/>
      <c r="AF680" s="106"/>
      <c r="AG680" s="106"/>
      <c r="AH680" s="106"/>
      <c r="AI680" s="106"/>
      <c r="AJ680" s="106"/>
      <c r="AK680" s="106"/>
      <c r="AL680" s="106"/>
      <c r="AM680" s="106"/>
      <c r="AN680" s="106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</row>
    <row r="681" spans="2:54"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  <c r="AA681" s="106"/>
      <c r="AB681" s="106"/>
      <c r="AC681" s="106"/>
      <c r="AD681" s="106"/>
      <c r="AE681" s="106"/>
      <c r="AF681" s="106"/>
      <c r="AG681" s="106"/>
      <c r="AH681" s="106"/>
      <c r="AI681" s="106"/>
      <c r="AJ681" s="106"/>
      <c r="AK681" s="106"/>
      <c r="AL681" s="106"/>
      <c r="AM681" s="106"/>
      <c r="AN681" s="106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</row>
    <row r="682" spans="2:54"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  <c r="AA682" s="106"/>
      <c r="AB682" s="106"/>
      <c r="AC682" s="106"/>
      <c r="AD682" s="106"/>
      <c r="AE682" s="106"/>
      <c r="AF682" s="106"/>
      <c r="AG682" s="106"/>
      <c r="AH682" s="106"/>
      <c r="AI682" s="106"/>
      <c r="AJ682" s="106"/>
      <c r="AK682" s="106"/>
      <c r="AL682" s="106"/>
      <c r="AM682" s="106"/>
      <c r="AN682" s="106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</row>
    <row r="683" spans="2:54"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  <c r="AA683" s="106"/>
      <c r="AB683" s="106"/>
      <c r="AC683" s="106"/>
      <c r="AD683" s="106"/>
      <c r="AE683" s="106"/>
      <c r="AF683" s="106"/>
      <c r="AG683" s="106"/>
      <c r="AH683" s="106"/>
      <c r="AI683" s="106"/>
      <c r="AJ683" s="106"/>
      <c r="AK683" s="106"/>
      <c r="AL683" s="106"/>
      <c r="AM683" s="106"/>
      <c r="AN683" s="106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</row>
    <row r="684" spans="2:54"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  <c r="AA684" s="106"/>
      <c r="AB684" s="106"/>
      <c r="AC684" s="106"/>
      <c r="AD684" s="106"/>
      <c r="AE684" s="106"/>
      <c r="AF684" s="106"/>
      <c r="AG684" s="106"/>
      <c r="AH684" s="106"/>
      <c r="AI684" s="106"/>
      <c r="AJ684" s="106"/>
      <c r="AK684" s="106"/>
      <c r="AL684" s="106"/>
      <c r="AM684" s="106"/>
      <c r="AN684" s="106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</row>
    <row r="685" spans="2:54"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  <c r="AA685" s="106"/>
      <c r="AB685" s="106"/>
      <c r="AC685" s="106"/>
      <c r="AD685" s="106"/>
      <c r="AE685" s="106"/>
      <c r="AF685" s="106"/>
      <c r="AG685" s="106"/>
      <c r="AH685" s="106"/>
      <c r="AI685" s="106"/>
      <c r="AJ685" s="106"/>
      <c r="AK685" s="106"/>
      <c r="AL685" s="106"/>
      <c r="AM685" s="106"/>
      <c r="AN685" s="106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</row>
    <row r="686" spans="2:54"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  <c r="AA686" s="106"/>
      <c r="AB686" s="106"/>
      <c r="AC686" s="106"/>
      <c r="AD686" s="106"/>
      <c r="AE686" s="106"/>
      <c r="AF686" s="106"/>
      <c r="AG686" s="106"/>
      <c r="AH686" s="106"/>
      <c r="AI686" s="106"/>
      <c r="AJ686" s="106"/>
      <c r="AK686" s="106"/>
      <c r="AL686" s="106"/>
      <c r="AM686" s="106"/>
      <c r="AN686" s="106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</row>
    <row r="687" spans="2:54"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  <c r="AA687" s="106"/>
      <c r="AB687" s="106"/>
      <c r="AC687" s="106"/>
      <c r="AD687" s="106"/>
      <c r="AE687" s="106"/>
      <c r="AF687" s="106"/>
      <c r="AG687" s="106"/>
      <c r="AH687" s="106"/>
      <c r="AI687" s="106"/>
      <c r="AJ687" s="106"/>
      <c r="AK687" s="106"/>
      <c r="AL687" s="106"/>
      <c r="AM687" s="106"/>
      <c r="AN687" s="106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</row>
    <row r="688" spans="2:54"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  <c r="AA688" s="106"/>
      <c r="AB688" s="106"/>
      <c r="AC688" s="106"/>
      <c r="AD688" s="106"/>
      <c r="AE688" s="106"/>
      <c r="AF688" s="106"/>
      <c r="AG688" s="106"/>
      <c r="AH688" s="106"/>
      <c r="AI688" s="106"/>
      <c r="AJ688" s="106"/>
      <c r="AK688" s="106"/>
      <c r="AL688" s="106"/>
      <c r="AM688" s="106"/>
      <c r="AN688" s="106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</row>
    <row r="689" spans="2:54"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  <c r="AA689" s="106"/>
      <c r="AB689" s="106"/>
      <c r="AC689" s="106"/>
      <c r="AD689" s="106"/>
      <c r="AE689" s="106"/>
      <c r="AF689" s="106"/>
      <c r="AG689" s="106"/>
      <c r="AH689" s="106"/>
      <c r="AI689" s="106"/>
      <c r="AJ689" s="106"/>
      <c r="AK689" s="106"/>
      <c r="AL689" s="106"/>
      <c r="AM689" s="106"/>
      <c r="AN689" s="106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</row>
    <row r="690" spans="2:54"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  <c r="AA690" s="106"/>
      <c r="AB690" s="106"/>
      <c r="AC690" s="106"/>
      <c r="AD690" s="106"/>
      <c r="AE690" s="106"/>
      <c r="AF690" s="106"/>
      <c r="AG690" s="106"/>
      <c r="AH690" s="106"/>
      <c r="AI690" s="106"/>
      <c r="AJ690" s="106"/>
      <c r="AK690" s="106"/>
      <c r="AL690" s="106"/>
      <c r="AM690" s="106"/>
      <c r="AN690" s="106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</row>
    <row r="691" spans="2:54"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  <c r="AA691" s="106"/>
      <c r="AB691" s="106"/>
      <c r="AC691" s="106"/>
      <c r="AD691" s="106"/>
      <c r="AE691" s="106"/>
      <c r="AF691" s="106"/>
      <c r="AG691" s="106"/>
      <c r="AH691" s="106"/>
      <c r="AI691" s="106"/>
      <c r="AJ691" s="106"/>
      <c r="AK691" s="106"/>
      <c r="AL691" s="106"/>
      <c r="AM691" s="106"/>
      <c r="AN691" s="106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</row>
    <row r="692" spans="2:54"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  <c r="AA692" s="106"/>
      <c r="AB692" s="106"/>
      <c r="AC692" s="106"/>
      <c r="AD692" s="106"/>
      <c r="AE692" s="106"/>
      <c r="AF692" s="106"/>
      <c r="AG692" s="106"/>
      <c r="AH692" s="106"/>
      <c r="AI692" s="106"/>
      <c r="AJ692" s="106"/>
      <c r="AK692" s="106"/>
      <c r="AL692" s="106"/>
      <c r="AM692" s="106"/>
      <c r="AN692" s="106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</row>
    <row r="693" spans="2:54"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  <c r="AA693" s="106"/>
      <c r="AB693" s="106"/>
      <c r="AC693" s="106"/>
      <c r="AD693" s="106"/>
      <c r="AE693" s="106"/>
      <c r="AF693" s="106"/>
      <c r="AG693" s="106"/>
      <c r="AH693" s="106"/>
      <c r="AI693" s="106"/>
      <c r="AJ693" s="106"/>
      <c r="AK693" s="106"/>
      <c r="AL693" s="106"/>
      <c r="AM693" s="106"/>
      <c r="AN693" s="106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</row>
    <row r="694" spans="2:54"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  <c r="AA694" s="106"/>
      <c r="AB694" s="106"/>
      <c r="AC694" s="106"/>
      <c r="AD694" s="106"/>
      <c r="AE694" s="106"/>
      <c r="AF694" s="106"/>
      <c r="AG694" s="106"/>
      <c r="AH694" s="106"/>
      <c r="AI694" s="106"/>
      <c r="AJ694" s="106"/>
      <c r="AK694" s="106"/>
      <c r="AL694" s="106"/>
      <c r="AM694" s="106"/>
      <c r="AN694" s="106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</row>
    <row r="695" spans="2:54"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  <c r="AA695" s="106"/>
      <c r="AB695" s="106"/>
      <c r="AC695" s="106"/>
      <c r="AD695" s="106"/>
      <c r="AE695" s="106"/>
      <c r="AF695" s="106"/>
      <c r="AG695" s="106"/>
      <c r="AH695" s="106"/>
      <c r="AI695" s="106"/>
      <c r="AJ695" s="106"/>
      <c r="AK695" s="106"/>
      <c r="AL695" s="106"/>
      <c r="AM695" s="106"/>
      <c r="AN695" s="106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</row>
    <row r="696" spans="2:54"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  <c r="AA696" s="106"/>
      <c r="AB696" s="106"/>
      <c r="AC696" s="106"/>
      <c r="AD696" s="106"/>
      <c r="AE696" s="106"/>
      <c r="AF696" s="106"/>
      <c r="AG696" s="106"/>
      <c r="AH696" s="106"/>
      <c r="AI696" s="106"/>
      <c r="AJ696" s="106"/>
      <c r="AK696" s="106"/>
      <c r="AL696" s="106"/>
      <c r="AM696" s="106"/>
      <c r="AN696" s="106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</row>
    <row r="697" spans="2:54"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  <c r="AA697" s="106"/>
      <c r="AB697" s="106"/>
      <c r="AC697" s="106"/>
      <c r="AD697" s="106"/>
      <c r="AE697" s="106"/>
      <c r="AF697" s="106"/>
      <c r="AG697" s="106"/>
      <c r="AH697" s="106"/>
      <c r="AI697" s="106"/>
      <c r="AJ697" s="106"/>
      <c r="AK697" s="106"/>
      <c r="AL697" s="106"/>
      <c r="AM697" s="106"/>
      <c r="AN697" s="106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</row>
    <row r="698" spans="2:54"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  <c r="AA698" s="106"/>
      <c r="AB698" s="106"/>
      <c r="AC698" s="106"/>
      <c r="AD698" s="106"/>
      <c r="AE698" s="106"/>
      <c r="AF698" s="106"/>
      <c r="AG698" s="106"/>
      <c r="AH698" s="106"/>
      <c r="AI698" s="106"/>
      <c r="AJ698" s="106"/>
      <c r="AK698" s="106"/>
      <c r="AL698" s="106"/>
      <c r="AM698" s="106"/>
      <c r="AN698" s="106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</row>
    <row r="699" spans="2:54"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  <c r="AA699" s="106"/>
      <c r="AB699" s="106"/>
      <c r="AC699" s="106"/>
      <c r="AD699" s="106"/>
      <c r="AE699" s="106"/>
      <c r="AF699" s="106"/>
      <c r="AG699" s="106"/>
      <c r="AH699" s="106"/>
      <c r="AI699" s="106"/>
      <c r="AJ699" s="106"/>
      <c r="AK699" s="106"/>
      <c r="AL699" s="106"/>
      <c r="AM699" s="106"/>
      <c r="AN699" s="106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</row>
    <row r="700" spans="2:54"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  <c r="AA700" s="106"/>
      <c r="AB700" s="106"/>
      <c r="AC700" s="106"/>
      <c r="AD700" s="106"/>
      <c r="AE700" s="106"/>
      <c r="AF700" s="106"/>
      <c r="AG700" s="106"/>
      <c r="AH700" s="106"/>
      <c r="AI700" s="106"/>
      <c r="AJ700" s="106"/>
      <c r="AK700" s="106"/>
      <c r="AL700" s="106"/>
      <c r="AM700" s="106"/>
      <c r="AN700" s="106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</row>
    <row r="701" spans="2:54"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  <c r="AA701" s="106"/>
      <c r="AB701" s="106"/>
      <c r="AC701" s="106"/>
      <c r="AD701" s="106"/>
      <c r="AE701" s="106"/>
      <c r="AF701" s="106"/>
      <c r="AG701" s="106"/>
      <c r="AH701" s="106"/>
      <c r="AI701" s="106"/>
      <c r="AJ701" s="106"/>
      <c r="AK701" s="106"/>
      <c r="AL701" s="106"/>
      <c r="AM701" s="106"/>
      <c r="AN701" s="106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</row>
    <row r="702" spans="2:54"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  <c r="AA702" s="106"/>
      <c r="AB702" s="106"/>
      <c r="AC702" s="106"/>
      <c r="AD702" s="106"/>
      <c r="AE702" s="106"/>
      <c r="AF702" s="106"/>
      <c r="AG702" s="106"/>
      <c r="AH702" s="106"/>
      <c r="AI702" s="106"/>
      <c r="AJ702" s="106"/>
      <c r="AK702" s="106"/>
      <c r="AL702" s="106"/>
      <c r="AM702" s="106"/>
      <c r="AN702" s="106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</row>
    <row r="703" spans="2:54"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  <c r="AA703" s="106"/>
      <c r="AB703" s="106"/>
      <c r="AC703" s="106"/>
      <c r="AD703" s="106"/>
      <c r="AE703" s="106"/>
      <c r="AF703" s="106"/>
      <c r="AG703" s="106"/>
      <c r="AH703" s="106"/>
      <c r="AI703" s="106"/>
      <c r="AJ703" s="106"/>
      <c r="AK703" s="106"/>
      <c r="AL703" s="106"/>
      <c r="AM703" s="106"/>
      <c r="AN703" s="106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</row>
    <row r="704" spans="2:54"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  <c r="AA704" s="106"/>
      <c r="AB704" s="106"/>
      <c r="AC704" s="106"/>
      <c r="AD704" s="106"/>
      <c r="AE704" s="106"/>
      <c r="AF704" s="106"/>
      <c r="AG704" s="106"/>
      <c r="AH704" s="106"/>
      <c r="AI704" s="106"/>
      <c r="AJ704" s="106"/>
      <c r="AK704" s="106"/>
      <c r="AL704" s="106"/>
      <c r="AM704" s="106"/>
      <c r="AN704" s="106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</row>
    <row r="705" spans="2:54"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  <c r="AA705" s="106"/>
      <c r="AB705" s="106"/>
      <c r="AC705" s="106"/>
      <c r="AD705" s="106"/>
      <c r="AE705" s="106"/>
      <c r="AF705" s="106"/>
      <c r="AG705" s="106"/>
      <c r="AH705" s="106"/>
      <c r="AI705" s="106"/>
      <c r="AJ705" s="106"/>
      <c r="AK705" s="106"/>
      <c r="AL705" s="106"/>
      <c r="AM705" s="106"/>
      <c r="AN705" s="106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</row>
    <row r="706" spans="2:54"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  <c r="AA706" s="106"/>
      <c r="AB706" s="106"/>
      <c r="AC706" s="106"/>
      <c r="AD706" s="106"/>
      <c r="AE706" s="106"/>
      <c r="AF706" s="106"/>
      <c r="AG706" s="106"/>
      <c r="AH706" s="106"/>
      <c r="AI706" s="106"/>
      <c r="AJ706" s="106"/>
      <c r="AK706" s="106"/>
      <c r="AL706" s="106"/>
      <c r="AM706" s="106"/>
      <c r="AN706" s="106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</row>
    <row r="707" spans="2:54"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  <c r="AA707" s="106"/>
      <c r="AB707" s="106"/>
      <c r="AC707" s="106"/>
      <c r="AD707" s="106"/>
      <c r="AE707" s="106"/>
      <c r="AF707" s="106"/>
      <c r="AG707" s="106"/>
      <c r="AH707" s="106"/>
      <c r="AI707" s="106"/>
      <c r="AJ707" s="106"/>
      <c r="AK707" s="106"/>
      <c r="AL707" s="106"/>
      <c r="AM707" s="106"/>
      <c r="AN707" s="106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</row>
    <row r="708" spans="2:54"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  <c r="AA708" s="106"/>
      <c r="AB708" s="106"/>
      <c r="AC708" s="106"/>
      <c r="AD708" s="106"/>
      <c r="AE708" s="106"/>
      <c r="AF708" s="106"/>
      <c r="AG708" s="106"/>
      <c r="AH708" s="106"/>
      <c r="AI708" s="106"/>
      <c r="AJ708" s="106"/>
      <c r="AK708" s="106"/>
      <c r="AL708" s="106"/>
      <c r="AM708" s="106"/>
      <c r="AN708" s="106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</row>
    <row r="709" spans="2:54"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  <c r="AA709" s="106"/>
      <c r="AB709" s="106"/>
      <c r="AC709" s="106"/>
      <c r="AD709" s="106"/>
      <c r="AE709" s="106"/>
      <c r="AF709" s="106"/>
      <c r="AG709" s="106"/>
      <c r="AH709" s="106"/>
      <c r="AI709" s="106"/>
      <c r="AJ709" s="106"/>
      <c r="AK709" s="106"/>
      <c r="AL709" s="106"/>
      <c r="AM709" s="106"/>
      <c r="AN709" s="106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</row>
    <row r="710" spans="2:54"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  <c r="AA710" s="106"/>
      <c r="AB710" s="106"/>
      <c r="AC710" s="106"/>
      <c r="AD710" s="106"/>
      <c r="AE710" s="106"/>
      <c r="AF710" s="106"/>
      <c r="AG710" s="106"/>
      <c r="AH710" s="106"/>
      <c r="AI710" s="106"/>
      <c r="AJ710" s="106"/>
      <c r="AK710" s="106"/>
      <c r="AL710" s="106"/>
      <c r="AM710" s="106"/>
      <c r="AN710" s="106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</row>
    <row r="711" spans="2:54"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  <c r="AA711" s="106"/>
      <c r="AB711" s="106"/>
      <c r="AC711" s="106"/>
      <c r="AD711" s="106"/>
      <c r="AE711" s="106"/>
      <c r="AF711" s="106"/>
      <c r="AG711" s="106"/>
      <c r="AH711" s="106"/>
      <c r="AI711" s="106"/>
      <c r="AJ711" s="106"/>
      <c r="AK711" s="106"/>
      <c r="AL711" s="106"/>
      <c r="AM711" s="106"/>
      <c r="AN711" s="106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</row>
    <row r="712" spans="2:54"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  <c r="AA712" s="106"/>
      <c r="AB712" s="106"/>
      <c r="AC712" s="106"/>
      <c r="AD712" s="106"/>
      <c r="AE712" s="106"/>
      <c r="AF712" s="106"/>
      <c r="AG712" s="106"/>
      <c r="AH712" s="106"/>
      <c r="AI712" s="106"/>
      <c r="AJ712" s="106"/>
      <c r="AK712" s="106"/>
      <c r="AL712" s="106"/>
      <c r="AM712" s="106"/>
      <c r="AN712" s="106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</row>
    <row r="713" spans="2:54"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  <c r="AA713" s="106"/>
      <c r="AB713" s="106"/>
      <c r="AC713" s="106"/>
      <c r="AD713" s="106"/>
      <c r="AE713" s="106"/>
      <c r="AF713" s="106"/>
      <c r="AG713" s="106"/>
      <c r="AH713" s="106"/>
      <c r="AI713" s="106"/>
      <c r="AJ713" s="106"/>
      <c r="AK713" s="106"/>
      <c r="AL713" s="106"/>
      <c r="AM713" s="106"/>
      <c r="AN713" s="106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</row>
    <row r="714" spans="2:54"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  <c r="AA714" s="106"/>
      <c r="AB714" s="106"/>
      <c r="AC714" s="106"/>
      <c r="AD714" s="106"/>
      <c r="AE714" s="106"/>
      <c r="AF714" s="106"/>
      <c r="AG714" s="106"/>
      <c r="AH714" s="106"/>
      <c r="AI714" s="106"/>
      <c r="AJ714" s="106"/>
      <c r="AK714" s="106"/>
      <c r="AL714" s="106"/>
      <c r="AM714" s="106"/>
      <c r="AN714" s="106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</row>
    <row r="715" spans="2:54"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  <c r="AA715" s="106"/>
      <c r="AB715" s="106"/>
      <c r="AC715" s="106"/>
      <c r="AD715" s="106"/>
      <c r="AE715" s="106"/>
      <c r="AF715" s="106"/>
      <c r="AG715" s="106"/>
      <c r="AH715" s="106"/>
      <c r="AI715" s="106"/>
      <c r="AJ715" s="106"/>
      <c r="AK715" s="106"/>
      <c r="AL715" s="106"/>
      <c r="AM715" s="106"/>
      <c r="AN715" s="106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</row>
    <row r="716" spans="2:54"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  <c r="AA716" s="106"/>
      <c r="AB716" s="106"/>
      <c r="AC716" s="106"/>
      <c r="AD716" s="106"/>
      <c r="AE716" s="106"/>
      <c r="AF716" s="106"/>
      <c r="AG716" s="106"/>
      <c r="AH716" s="106"/>
      <c r="AI716" s="106"/>
      <c r="AJ716" s="106"/>
      <c r="AK716" s="106"/>
      <c r="AL716" s="106"/>
      <c r="AM716" s="106"/>
      <c r="AN716" s="106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</row>
    <row r="717" spans="2:54"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  <c r="AA717" s="106"/>
      <c r="AB717" s="106"/>
      <c r="AC717" s="106"/>
      <c r="AD717" s="106"/>
      <c r="AE717" s="106"/>
      <c r="AF717" s="106"/>
      <c r="AG717" s="106"/>
      <c r="AH717" s="106"/>
      <c r="AI717" s="106"/>
      <c r="AJ717" s="106"/>
      <c r="AK717" s="106"/>
      <c r="AL717" s="106"/>
      <c r="AM717" s="106"/>
      <c r="AN717" s="106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</row>
    <row r="718" spans="2:54"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  <c r="AA718" s="106"/>
      <c r="AB718" s="106"/>
      <c r="AC718" s="106"/>
      <c r="AD718" s="106"/>
      <c r="AE718" s="106"/>
      <c r="AF718" s="106"/>
      <c r="AG718" s="106"/>
      <c r="AH718" s="106"/>
      <c r="AI718" s="106"/>
      <c r="AJ718" s="106"/>
      <c r="AK718" s="106"/>
      <c r="AL718" s="106"/>
      <c r="AM718" s="106"/>
      <c r="AN718" s="106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</row>
    <row r="719" spans="2:54"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  <c r="AA719" s="106"/>
      <c r="AB719" s="106"/>
      <c r="AC719" s="106"/>
      <c r="AD719" s="106"/>
      <c r="AE719" s="106"/>
      <c r="AF719" s="106"/>
      <c r="AG719" s="106"/>
      <c r="AH719" s="106"/>
      <c r="AI719" s="106"/>
      <c r="AJ719" s="106"/>
      <c r="AK719" s="106"/>
      <c r="AL719" s="106"/>
      <c r="AM719" s="106"/>
      <c r="AN719" s="106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</row>
    <row r="720" spans="2:54"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  <c r="AA720" s="106"/>
      <c r="AB720" s="106"/>
      <c r="AC720" s="106"/>
      <c r="AD720" s="106"/>
      <c r="AE720" s="106"/>
      <c r="AF720" s="106"/>
      <c r="AG720" s="106"/>
      <c r="AH720" s="106"/>
      <c r="AI720" s="106"/>
      <c r="AJ720" s="106"/>
      <c r="AK720" s="106"/>
      <c r="AL720" s="106"/>
      <c r="AM720" s="106"/>
      <c r="AN720" s="106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</row>
    <row r="721" spans="2:54"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  <c r="AA721" s="106"/>
      <c r="AB721" s="106"/>
      <c r="AC721" s="106"/>
      <c r="AD721" s="106"/>
      <c r="AE721" s="106"/>
      <c r="AF721" s="106"/>
      <c r="AG721" s="106"/>
      <c r="AH721" s="106"/>
      <c r="AI721" s="106"/>
      <c r="AJ721" s="106"/>
      <c r="AK721" s="106"/>
      <c r="AL721" s="106"/>
      <c r="AM721" s="106"/>
      <c r="AN721" s="106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</row>
    <row r="722" spans="2:54"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  <c r="AA722" s="106"/>
      <c r="AB722" s="106"/>
      <c r="AC722" s="106"/>
      <c r="AD722" s="106"/>
      <c r="AE722" s="106"/>
      <c r="AF722" s="106"/>
      <c r="AG722" s="106"/>
      <c r="AH722" s="106"/>
      <c r="AI722" s="106"/>
      <c r="AJ722" s="106"/>
      <c r="AK722" s="106"/>
      <c r="AL722" s="106"/>
      <c r="AM722" s="106"/>
      <c r="AN722" s="106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</row>
    <row r="723" spans="2:54"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  <c r="AA723" s="106"/>
      <c r="AB723" s="106"/>
      <c r="AC723" s="106"/>
      <c r="AD723" s="106"/>
      <c r="AE723" s="106"/>
      <c r="AF723" s="106"/>
      <c r="AG723" s="106"/>
      <c r="AH723" s="106"/>
      <c r="AI723" s="106"/>
      <c r="AJ723" s="106"/>
      <c r="AK723" s="106"/>
      <c r="AL723" s="106"/>
      <c r="AM723" s="106"/>
      <c r="AN723" s="106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</row>
    <row r="724" spans="2:54"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  <c r="AA724" s="106"/>
      <c r="AB724" s="106"/>
      <c r="AC724" s="106"/>
      <c r="AD724" s="106"/>
      <c r="AE724" s="106"/>
      <c r="AF724" s="106"/>
      <c r="AG724" s="106"/>
      <c r="AH724" s="106"/>
      <c r="AI724" s="106"/>
      <c r="AJ724" s="106"/>
      <c r="AK724" s="106"/>
      <c r="AL724" s="106"/>
      <c r="AM724" s="106"/>
      <c r="AN724" s="106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</row>
    <row r="725" spans="2:54"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  <c r="AA725" s="106"/>
      <c r="AB725" s="106"/>
      <c r="AC725" s="106"/>
      <c r="AD725" s="106"/>
      <c r="AE725" s="106"/>
      <c r="AF725" s="106"/>
      <c r="AG725" s="106"/>
      <c r="AH725" s="106"/>
      <c r="AI725" s="106"/>
      <c r="AJ725" s="106"/>
      <c r="AK725" s="106"/>
      <c r="AL725" s="106"/>
      <c r="AM725" s="106"/>
      <c r="AN725" s="106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</row>
    <row r="726" spans="2:54"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  <c r="AA726" s="106"/>
      <c r="AB726" s="106"/>
      <c r="AC726" s="106"/>
      <c r="AD726" s="106"/>
      <c r="AE726" s="106"/>
      <c r="AF726" s="106"/>
      <c r="AG726" s="106"/>
      <c r="AH726" s="106"/>
      <c r="AI726" s="106"/>
      <c r="AJ726" s="106"/>
      <c r="AK726" s="106"/>
      <c r="AL726" s="106"/>
      <c r="AM726" s="106"/>
      <c r="AN726" s="106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</row>
    <row r="727" spans="2:54"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  <c r="AA727" s="106"/>
      <c r="AB727" s="106"/>
      <c r="AC727" s="106"/>
      <c r="AD727" s="106"/>
      <c r="AE727" s="106"/>
      <c r="AF727" s="106"/>
      <c r="AG727" s="106"/>
      <c r="AH727" s="106"/>
      <c r="AI727" s="106"/>
      <c r="AJ727" s="106"/>
      <c r="AK727" s="106"/>
      <c r="AL727" s="106"/>
      <c r="AM727" s="106"/>
      <c r="AN727" s="106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</row>
    <row r="728" spans="2:54"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  <c r="AA728" s="106"/>
      <c r="AB728" s="106"/>
      <c r="AC728" s="106"/>
      <c r="AD728" s="106"/>
      <c r="AE728" s="106"/>
      <c r="AF728" s="106"/>
      <c r="AG728" s="106"/>
      <c r="AH728" s="106"/>
      <c r="AI728" s="106"/>
      <c r="AJ728" s="106"/>
      <c r="AK728" s="106"/>
      <c r="AL728" s="106"/>
      <c r="AM728" s="106"/>
      <c r="AN728" s="106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</row>
    <row r="729" spans="2:54"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  <c r="AA729" s="106"/>
      <c r="AB729" s="106"/>
      <c r="AC729" s="106"/>
      <c r="AD729" s="106"/>
      <c r="AE729" s="106"/>
      <c r="AF729" s="106"/>
      <c r="AG729" s="106"/>
      <c r="AH729" s="106"/>
      <c r="AI729" s="106"/>
      <c r="AJ729" s="106"/>
      <c r="AK729" s="106"/>
      <c r="AL729" s="106"/>
      <c r="AM729" s="106"/>
      <c r="AN729" s="106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</row>
    <row r="730" spans="2:54"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  <c r="AA730" s="106"/>
      <c r="AB730" s="106"/>
      <c r="AC730" s="106"/>
      <c r="AD730" s="106"/>
      <c r="AE730" s="106"/>
      <c r="AF730" s="106"/>
      <c r="AG730" s="106"/>
      <c r="AH730" s="106"/>
      <c r="AI730" s="106"/>
      <c r="AJ730" s="106"/>
      <c r="AK730" s="106"/>
      <c r="AL730" s="106"/>
      <c r="AM730" s="106"/>
      <c r="AN730" s="106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</row>
    <row r="731" spans="2:54"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  <c r="AA731" s="106"/>
      <c r="AB731" s="106"/>
      <c r="AC731" s="106"/>
      <c r="AD731" s="106"/>
      <c r="AE731" s="106"/>
      <c r="AF731" s="106"/>
      <c r="AG731" s="106"/>
      <c r="AH731" s="106"/>
      <c r="AI731" s="106"/>
      <c r="AJ731" s="106"/>
      <c r="AK731" s="106"/>
      <c r="AL731" s="106"/>
      <c r="AM731" s="106"/>
      <c r="AN731" s="106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</row>
    <row r="732" spans="2:54"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  <c r="AA732" s="106"/>
      <c r="AB732" s="106"/>
      <c r="AC732" s="106"/>
      <c r="AD732" s="106"/>
      <c r="AE732" s="106"/>
      <c r="AF732" s="106"/>
      <c r="AG732" s="106"/>
      <c r="AH732" s="106"/>
      <c r="AI732" s="106"/>
      <c r="AJ732" s="106"/>
      <c r="AK732" s="106"/>
      <c r="AL732" s="106"/>
      <c r="AM732" s="106"/>
      <c r="AN732" s="106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</row>
    <row r="733" spans="2:54"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  <c r="AA733" s="106"/>
      <c r="AB733" s="106"/>
      <c r="AC733" s="106"/>
      <c r="AD733" s="106"/>
      <c r="AE733" s="106"/>
      <c r="AF733" s="106"/>
      <c r="AG733" s="106"/>
      <c r="AH733" s="106"/>
      <c r="AI733" s="106"/>
      <c r="AJ733" s="106"/>
      <c r="AK733" s="106"/>
      <c r="AL733" s="106"/>
      <c r="AM733" s="106"/>
      <c r="AN733" s="106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</row>
    <row r="734" spans="2:54"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  <c r="AA734" s="106"/>
      <c r="AB734" s="106"/>
      <c r="AC734" s="106"/>
      <c r="AD734" s="106"/>
      <c r="AE734" s="106"/>
      <c r="AF734" s="106"/>
      <c r="AG734" s="106"/>
      <c r="AH734" s="106"/>
      <c r="AI734" s="106"/>
      <c r="AJ734" s="106"/>
      <c r="AK734" s="106"/>
      <c r="AL734" s="106"/>
      <c r="AM734" s="106"/>
      <c r="AN734" s="106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</row>
    <row r="735" spans="2:54"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  <c r="AA735" s="106"/>
      <c r="AB735" s="106"/>
      <c r="AC735" s="106"/>
      <c r="AD735" s="106"/>
      <c r="AE735" s="106"/>
      <c r="AF735" s="106"/>
      <c r="AG735" s="106"/>
      <c r="AH735" s="106"/>
      <c r="AI735" s="106"/>
      <c r="AJ735" s="106"/>
      <c r="AK735" s="106"/>
      <c r="AL735" s="106"/>
      <c r="AM735" s="106"/>
      <c r="AN735" s="106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</row>
    <row r="736" spans="2:54"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  <c r="AA736" s="106"/>
      <c r="AB736" s="106"/>
      <c r="AC736" s="106"/>
      <c r="AD736" s="106"/>
      <c r="AE736" s="106"/>
      <c r="AF736" s="106"/>
      <c r="AG736" s="106"/>
      <c r="AH736" s="106"/>
      <c r="AI736" s="106"/>
      <c r="AJ736" s="106"/>
      <c r="AK736" s="106"/>
      <c r="AL736" s="106"/>
      <c r="AM736" s="106"/>
      <c r="AN736" s="106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</row>
    <row r="737" spans="2:54"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  <c r="AA737" s="106"/>
      <c r="AB737" s="106"/>
      <c r="AC737" s="106"/>
      <c r="AD737" s="106"/>
      <c r="AE737" s="106"/>
      <c r="AF737" s="106"/>
      <c r="AG737" s="106"/>
      <c r="AH737" s="106"/>
      <c r="AI737" s="106"/>
      <c r="AJ737" s="106"/>
      <c r="AK737" s="106"/>
      <c r="AL737" s="106"/>
      <c r="AM737" s="106"/>
      <c r="AN737" s="106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</row>
    <row r="738" spans="2:54"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  <c r="AA738" s="106"/>
      <c r="AB738" s="106"/>
      <c r="AC738" s="106"/>
      <c r="AD738" s="106"/>
      <c r="AE738" s="106"/>
      <c r="AF738" s="106"/>
      <c r="AG738" s="106"/>
      <c r="AH738" s="106"/>
      <c r="AI738" s="106"/>
      <c r="AJ738" s="106"/>
      <c r="AK738" s="106"/>
      <c r="AL738" s="106"/>
      <c r="AM738" s="106"/>
      <c r="AN738" s="106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</row>
    <row r="739" spans="2:54"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  <c r="AA739" s="106"/>
      <c r="AB739" s="106"/>
      <c r="AC739" s="106"/>
      <c r="AD739" s="106"/>
      <c r="AE739" s="106"/>
      <c r="AF739" s="106"/>
      <c r="AG739" s="106"/>
      <c r="AH739" s="106"/>
      <c r="AI739" s="106"/>
      <c r="AJ739" s="106"/>
      <c r="AK739" s="106"/>
      <c r="AL739" s="106"/>
      <c r="AM739" s="106"/>
      <c r="AN739" s="106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</row>
    <row r="740" spans="2:54"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  <c r="AA740" s="106"/>
      <c r="AB740" s="106"/>
      <c r="AC740" s="106"/>
      <c r="AD740" s="106"/>
      <c r="AE740" s="106"/>
      <c r="AF740" s="106"/>
      <c r="AG740" s="106"/>
      <c r="AH740" s="106"/>
      <c r="AI740" s="106"/>
      <c r="AJ740" s="106"/>
      <c r="AK740" s="106"/>
      <c r="AL740" s="106"/>
      <c r="AM740" s="106"/>
      <c r="AN740" s="106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</row>
    <row r="741" spans="2:54"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  <c r="AA741" s="106"/>
      <c r="AB741" s="106"/>
      <c r="AC741" s="106"/>
      <c r="AD741" s="106"/>
      <c r="AE741" s="106"/>
      <c r="AF741" s="106"/>
      <c r="AG741" s="106"/>
      <c r="AH741" s="106"/>
      <c r="AI741" s="106"/>
      <c r="AJ741" s="106"/>
      <c r="AK741" s="106"/>
      <c r="AL741" s="106"/>
      <c r="AM741" s="106"/>
      <c r="AN741" s="106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</row>
    <row r="742" spans="2:54"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  <c r="AA742" s="106"/>
      <c r="AB742" s="106"/>
      <c r="AC742" s="106"/>
      <c r="AD742" s="106"/>
      <c r="AE742" s="106"/>
      <c r="AF742" s="106"/>
      <c r="AG742" s="106"/>
      <c r="AH742" s="106"/>
      <c r="AI742" s="106"/>
      <c r="AJ742" s="106"/>
      <c r="AK742" s="106"/>
      <c r="AL742" s="106"/>
      <c r="AM742" s="106"/>
      <c r="AN742" s="106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1021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таблица хим. состава</vt:lpstr>
      <vt:lpstr>12-18л. МЕНЮ </vt:lpstr>
      <vt:lpstr>12-18л. РАСКЛАДКА</vt:lpstr>
      <vt:lpstr>12-18л. ВЕДОМОСТЬ завтрак</vt:lpstr>
      <vt:lpstr>12-18л. ВЕДОМОСТЬ  обед</vt:lpstr>
      <vt:lpstr>12-18л. ВЕДОМОСТЬ  полдник</vt:lpstr>
      <vt:lpstr>12-18л. ВЕДОМОСТЬ завтрак обед</vt:lpstr>
      <vt:lpstr>12-18л. ВЕДОМОСТЬ обед  полдник</vt:lpstr>
      <vt:lpstr>12-18л. ВЕДОМОСТЬ единая</vt:lpstr>
      <vt:lpstr>компановка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 Курц</dc:creator>
  <cp:lastModifiedBy>User</cp:lastModifiedBy>
  <cp:revision>115</cp:revision>
  <cp:lastPrinted>2024-08-16T08:45:11Z</cp:lastPrinted>
  <dcterms:created xsi:type="dcterms:W3CDTF">2006-09-28T05:33:49Z</dcterms:created>
  <dcterms:modified xsi:type="dcterms:W3CDTF">2024-09-02T13:17:06Z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